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D7B6FB79-8028-4C92-BCA1-B3825002748C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Kuria" sheetId="7" r:id="rId9"/>
    <sheet name="Eric" sheetId="6" r:id="rId10"/>
    <sheet name="Mutuma" sheetId="4" r:id="rId11"/>
    <sheet name="EDU" sheetId="2" r:id="rId12"/>
    <sheet name="KOROSS" sheetId="9" r:id="rId13"/>
    <sheet name="Grace" sheetId="10" r:id="rId14"/>
    <sheet name="Ali" sheetId="11" r:id="rId15"/>
    <sheet name="Gachoka" sheetId="12" r:id="rId16"/>
    <sheet name="Kiboro" sheetId="13" r:id="rId17"/>
    <sheet name="Mark" sheetId="18" r:id="rId18"/>
    <sheet name="Harrison" sheetId="19" r:id="rId19"/>
    <sheet name="Bonga" sheetId="20" r:id="rId20"/>
    <sheet name="Sheet1" sheetId="22" r:id="rId21"/>
  </sheets>
  <externalReferences>
    <externalReference r:id="rId22"/>
  </externalReferences>
  <definedNames>
    <definedName name="_xlnm._FilterDatabase" localSheetId="0" hidden="1">Ballast!$A$2:$H$65</definedName>
    <definedName name="_xlnm._FilterDatabase" localSheetId="10" hidden="1">Mutuma!$A$2:$H$12</definedName>
    <definedName name="_xlnm._FilterDatabase" localSheetId="1" hidden="1">Rocks!$A$2:$H$16</definedName>
    <definedName name="_xlnm.Print_Area" localSheetId="20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H3" i="5"/>
  <c r="H4" i="5"/>
  <c r="H5" i="5"/>
  <c r="H6" i="5"/>
  <c r="H7" i="5"/>
  <c r="F65" i="1"/>
  <c r="H58" i="1"/>
  <c r="H57" i="1"/>
  <c r="H56" i="1"/>
  <c r="H55" i="1"/>
  <c r="H54" i="1"/>
  <c r="O15" i="8" l="1"/>
  <c r="O17" i="8"/>
  <c r="O11" i="8"/>
  <c r="H12" i="5"/>
  <c r="H9" i="5"/>
  <c r="H10" i="5"/>
  <c r="H11" i="5"/>
  <c r="H8" i="5"/>
  <c r="H13" i="5" s="1"/>
  <c r="H63" i="1"/>
  <c r="H64" i="1"/>
  <c r="H62" i="1"/>
  <c r="H61" i="1"/>
  <c r="H60" i="1"/>
  <c r="F6" i="10" l="1"/>
  <c r="H59" i="1"/>
  <c r="F6" i="6"/>
  <c r="F15" i="7"/>
  <c r="H10" i="7"/>
  <c r="H11" i="7"/>
  <c r="H12" i="7"/>
  <c r="H13" i="7"/>
  <c r="H14" i="7"/>
  <c r="H5" i="7"/>
  <c r="H6" i="7"/>
  <c r="H7" i="7"/>
  <c r="H8" i="7"/>
  <c r="H9" i="7"/>
  <c r="H4" i="7"/>
  <c r="H42" i="1"/>
  <c r="H43" i="1"/>
  <c r="H44" i="1"/>
  <c r="H45" i="1"/>
  <c r="H46" i="1"/>
  <c r="H47" i="1"/>
  <c r="H3" i="16"/>
  <c r="F7" i="13"/>
  <c r="H4" i="13"/>
  <c r="H5" i="13"/>
  <c r="H6" i="13"/>
  <c r="H3" i="13"/>
  <c r="H7" i="13" s="1"/>
  <c r="F13" i="20"/>
  <c r="H4" i="20"/>
  <c r="H5" i="20"/>
  <c r="H6" i="20"/>
  <c r="H7" i="20"/>
  <c r="H8" i="20"/>
  <c r="H9" i="20"/>
  <c r="H10" i="20"/>
  <c r="H11" i="20"/>
  <c r="H12" i="20"/>
  <c r="H3" i="20"/>
  <c r="H13" i="20" s="1"/>
  <c r="F7" i="18"/>
  <c r="F5" i="3"/>
  <c r="F6" i="11"/>
  <c r="H4" i="11"/>
  <c r="H5" i="11"/>
  <c r="H3" i="11"/>
  <c r="H6" i="11" s="1"/>
  <c r="F12" i="4"/>
  <c r="H4" i="4"/>
  <c r="H5" i="4"/>
  <c r="H6" i="4"/>
  <c r="H7" i="4"/>
  <c r="H8" i="4"/>
  <c r="H9" i="4"/>
  <c r="H10" i="4"/>
  <c r="H11" i="4"/>
  <c r="H3" i="4"/>
  <c r="H12" i="4" s="1"/>
  <c r="H3" i="7"/>
  <c r="H15" i="7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8" i="1"/>
  <c r="H49" i="1"/>
  <c r="H50" i="1"/>
  <c r="H51" i="1"/>
  <c r="H52" i="1"/>
  <c r="H53" i="1"/>
  <c r="H3" i="1"/>
  <c r="H65" i="1" s="1"/>
  <c r="O10" i="8" l="1"/>
  <c r="H28" i="8"/>
  <c r="H29" i="8" s="1"/>
  <c r="H30" i="8" s="1"/>
  <c r="H31" i="8" s="1"/>
  <c r="H32" i="8" s="1"/>
  <c r="H34" i="8" s="1"/>
  <c r="H35" i="8" s="1"/>
  <c r="H36" i="8" s="1"/>
  <c r="H37" i="8" s="1"/>
  <c r="H38" i="8" s="1"/>
  <c r="H39" i="8" s="1"/>
  <c r="H40" i="8" s="1"/>
  <c r="H41" i="8" s="1"/>
  <c r="M54" i="8" l="1"/>
  <c r="G44" i="8"/>
  <c r="F44" i="8"/>
  <c r="E44" i="8"/>
  <c r="H42" i="8" l="1"/>
  <c r="H43" i="8" s="1"/>
  <c r="H12" i="3"/>
  <c r="H21" i="5" l="1"/>
  <c r="H22" i="5"/>
  <c r="F23" i="5"/>
  <c r="R8" i="15" l="1"/>
  <c r="R7" i="15"/>
  <c r="H21" i="7" l="1"/>
  <c r="F23" i="17"/>
  <c r="H21" i="17"/>
  <c r="H20" i="7" l="1"/>
  <c r="M5" i="8" l="1"/>
  <c r="H9" i="16" l="1"/>
  <c r="H22" i="17"/>
  <c r="H9" i="3" l="1"/>
  <c r="H10" i="3"/>
  <c r="H11" i="3"/>
  <c r="H13" i="3"/>
  <c r="O9" i="8" l="1"/>
  <c r="H14" i="3" l="1"/>
  <c r="O23" i="8" l="1"/>
  <c r="H13" i="14"/>
  <c r="H14" i="14"/>
  <c r="H15" i="14"/>
  <c r="F10" i="16" l="1"/>
  <c r="D5" i="8"/>
  <c r="D20" i="8" l="1"/>
  <c r="H22" i="3"/>
  <c r="O20" i="8" l="1"/>
  <c r="F14" i="6" l="1"/>
  <c r="H11" i="6"/>
  <c r="H12" i="6"/>
  <c r="H13" i="6"/>
  <c r="F10" i="9"/>
  <c r="F12" i="11" l="1"/>
  <c r="F23" i="7"/>
  <c r="H5" i="8" s="1"/>
  <c r="F16" i="14" l="1"/>
  <c r="F4" i="9"/>
  <c r="N13" i="8" l="1"/>
  <c r="M13" i="8"/>
  <c r="M24" i="8" s="1"/>
  <c r="O13" i="8"/>
  <c r="H5" i="18" l="1"/>
  <c r="H6" i="18"/>
  <c r="F21" i="20" l="1"/>
  <c r="H20" i="20"/>
  <c r="O19" i="8" l="1"/>
  <c r="O5" i="8"/>
  <c r="H12" i="13"/>
  <c r="H11" i="13"/>
  <c r="H13" i="13" s="1"/>
  <c r="F13" i="13"/>
  <c r="H21" i="8" s="1"/>
  <c r="O6" i="8"/>
  <c r="H10" i="6"/>
  <c r="H14" i="6" s="1"/>
  <c r="H6" i="8"/>
  <c r="P26" i="4" l="1"/>
  <c r="N30" i="4"/>
  <c r="N33" i="4" s="1"/>
  <c r="N32" i="4" l="1"/>
  <c r="F18" i="12" l="1"/>
  <c r="F20" i="4"/>
  <c r="F7" i="2"/>
  <c r="F15" i="3" l="1"/>
  <c r="F17" i="3" s="1"/>
  <c r="H3" i="9" l="1"/>
  <c r="H4" i="10"/>
  <c r="H5" i="10"/>
  <c r="H3" i="10"/>
  <c r="H6" i="10" s="1"/>
  <c r="H4" i="6"/>
  <c r="H5" i="6"/>
  <c r="H3" i="6"/>
  <c r="H6" i="6" s="1"/>
  <c r="H18" i="6" s="1"/>
  <c r="H4" i="9" l="1"/>
  <c r="H4" i="2"/>
  <c r="H5" i="2"/>
  <c r="H6" i="2"/>
  <c r="D7" i="8" l="1"/>
  <c r="H9" i="15"/>
  <c r="H10" i="15"/>
  <c r="H11" i="15"/>
  <c r="H12" i="15"/>
  <c r="H13" i="15"/>
  <c r="H14" i="15"/>
  <c r="H15" i="15"/>
  <c r="F8" i="14" l="1"/>
  <c r="H7" i="14"/>
  <c r="H6" i="14"/>
  <c r="H8" i="14" l="1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G3" i="12"/>
  <c r="S6" i="12" l="1"/>
  <c r="S10" i="12" s="1"/>
  <c r="T21" i="12" s="1"/>
  <c r="H17" i="4" l="1"/>
  <c r="H18" i="4"/>
  <c r="H19" i="4"/>
  <c r="H22" i="7"/>
  <c r="H19" i="7"/>
  <c r="H23" i="7" l="1"/>
  <c r="F25" i="7"/>
  <c r="F14" i="2"/>
  <c r="F16" i="2" s="1"/>
  <c r="H13" i="8" l="1"/>
  <c r="H11" i="11"/>
  <c r="H10" i="11"/>
  <c r="H12" i="11" l="1"/>
  <c r="O16" i="8"/>
  <c r="F20" i="8"/>
  <c r="H19" i="20"/>
  <c r="H18" i="20"/>
  <c r="D19" i="8"/>
  <c r="F19" i="8" s="1"/>
  <c r="J22" i="8"/>
  <c r="F12" i="19"/>
  <c r="H18" i="8" s="1"/>
  <c r="J18" i="8" s="1"/>
  <c r="H11" i="19"/>
  <c r="H10" i="19"/>
  <c r="H9" i="19"/>
  <c r="H8" i="19"/>
  <c r="F4" i="19"/>
  <c r="H3" i="19"/>
  <c r="H4" i="19" s="1"/>
  <c r="F16" i="18"/>
  <c r="H15" i="18"/>
  <c r="H14" i="18"/>
  <c r="H13" i="18"/>
  <c r="H12" i="18"/>
  <c r="D17" i="8"/>
  <c r="F17" i="8" s="1"/>
  <c r="H4" i="18"/>
  <c r="H3" i="18"/>
  <c r="H7" i="18" s="1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1" i="20" l="1"/>
  <c r="H10" i="16"/>
  <c r="D18" i="8"/>
  <c r="F18" i="8" s="1"/>
  <c r="K18" i="8" s="1"/>
  <c r="P18" i="8" s="1"/>
  <c r="F14" i="19"/>
  <c r="H17" i="8"/>
  <c r="J17" i="8" s="1"/>
  <c r="K17" i="8" s="1"/>
  <c r="P17" i="8" s="1"/>
  <c r="F18" i="18"/>
  <c r="D15" i="8"/>
  <c r="F15" i="8" s="1"/>
  <c r="K15" i="8" s="1"/>
  <c r="P15" i="8" s="1"/>
  <c r="F12" i="16"/>
  <c r="H19" i="8"/>
  <c r="J19" i="8" s="1"/>
  <c r="K19" i="8" s="1"/>
  <c r="P19" i="8" s="1"/>
  <c r="H14" i="2"/>
  <c r="H12" i="19"/>
  <c r="H14" i="19" s="1"/>
  <c r="H16" i="19" s="1"/>
  <c r="G15" i="17"/>
  <c r="H27" i="17"/>
  <c r="H24" i="20"/>
  <c r="H16" i="18"/>
  <c r="H18" i="18" s="1"/>
  <c r="H21" i="18" s="1"/>
  <c r="K16" i="8"/>
  <c r="P16" i="8" s="1"/>
  <c r="H4" i="16"/>
  <c r="H12" i="16" l="1"/>
  <c r="H14" i="16" s="1"/>
  <c r="H9" i="9"/>
  <c r="H8" i="9"/>
  <c r="H19" i="5"/>
  <c r="H20" i="5"/>
  <c r="H18" i="5"/>
  <c r="H20" i="8"/>
  <c r="J20" i="8" s="1"/>
  <c r="K20" i="8" s="1"/>
  <c r="P20" i="8" s="1"/>
  <c r="H15" i="12"/>
  <c r="H18" i="12" s="1"/>
  <c r="H7" i="8"/>
  <c r="H16" i="4"/>
  <c r="H20" i="4" s="1"/>
  <c r="H23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O24" i="8"/>
  <c r="K25" i="8"/>
  <c r="H12" i="14"/>
  <c r="H16" i="14" s="1"/>
  <c r="F22" i="4"/>
  <c r="F16" i="15"/>
  <c r="H8" i="15"/>
  <c r="H7" i="15"/>
  <c r="H6" i="15"/>
  <c r="H5" i="15"/>
  <c r="H4" i="15"/>
  <c r="H3" i="15"/>
  <c r="D21" i="8" l="1"/>
  <c r="F21" i="8" s="1"/>
  <c r="F15" i="13"/>
  <c r="J21" i="8" s="1"/>
  <c r="H23" i="8"/>
  <c r="F18" i="14"/>
  <c r="H18" i="14"/>
  <c r="H22" i="14" s="1"/>
  <c r="H16" i="15"/>
  <c r="H24" i="8" l="1"/>
  <c r="H25" i="8" s="1"/>
  <c r="K21" i="8"/>
  <c r="P21" i="8" s="1"/>
  <c r="J23" i="8"/>
  <c r="J24" i="8" s="1"/>
  <c r="F25" i="5"/>
  <c r="F14" i="11"/>
  <c r="E5" i="3" l="1"/>
  <c r="H14" i="11" l="1"/>
  <c r="H19" i="11" s="1"/>
  <c r="H15" i="13" l="1"/>
  <c r="N14" i="8"/>
  <c r="D23" i="8"/>
  <c r="F23" i="8" s="1"/>
  <c r="K23" i="8" s="1"/>
  <c r="E6" i="12"/>
  <c r="P23" i="8" l="1"/>
  <c r="H25" i="7"/>
  <c r="H29" i="7" s="1"/>
  <c r="G6" i="12"/>
  <c r="F22" i="8"/>
  <c r="K22" i="8" s="1"/>
  <c r="P22" i="8" s="1"/>
  <c r="N12" i="8"/>
  <c r="N24" i="8" s="1"/>
  <c r="H17" i="13"/>
  <c r="D14" i="8"/>
  <c r="F14" i="8" s="1"/>
  <c r="K14" i="8" s="1"/>
  <c r="P14" i="8" s="1"/>
  <c r="D13" i="8"/>
  <c r="G10" i="12" l="1"/>
  <c r="H25" i="5"/>
  <c r="H27" i="5" s="1"/>
  <c r="H21" i="12" l="1"/>
  <c r="D12" i="8"/>
  <c r="F12" i="8" s="1"/>
  <c r="K12" i="8" s="1"/>
  <c r="P12" i="8" s="1"/>
  <c r="H4" i="3"/>
  <c r="H3" i="3"/>
  <c r="H5" i="3" s="1"/>
  <c r="F13" i="8"/>
  <c r="K13" i="8" s="1"/>
  <c r="P13" i="8" s="1"/>
  <c r="D11" i="8"/>
  <c r="F11" i="8" s="1"/>
  <c r="K11" i="8" s="1"/>
  <c r="P11" i="8" s="1"/>
  <c r="H17" i="3" l="1"/>
  <c r="H23" i="3" s="1"/>
  <c r="H10" i="10"/>
  <c r="H22" i="4"/>
  <c r="H24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  <c r="I33" i="8"/>
  <c r="I34" i="8" s="1"/>
  <c r="I35" i="8" s="1"/>
  <c r="I36" i="8" s="1"/>
  <c r="I37" i="8" s="1"/>
  <c r="I38" i="8" s="1"/>
  <c r="I39" i="8" s="1"/>
  <c r="I40" i="8" s="1"/>
  <c r="I41" i="8" s="1"/>
  <c r="I42" i="8" s="1"/>
  <c r="I43" i="8" s="1"/>
</calcChain>
</file>

<file path=xl/sharedStrings.xml><?xml version="1.0" encoding="utf-8"?>
<sst xmlns="http://schemas.openxmlformats.org/spreadsheetml/2006/main" count="657" uniqueCount="97">
  <si>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</si>
  <si>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</si>
  <si>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</si>
  <si>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</si>
  <si>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</si>
  <si>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</si>
  <si>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</si>
  <si>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</si>
  <si>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</si>
  <si>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</si>
  <si>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</si>
  <si>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</si>
  <si>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</si>
  <si>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</si>
  <si>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</si>
  <si>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</si>
  <si>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</si>
  <si>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</si>
  <si>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</si>
  <si>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</si>
  <si>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</si>
  <si>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</si>
  <si>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</si>
  <si>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</si>
  <si>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</si>
  <si>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</si>
  <si>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</si>
  <si>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</si>
  <si>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</si>
  <si>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</si>
  <si>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</si>
  <si>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</si>
  <si>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</si>
  <si>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</si>
  <si>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</si>
  <si>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</si>
  <si>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</si>
  <si>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</si>
  <si>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</si>
  <si>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</si>
  <si>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</si>
  <si>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</si>
  <si>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</si>
  <si>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</si>
  <si>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</si>
  <si>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</si>
  <si>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</si>
  <si>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</si>
  <si>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</si>
  <si>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</si>
  <si>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</si>
  <si>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</si>
  <si>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</si>
  <si>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</si>
  <si>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</si>
  <si>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</si>
  <si>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</si>
  <si>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</si>
  <si>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</si>
  <si>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</si>
  <si>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</si>
  <si>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</si>
  <si>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</si>
  <si>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</si>
  <si>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</si>
  <si>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</si>
  <si>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</si>
  <si>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</si>
  <si>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</si>
  <si>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</si>
  <si>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</si>
  <si>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</si>
  <si>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</si>
  <si>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KBR 280S</t>
  </si>
  <si>
    <t>0-3</t>
  </si>
  <si>
    <t>Specifications</t>
  </si>
  <si>
    <t>10-14</t>
  </si>
  <si>
    <t>Specification</t>
  </si>
  <si>
    <t>5-10</t>
  </si>
  <si>
    <t>0-40</t>
  </si>
  <si>
    <t>3-10</t>
  </si>
  <si>
    <t>Kuria</t>
  </si>
  <si>
    <t>KCG 095D</t>
  </si>
  <si>
    <t>KBW 667X</t>
  </si>
  <si>
    <t>KCW 077Y</t>
  </si>
  <si>
    <t>KBY 166H</t>
  </si>
  <si>
    <t>KCE 146S</t>
  </si>
  <si>
    <t>KDB 293W</t>
  </si>
  <si>
    <t>KCD 261V</t>
  </si>
  <si>
    <t>KAT 901C</t>
  </si>
  <si>
    <t>KBP 188C</t>
  </si>
  <si>
    <t>KCN 957E</t>
  </si>
  <si>
    <t>KBQ 469P</t>
  </si>
  <si>
    <t>KBZ 301S</t>
  </si>
  <si>
    <t>20-31.5</t>
  </si>
  <si>
    <t>KDB 072T</t>
  </si>
  <si>
    <t>KDB 204L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</si>
</sst>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2" fillId="0" borderId="1" xfId="1" applyFont="1" applyBorder="1"/>
    <xf numFmtId="43" fontId="0" fillId="0" borderId="0" xfId="1" applyFont="1" applyBorder="1"/>
    <xf numFmtId="0" fontId="0" fillId="0" borderId="0" xfId="0" applyBorder="1"/>
    <xf numFmtId="43" fontId="2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3" fillId="3" borderId="2" xfId="0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0" applyNumberFormat="1" applyFont="1" applyFill="1" applyBorder="1"/>
    <xf numFmtId="0" fontId="0" fillId="0" borderId="0" xfId="0" applyFill="1"/>
    <xf numFmtId="0" fontId="3" fillId="3" borderId="4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14" fontId="0" fillId="0" borderId="0" xfId="0" applyNumberFormat="1" applyBorder="1"/>
    <xf numFmtId="0" fontId="3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 applyAlignment="1"/>
    <xf numFmtId="0" fontId="2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5" fillId="0" borderId="1" xfId="0" applyFont="1" applyBorder="1"/>
    <xf numFmtId="14" fontId="5" fillId="0" borderId="1" xfId="0" applyNumberFormat="1" applyFont="1" applyBorder="1"/>
    <xf numFmtId="1" fontId="5" fillId="0" borderId="1" xfId="0" applyNumberFormat="1" applyFont="1" applyFill="1" applyBorder="1" applyAlignment="1"/>
    <xf numFmtId="43" fontId="5" fillId="0" borderId="1" xfId="0" applyNumberFormat="1" applyFont="1" applyFill="1" applyBorder="1" applyAlignment="1"/>
    <xf numFmtId="43" fontId="5" fillId="0" borderId="1" xfId="0" applyNumberFormat="1" applyFont="1" applyBorder="1"/>
    <xf numFmtId="49" fontId="5" fillId="0" borderId="1" xfId="0" applyNumberFormat="1" applyFont="1" applyFill="1" applyBorder="1" applyAlignment="1"/>
    <xf numFmtId="0" fontId="2" fillId="0" borderId="1" xfId="0" applyFont="1" applyFill="1" applyBorder="1"/>
    <xf numFmtId="0" fontId="5" fillId="0" borderId="1" xfId="0" applyFont="1" applyFill="1" applyBorder="1"/>
    <xf numFmtId="14" fontId="5" fillId="0" borderId="1" xfId="0" applyNumberFormat="1" applyFont="1" applyFill="1" applyBorder="1"/>
    <xf numFmtId="43" fontId="5" fillId="0" borderId="1" xfId="0" applyNumberFormat="1" applyFont="1" applyFill="1" applyBorder="1"/>
    <xf numFmtId="43" fontId="2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MWENDA"/>
      <sheetName val="Sheet2"/>
      <sheetName val="Sheet1"/>
      <sheetName val="Sheet3"/>
    </sheetNames>
    <sheetDataSet>
      <sheetData sheetId="0" refreshError="1"/>
      <sheetData sheetId="1" refreshError="1"/>
      <sheetData sheetId="2">
        <row r="33">
          <cell r="D33">
            <v>1246.82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B8" sqref="A1:H65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8" x14ac:dyDescent="0.35">
      <c r="A1" s="52" t="s">
        <v>6</v>
      </c>
      <c r="B1" s="52"/>
      <c r="C1" s="52"/>
      <c r="D1" s="52"/>
      <c r="E1" s="52"/>
      <c r="F1" s="52"/>
      <c r="G1" s="52"/>
      <c r="H1" s="52"/>
    </row>
    <row r="2" spans="1:8" x14ac:dyDescent="0.35">
      <c r="A2" s="4"/>
      <c r="B2" s="4" t="s">
        <v>0</v>
      </c>
      <c r="C2" s="4" t="s">
        <v>1</v>
      </c>
      <c r="D2" s="45" t="s">
        <v>2</v>
      </c>
      <c r="E2" s="4" t="s">
        <v>75</v>
      </c>
      <c r="F2" s="4" t="s">
        <v>3</v>
      </c>
      <c r="G2" s="4" t="s">
        <v>4</v>
      </c>
      <c r="H2" s="4" t="s">
        <v>5</v>
      </c>
    </row>
    <row r="3" spans="1:8" x14ac:dyDescent="0.35">
      <c r="A3" s="46">
        <v>1</v>
      </c>
      <c r="B3" s="46" t="s">
        <v>82</v>
      </c>
      <c r="C3" s="47">
        <v>44412</v>
      </c>
      <c r="D3" s="41">
        <v>16804</v>
      </c>
      <c r="E3" s="44" t="s">
        <v>79</v>
      </c>
      <c r="F3" s="42">
        <v>16.36</v>
      </c>
      <c r="G3" s="48">
        <v>170</v>
      </c>
      <c r="H3" s="11">
        <f>F3*G3</f>
        <v>2781.2</v>
      </c>
    </row>
    <row r="4" spans="1:8" x14ac:dyDescent="0.35">
      <c r="A4" s="46">
        <v>2</v>
      </c>
      <c r="B4" s="46" t="s">
        <v>83</v>
      </c>
      <c r="C4" s="47">
        <v>44412</v>
      </c>
      <c r="D4" s="41">
        <v>16803</v>
      </c>
      <c r="E4" s="44" t="s">
        <v>79</v>
      </c>
      <c r="F4" s="42">
        <v>16.2</v>
      </c>
      <c r="G4" s="48">
        <v>170</v>
      </c>
      <c r="H4" s="11">
        <f t="shared" ref="H4:H49" si="0">F4*G4</f>
        <v>2754</v>
      </c>
    </row>
    <row r="5" spans="1:8" x14ac:dyDescent="0.35">
      <c r="A5" s="46">
        <v>3</v>
      </c>
      <c r="B5" s="46" t="s">
        <v>83</v>
      </c>
      <c r="C5" s="47">
        <v>44412</v>
      </c>
      <c r="D5" s="41">
        <v>16764</v>
      </c>
      <c r="E5" s="44" t="s">
        <v>74</v>
      </c>
      <c r="F5" s="42">
        <v>17.12</v>
      </c>
      <c r="G5" s="48">
        <v>170</v>
      </c>
      <c r="H5" s="11">
        <f t="shared" si="0"/>
        <v>2910.4</v>
      </c>
    </row>
    <row r="6" spans="1:8" x14ac:dyDescent="0.35">
      <c r="A6" s="46">
        <v>4</v>
      </c>
      <c r="B6" s="46" t="s">
        <v>83</v>
      </c>
      <c r="C6" s="47">
        <v>44412</v>
      </c>
      <c r="D6" s="41">
        <v>16637</v>
      </c>
      <c r="E6" s="44" t="s">
        <v>79</v>
      </c>
      <c r="F6" s="42">
        <v>15.9</v>
      </c>
      <c r="G6" s="48">
        <v>170</v>
      </c>
      <c r="H6" s="11">
        <f t="shared" si="0"/>
        <v>2703</v>
      </c>
    </row>
    <row r="7" spans="1:8" x14ac:dyDescent="0.35">
      <c r="A7" s="46">
        <v>5</v>
      </c>
      <c r="B7" s="46" t="s">
        <v>84</v>
      </c>
      <c r="C7" s="47">
        <v>44412</v>
      </c>
      <c r="D7" s="41">
        <v>16829</v>
      </c>
      <c r="E7" s="44" t="s">
        <v>79</v>
      </c>
      <c r="F7" s="42">
        <v>16.28</v>
      </c>
      <c r="G7" s="48">
        <v>170</v>
      </c>
      <c r="H7" s="11">
        <f t="shared" si="0"/>
        <v>2767.6000000000004</v>
      </c>
    </row>
    <row r="8" spans="1:8" x14ac:dyDescent="0.35">
      <c r="A8" s="46">
        <v>6</v>
      </c>
      <c r="B8" s="46" t="s">
        <v>85</v>
      </c>
      <c r="C8" s="47">
        <v>44412</v>
      </c>
      <c r="D8" s="41">
        <v>16888</v>
      </c>
      <c r="E8" s="44" t="s">
        <v>79</v>
      </c>
      <c r="F8" s="42">
        <v>20.96</v>
      </c>
      <c r="G8" s="48">
        <v>170</v>
      </c>
      <c r="H8" s="11">
        <f t="shared" si="0"/>
        <v>3563.2000000000003</v>
      </c>
    </row>
    <row r="9" spans="1:8" x14ac:dyDescent="0.35">
      <c r="A9" s="46">
        <v>7</v>
      </c>
      <c r="B9" s="46" t="s">
        <v>86</v>
      </c>
      <c r="C9" s="47">
        <v>44412</v>
      </c>
      <c r="D9" s="41">
        <v>16812</v>
      </c>
      <c r="E9" s="44" t="s">
        <v>79</v>
      </c>
      <c r="F9" s="42">
        <v>18.920000000000002</v>
      </c>
      <c r="G9" s="48">
        <v>170</v>
      </c>
      <c r="H9" s="11">
        <f t="shared" si="0"/>
        <v>3216.4</v>
      </c>
    </row>
    <row r="10" spans="1:8" x14ac:dyDescent="0.35">
      <c r="A10" s="46">
        <v>8</v>
      </c>
      <c r="B10" s="46" t="s">
        <v>86</v>
      </c>
      <c r="C10" s="47">
        <v>44412</v>
      </c>
      <c r="D10" s="41">
        <v>16854</v>
      </c>
      <c r="E10" s="44" t="s">
        <v>79</v>
      </c>
      <c r="F10" s="42">
        <v>17.04</v>
      </c>
      <c r="G10" s="48">
        <v>170</v>
      </c>
      <c r="H10" s="11">
        <f t="shared" si="0"/>
        <v>2896.7999999999997</v>
      </c>
    </row>
    <row r="11" spans="1:8" x14ac:dyDescent="0.35">
      <c r="A11" s="46">
        <v>9</v>
      </c>
      <c r="B11" s="46" t="s">
        <v>86</v>
      </c>
      <c r="C11" s="47">
        <v>44412</v>
      </c>
      <c r="D11" s="41">
        <v>16886</v>
      </c>
      <c r="E11" s="44" t="s">
        <v>79</v>
      </c>
      <c r="F11" s="42">
        <v>17.48</v>
      </c>
      <c r="G11" s="48">
        <v>170</v>
      </c>
      <c r="H11" s="11">
        <f t="shared" si="0"/>
        <v>2971.6</v>
      </c>
    </row>
    <row r="12" spans="1:8" x14ac:dyDescent="0.35">
      <c r="A12" s="46">
        <v>10</v>
      </c>
      <c r="B12" s="46" t="s">
        <v>85</v>
      </c>
      <c r="C12" s="47">
        <v>44412</v>
      </c>
      <c r="D12" s="41">
        <v>16833</v>
      </c>
      <c r="E12" s="44" t="s">
        <v>79</v>
      </c>
      <c r="F12" s="42">
        <v>20.64</v>
      </c>
      <c r="G12" s="48">
        <v>170</v>
      </c>
      <c r="H12" s="11">
        <f t="shared" si="0"/>
        <v>3508.8</v>
      </c>
    </row>
    <row r="13" spans="1:8" x14ac:dyDescent="0.35">
      <c r="A13" s="46">
        <v>11</v>
      </c>
      <c r="B13" s="46" t="s">
        <v>87</v>
      </c>
      <c r="C13" s="47">
        <v>44412</v>
      </c>
      <c r="D13" s="41">
        <v>16864</v>
      </c>
      <c r="E13" s="44" t="s">
        <v>79</v>
      </c>
      <c r="F13" s="42">
        <v>18.600000000000001</v>
      </c>
      <c r="G13" s="48">
        <v>170</v>
      </c>
      <c r="H13" s="11">
        <f t="shared" si="0"/>
        <v>3162.0000000000005</v>
      </c>
    </row>
    <row r="14" spans="1:8" x14ac:dyDescent="0.35">
      <c r="A14" s="46">
        <v>12</v>
      </c>
      <c r="B14" s="46" t="s">
        <v>88</v>
      </c>
      <c r="C14" s="47">
        <v>44412</v>
      </c>
      <c r="D14" s="41">
        <v>16865</v>
      </c>
      <c r="E14" s="44" t="s">
        <v>79</v>
      </c>
      <c r="F14" s="42">
        <v>18.760000000000002</v>
      </c>
      <c r="G14" s="48">
        <v>170</v>
      </c>
      <c r="H14" s="11">
        <f t="shared" si="0"/>
        <v>3189.2000000000003</v>
      </c>
    </row>
    <row r="15" spans="1:8" x14ac:dyDescent="0.35">
      <c r="A15" s="46">
        <v>13</v>
      </c>
      <c r="B15" s="46" t="s">
        <v>89</v>
      </c>
      <c r="C15" s="47">
        <v>44412</v>
      </c>
      <c r="D15" s="41">
        <v>16844</v>
      </c>
      <c r="E15" s="44" t="s">
        <v>79</v>
      </c>
      <c r="F15" s="42">
        <v>17.920000000000002</v>
      </c>
      <c r="G15" s="48">
        <v>170</v>
      </c>
      <c r="H15" s="11">
        <f t="shared" si="0"/>
        <v>3046.4</v>
      </c>
    </row>
    <row r="16" spans="1:8" x14ac:dyDescent="0.35">
      <c r="A16" s="46">
        <v>14</v>
      </c>
      <c r="B16" s="46" t="s">
        <v>89</v>
      </c>
      <c r="C16" s="47">
        <v>44412</v>
      </c>
      <c r="D16" s="41">
        <v>16662</v>
      </c>
      <c r="E16" s="44" t="s">
        <v>79</v>
      </c>
      <c r="F16" s="42">
        <v>19.98</v>
      </c>
      <c r="G16" s="48">
        <v>170</v>
      </c>
      <c r="H16" s="11">
        <f t="shared" si="0"/>
        <v>3396.6</v>
      </c>
    </row>
    <row r="17" spans="1:8" x14ac:dyDescent="0.35">
      <c r="A17" s="46">
        <v>15</v>
      </c>
      <c r="B17" s="46" t="s">
        <v>89</v>
      </c>
      <c r="C17" s="47">
        <v>44412</v>
      </c>
      <c r="D17" s="41">
        <v>16606</v>
      </c>
      <c r="E17" s="44" t="s">
        <v>79</v>
      </c>
      <c r="F17" s="42">
        <v>18.86</v>
      </c>
      <c r="G17" s="48">
        <v>170</v>
      </c>
      <c r="H17" s="11">
        <f t="shared" si="0"/>
        <v>3206.2</v>
      </c>
    </row>
    <row r="18" spans="1:8" x14ac:dyDescent="0.35">
      <c r="A18" s="46">
        <v>16</v>
      </c>
      <c r="B18" s="46" t="s">
        <v>89</v>
      </c>
      <c r="C18" s="47">
        <v>44412</v>
      </c>
      <c r="D18" s="41">
        <v>16771</v>
      </c>
      <c r="E18" s="44" t="s">
        <v>79</v>
      </c>
      <c r="F18" s="42">
        <v>19.100000000000001</v>
      </c>
      <c r="G18" s="48">
        <v>170</v>
      </c>
      <c r="H18" s="11">
        <f t="shared" si="0"/>
        <v>3247.0000000000005</v>
      </c>
    </row>
    <row r="19" spans="1:8" x14ac:dyDescent="0.35">
      <c r="A19" s="46">
        <v>17</v>
      </c>
      <c r="B19" s="46" t="s">
        <v>90</v>
      </c>
      <c r="C19" s="47">
        <v>44412</v>
      </c>
      <c r="D19" s="41">
        <v>16766</v>
      </c>
      <c r="E19" s="44" t="s">
        <v>79</v>
      </c>
      <c r="F19" s="42">
        <v>29.54</v>
      </c>
      <c r="G19" s="48">
        <v>170</v>
      </c>
      <c r="H19" s="11">
        <f t="shared" si="0"/>
        <v>5021.8</v>
      </c>
    </row>
    <row r="20" spans="1:8" x14ac:dyDescent="0.35">
      <c r="A20" s="46">
        <v>18</v>
      </c>
      <c r="B20" s="46" t="s">
        <v>90</v>
      </c>
      <c r="C20" s="47">
        <v>44412</v>
      </c>
      <c r="D20" s="41">
        <v>16604</v>
      </c>
      <c r="E20" s="44" t="s">
        <v>79</v>
      </c>
      <c r="F20" s="42">
        <v>31.98</v>
      </c>
      <c r="G20" s="48">
        <v>170</v>
      </c>
      <c r="H20" s="11">
        <f t="shared" si="0"/>
        <v>5436.6</v>
      </c>
    </row>
    <row r="21" spans="1:8" x14ac:dyDescent="0.35">
      <c r="A21" s="46">
        <v>19</v>
      </c>
      <c r="B21" s="46" t="s">
        <v>90</v>
      </c>
      <c r="C21" s="47">
        <v>44412</v>
      </c>
      <c r="D21" s="41">
        <v>16826</v>
      </c>
      <c r="E21" s="44" t="s">
        <v>79</v>
      </c>
      <c r="F21" s="42">
        <v>30.12</v>
      </c>
      <c r="G21" s="48">
        <v>170</v>
      </c>
      <c r="H21" s="11">
        <f t="shared" si="0"/>
        <v>5120.4000000000005</v>
      </c>
    </row>
    <row r="22" spans="1:8" x14ac:dyDescent="0.35">
      <c r="A22" s="46">
        <v>20</v>
      </c>
      <c r="B22" s="46" t="s">
        <v>90</v>
      </c>
      <c r="C22" s="47">
        <v>44412</v>
      </c>
      <c r="D22" s="41">
        <v>16866</v>
      </c>
      <c r="E22" s="44" t="s">
        <v>79</v>
      </c>
      <c r="F22" s="42">
        <v>29.86</v>
      </c>
      <c r="G22" s="48">
        <v>170</v>
      </c>
      <c r="H22" s="11">
        <f t="shared" si="0"/>
        <v>5076.2</v>
      </c>
    </row>
    <row r="23" spans="1:8" x14ac:dyDescent="0.35">
      <c r="A23" s="46">
        <v>21</v>
      </c>
      <c r="B23" s="46" t="s">
        <v>84</v>
      </c>
      <c r="C23" s="47">
        <v>44412</v>
      </c>
      <c r="D23" s="41">
        <v>16873</v>
      </c>
      <c r="E23" s="44" t="s">
        <v>79</v>
      </c>
      <c r="F23" s="42">
        <v>16.5</v>
      </c>
      <c r="G23" s="48">
        <v>170</v>
      </c>
      <c r="H23" s="11">
        <f t="shared" si="0"/>
        <v>2805</v>
      </c>
    </row>
    <row r="24" spans="1:8" x14ac:dyDescent="0.35">
      <c r="A24" s="46">
        <v>22</v>
      </c>
      <c r="B24" s="46" t="s">
        <v>91</v>
      </c>
      <c r="C24" s="47">
        <v>44412</v>
      </c>
      <c r="D24" s="41">
        <v>16650</v>
      </c>
      <c r="E24" s="44" t="s">
        <v>79</v>
      </c>
      <c r="F24" s="42">
        <v>19.62</v>
      </c>
      <c r="G24" s="48">
        <v>170</v>
      </c>
      <c r="H24" s="11">
        <f t="shared" si="0"/>
        <v>3335.4</v>
      </c>
    </row>
    <row r="25" spans="1:8" x14ac:dyDescent="0.35">
      <c r="A25" s="46">
        <v>23</v>
      </c>
      <c r="B25" s="46" t="s">
        <v>91</v>
      </c>
      <c r="C25" s="47">
        <v>44412</v>
      </c>
      <c r="D25" s="41">
        <v>16808</v>
      </c>
      <c r="E25" s="44" t="s">
        <v>79</v>
      </c>
      <c r="F25" s="42">
        <v>23.56</v>
      </c>
      <c r="G25" s="48">
        <v>170</v>
      </c>
      <c r="H25" s="11">
        <f t="shared" si="0"/>
        <v>4005.2</v>
      </c>
    </row>
    <row r="26" spans="1:8" x14ac:dyDescent="0.35">
      <c r="A26" s="46">
        <v>24</v>
      </c>
      <c r="B26" s="46" t="s">
        <v>89</v>
      </c>
      <c r="C26" s="47">
        <v>44411</v>
      </c>
      <c r="D26" s="41">
        <v>16603</v>
      </c>
      <c r="E26" s="44" t="s">
        <v>78</v>
      </c>
      <c r="F26" s="42">
        <v>17.5</v>
      </c>
      <c r="G26" s="48">
        <v>170</v>
      </c>
      <c r="H26" s="11">
        <f t="shared" si="0"/>
        <v>2975</v>
      </c>
    </row>
    <row r="27" spans="1:8" x14ac:dyDescent="0.35">
      <c r="A27" s="46">
        <v>25</v>
      </c>
      <c r="B27" s="46" t="s">
        <v>89</v>
      </c>
      <c r="C27" s="47">
        <v>44411</v>
      </c>
      <c r="D27" s="41">
        <v>16626</v>
      </c>
      <c r="E27" s="44" t="s">
        <v>74</v>
      </c>
      <c r="F27" s="42">
        <v>18.46</v>
      </c>
      <c r="G27" s="48">
        <v>170</v>
      </c>
      <c r="H27" s="11">
        <f t="shared" si="0"/>
        <v>3138.2000000000003</v>
      </c>
    </row>
    <row r="28" spans="1:8" x14ac:dyDescent="0.35">
      <c r="A28" s="46">
        <v>26</v>
      </c>
      <c r="B28" s="46" t="s">
        <v>89</v>
      </c>
      <c r="C28" s="47">
        <v>44411</v>
      </c>
      <c r="D28" s="41">
        <v>16646</v>
      </c>
      <c r="E28" s="44" t="s">
        <v>79</v>
      </c>
      <c r="F28" s="42">
        <v>18.7</v>
      </c>
      <c r="G28" s="48">
        <v>170</v>
      </c>
      <c r="H28" s="11">
        <f t="shared" si="0"/>
        <v>3179</v>
      </c>
    </row>
    <row r="29" spans="1:8" x14ac:dyDescent="0.35">
      <c r="A29" s="46">
        <v>27</v>
      </c>
      <c r="B29" s="46" t="s">
        <v>92</v>
      </c>
      <c r="C29" s="47">
        <v>44411</v>
      </c>
      <c r="D29" s="41">
        <v>16609</v>
      </c>
      <c r="E29" s="44" t="s">
        <v>78</v>
      </c>
      <c r="F29" s="42">
        <v>17.14</v>
      </c>
      <c r="G29" s="48">
        <v>170</v>
      </c>
      <c r="H29" s="11">
        <f t="shared" si="0"/>
        <v>2913.8</v>
      </c>
    </row>
    <row r="30" spans="1:8" x14ac:dyDescent="0.35">
      <c r="A30" s="46">
        <v>28</v>
      </c>
      <c r="B30" s="46" t="s">
        <v>92</v>
      </c>
      <c r="C30" s="47">
        <v>44411</v>
      </c>
      <c r="D30" s="41">
        <v>16837</v>
      </c>
      <c r="E30" s="44" t="s">
        <v>74</v>
      </c>
      <c r="F30" s="42">
        <v>22.9</v>
      </c>
      <c r="G30" s="48">
        <v>170</v>
      </c>
      <c r="H30" s="11">
        <f t="shared" si="0"/>
        <v>3892.9999999999995</v>
      </c>
    </row>
    <row r="31" spans="1:8" x14ac:dyDescent="0.35">
      <c r="A31" s="46">
        <v>29</v>
      </c>
      <c r="B31" s="46" t="s">
        <v>92</v>
      </c>
      <c r="C31" s="47">
        <v>44411</v>
      </c>
      <c r="D31" s="41">
        <v>16671</v>
      </c>
      <c r="E31" s="44" t="s">
        <v>79</v>
      </c>
      <c r="F31" s="42">
        <v>18.88</v>
      </c>
      <c r="G31" s="48">
        <v>170</v>
      </c>
      <c r="H31" s="11">
        <f t="shared" si="0"/>
        <v>3209.6</v>
      </c>
    </row>
    <row r="32" spans="1:8" x14ac:dyDescent="0.35">
      <c r="A32" s="46">
        <v>30</v>
      </c>
      <c r="B32" s="46" t="s">
        <v>87</v>
      </c>
      <c r="C32" s="47">
        <v>44412</v>
      </c>
      <c r="D32" s="41">
        <v>16772</v>
      </c>
      <c r="E32" s="44" t="s">
        <v>74</v>
      </c>
      <c r="F32" s="42">
        <v>18.88</v>
      </c>
      <c r="G32" s="48">
        <v>170</v>
      </c>
      <c r="H32" s="11">
        <f t="shared" si="0"/>
        <v>3209.6</v>
      </c>
    </row>
    <row r="33" spans="1:8" x14ac:dyDescent="0.35">
      <c r="A33" s="46">
        <v>31</v>
      </c>
      <c r="B33" s="46" t="s">
        <v>93</v>
      </c>
      <c r="C33" s="47">
        <v>44412</v>
      </c>
      <c r="D33" s="41">
        <v>16770</v>
      </c>
      <c r="E33" s="44" t="s">
        <v>74</v>
      </c>
      <c r="F33" s="42">
        <v>21.5</v>
      </c>
      <c r="G33" s="48">
        <v>170</v>
      </c>
      <c r="H33" s="11">
        <f t="shared" si="0"/>
        <v>3655</v>
      </c>
    </row>
    <row r="34" spans="1:8" x14ac:dyDescent="0.35">
      <c r="A34" s="46">
        <v>32</v>
      </c>
      <c r="B34" s="46" t="s">
        <v>87</v>
      </c>
      <c r="C34" s="47">
        <v>44412</v>
      </c>
      <c r="D34" s="41">
        <v>16753</v>
      </c>
      <c r="E34" s="44" t="s">
        <v>79</v>
      </c>
      <c r="F34" s="42">
        <v>20.22</v>
      </c>
      <c r="G34" s="48">
        <v>170</v>
      </c>
      <c r="H34" s="11">
        <f t="shared" si="0"/>
        <v>3437.3999999999996</v>
      </c>
    </row>
    <row r="35" spans="1:8" x14ac:dyDescent="0.35">
      <c r="A35" s="46">
        <v>33</v>
      </c>
      <c r="B35" s="46" t="s">
        <v>73</v>
      </c>
      <c r="C35" s="47">
        <v>44411</v>
      </c>
      <c r="D35" s="41">
        <v>16897</v>
      </c>
      <c r="E35" s="44" t="s">
        <v>80</v>
      </c>
      <c r="F35" s="42">
        <v>18.02</v>
      </c>
      <c r="G35" s="48">
        <v>170</v>
      </c>
      <c r="H35" s="11">
        <f t="shared" si="0"/>
        <v>3063.4</v>
      </c>
    </row>
    <row r="36" spans="1:8" x14ac:dyDescent="0.35">
      <c r="A36" s="46">
        <v>34</v>
      </c>
      <c r="B36" s="46" t="s">
        <v>73</v>
      </c>
      <c r="C36" s="47">
        <v>44412</v>
      </c>
      <c r="D36" s="41">
        <v>16734</v>
      </c>
      <c r="E36" s="44" t="s">
        <v>79</v>
      </c>
      <c r="F36" s="42">
        <v>20</v>
      </c>
      <c r="G36" s="48">
        <v>170</v>
      </c>
      <c r="H36" s="11">
        <f t="shared" si="0"/>
        <v>3400</v>
      </c>
    </row>
    <row r="37" spans="1:8" x14ac:dyDescent="0.35">
      <c r="A37" s="46">
        <v>35</v>
      </c>
      <c r="B37" s="46" t="s">
        <v>73</v>
      </c>
      <c r="C37" s="47">
        <v>44412</v>
      </c>
      <c r="D37" s="41">
        <v>16777</v>
      </c>
      <c r="E37" s="44" t="s">
        <v>74</v>
      </c>
      <c r="F37" s="42">
        <v>19.38</v>
      </c>
      <c r="G37" s="48">
        <v>170</v>
      </c>
      <c r="H37" s="11">
        <f t="shared" si="0"/>
        <v>3294.6</v>
      </c>
    </row>
    <row r="38" spans="1:8" x14ac:dyDescent="0.35">
      <c r="A38" s="46">
        <v>36</v>
      </c>
      <c r="B38" s="46" t="s">
        <v>73</v>
      </c>
      <c r="C38" s="47">
        <v>44412</v>
      </c>
      <c r="D38" s="41">
        <v>16610</v>
      </c>
      <c r="E38" s="44" t="s">
        <v>79</v>
      </c>
      <c r="F38" s="42">
        <v>20.28</v>
      </c>
      <c r="G38" s="48">
        <v>170</v>
      </c>
      <c r="H38" s="11">
        <f t="shared" si="0"/>
        <v>3447.6000000000004</v>
      </c>
    </row>
    <row r="39" spans="1:8" x14ac:dyDescent="0.35">
      <c r="A39" s="46">
        <v>37</v>
      </c>
      <c r="B39" s="46" t="s">
        <v>87</v>
      </c>
      <c r="C39" s="47">
        <v>44412</v>
      </c>
      <c r="D39" s="41">
        <v>16727</v>
      </c>
      <c r="E39" s="44" t="s">
        <v>79</v>
      </c>
      <c r="F39" s="42">
        <v>19.420000000000002</v>
      </c>
      <c r="G39" s="48">
        <v>170</v>
      </c>
      <c r="H39" s="11">
        <f t="shared" si="0"/>
        <v>3301.4</v>
      </c>
    </row>
    <row r="40" spans="1:8" x14ac:dyDescent="0.35">
      <c r="A40" s="46">
        <v>38</v>
      </c>
      <c r="B40" s="46" t="s">
        <v>87</v>
      </c>
      <c r="C40" s="47">
        <v>44412</v>
      </c>
      <c r="D40" s="41">
        <v>16739</v>
      </c>
      <c r="E40" s="44" t="s">
        <v>79</v>
      </c>
      <c r="F40" s="42">
        <v>19.66</v>
      </c>
      <c r="G40" s="48">
        <v>170</v>
      </c>
      <c r="H40" s="11">
        <f t="shared" si="0"/>
        <v>3342.2</v>
      </c>
    </row>
    <row r="41" spans="1:8" x14ac:dyDescent="0.35">
      <c r="A41" s="46">
        <v>39</v>
      </c>
      <c r="B41" s="46" t="s">
        <v>87</v>
      </c>
      <c r="C41" s="47">
        <v>44412</v>
      </c>
      <c r="D41" s="41">
        <v>16664</v>
      </c>
      <c r="E41" s="44" t="s">
        <v>79</v>
      </c>
      <c r="F41" s="42">
        <v>20.52</v>
      </c>
      <c r="G41" s="48">
        <v>170</v>
      </c>
      <c r="H41" s="11">
        <f t="shared" si="0"/>
        <v>3488.4</v>
      </c>
    </row>
    <row r="42" spans="1:8" x14ac:dyDescent="0.35">
      <c r="A42" s="46">
        <v>40</v>
      </c>
      <c r="B42" s="46" t="s">
        <v>73</v>
      </c>
      <c r="C42" s="47">
        <v>44412</v>
      </c>
      <c r="D42" s="41">
        <v>16933</v>
      </c>
      <c r="E42" s="44" t="s">
        <v>94</v>
      </c>
      <c r="F42" s="42">
        <v>21.18</v>
      </c>
      <c r="G42" s="48">
        <v>170</v>
      </c>
      <c r="H42" s="11">
        <f t="shared" si="0"/>
        <v>3600.6</v>
      </c>
    </row>
    <row r="43" spans="1:8" x14ac:dyDescent="0.35">
      <c r="A43" s="46">
        <v>41</v>
      </c>
      <c r="B43" s="46" t="s">
        <v>73</v>
      </c>
      <c r="C43" s="47">
        <v>44413</v>
      </c>
      <c r="D43" s="41">
        <v>16977</v>
      </c>
      <c r="E43" s="44" t="s">
        <v>78</v>
      </c>
      <c r="F43" s="42">
        <v>18.079999999999998</v>
      </c>
      <c r="G43" s="48">
        <v>170</v>
      </c>
      <c r="H43" s="11">
        <f t="shared" si="0"/>
        <v>3073.6</v>
      </c>
    </row>
    <row r="44" spans="1:8" x14ac:dyDescent="0.35">
      <c r="A44" s="46">
        <v>42</v>
      </c>
      <c r="B44" s="46" t="s">
        <v>73</v>
      </c>
      <c r="C44" s="47">
        <v>44381</v>
      </c>
      <c r="D44" s="41">
        <v>16915</v>
      </c>
      <c r="E44" s="44" t="s">
        <v>94</v>
      </c>
      <c r="F44" s="42">
        <v>20.7</v>
      </c>
      <c r="G44" s="48">
        <v>170</v>
      </c>
      <c r="H44" s="11">
        <f t="shared" si="0"/>
        <v>3519</v>
      </c>
    </row>
    <row r="45" spans="1:8" x14ac:dyDescent="0.35">
      <c r="A45" s="46">
        <v>43</v>
      </c>
      <c r="B45" s="46" t="s">
        <v>73</v>
      </c>
      <c r="C45" s="47">
        <v>44413</v>
      </c>
      <c r="D45" s="41">
        <v>16948</v>
      </c>
      <c r="E45" s="44" t="s">
        <v>80</v>
      </c>
      <c r="F45" s="42">
        <v>19.920000000000002</v>
      </c>
      <c r="G45" s="48">
        <v>170</v>
      </c>
      <c r="H45" s="11">
        <f t="shared" si="0"/>
        <v>3386.4</v>
      </c>
    </row>
    <row r="46" spans="1:8" x14ac:dyDescent="0.35">
      <c r="A46" s="46">
        <v>44</v>
      </c>
      <c r="B46" s="46" t="s">
        <v>73</v>
      </c>
      <c r="C46" s="47">
        <v>44413</v>
      </c>
      <c r="D46" s="41">
        <v>16985</v>
      </c>
      <c r="E46" s="44" t="s">
        <v>78</v>
      </c>
      <c r="F46" s="42">
        <v>17.66</v>
      </c>
      <c r="G46" s="48">
        <v>170</v>
      </c>
      <c r="H46" s="11">
        <f t="shared" si="0"/>
        <v>3002.2</v>
      </c>
    </row>
    <row r="47" spans="1:8" x14ac:dyDescent="0.35">
      <c r="A47" s="46">
        <v>45</v>
      </c>
      <c r="B47" s="46" t="s">
        <v>91</v>
      </c>
      <c r="C47" s="47">
        <v>44412</v>
      </c>
      <c r="D47" s="41">
        <v>16893</v>
      </c>
      <c r="E47" s="44" t="s">
        <v>79</v>
      </c>
      <c r="F47" s="42">
        <v>21.6</v>
      </c>
      <c r="G47" s="48">
        <v>170</v>
      </c>
      <c r="H47" s="11">
        <f t="shared" si="0"/>
        <v>3672.0000000000005</v>
      </c>
    </row>
    <row r="48" spans="1:8" x14ac:dyDescent="0.35">
      <c r="A48" s="46">
        <v>46</v>
      </c>
      <c r="B48" s="46" t="s">
        <v>87</v>
      </c>
      <c r="C48" s="47">
        <v>44411</v>
      </c>
      <c r="D48" s="41">
        <v>16838</v>
      </c>
      <c r="E48" s="44" t="s">
        <v>76</v>
      </c>
      <c r="F48" s="42">
        <v>16.72</v>
      </c>
      <c r="G48" s="48">
        <v>170</v>
      </c>
      <c r="H48" s="11">
        <f t="shared" si="0"/>
        <v>2842.3999999999996</v>
      </c>
    </row>
    <row r="49" spans="1:8" x14ac:dyDescent="0.35">
      <c r="A49" s="46">
        <v>47</v>
      </c>
      <c r="B49" s="46" t="s">
        <v>87</v>
      </c>
      <c r="C49" s="47">
        <v>44442</v>
      </c>
      <c r="D49" s="41">
        <v>16830</v>
      </c>
      <c r="E49" s="44" t="s">
        <v>79</v>
      </c>
      <c r="F49" s="42">
        <v>19.579999999999998</v>
      </c>
      <c r="G49" s="48">
        <v>170</v>
      </c>
      <c r="H49" s="11">
        <f t="shared" si="0"/>
        <v>3328.6</v>
      </c>
    </row>
    <row r="50" spans="1:8" x14ac:dyDescent="0.35">
      <c r="A50" s="46">
        <v>48</v>
      </c>
      <c r="B50" s="46" t="s">
        <v>87</v>
      </c>
      <c r="C50" s="47">
        <v>44442</v>
      </c>
      <c r="D50" s="41">
        <v>16802</v>
      </c>
      <c r="E50" s="44" t="s">
        <v>79</v>
      </c>
      <c r="F50" s="42">
        <v>19.559999999999999</v>
      </c>
      <c r="G50" s="48">
        <v>170</v>
      </c>
      <c r="H50" s="11">
        <f t="shared" ref="H50:H62" si="1">F50*G50</f>
        <v>3325.2</v>
      </c>
    </row>
    <row r="51" spans="1:8" x14ac:dyDescent="0.35">
      <c r="A51" s="46">
        <v>49</v>
      </c>
      <c r="B51" s="46" t="s">
        <v>73</v>
      </c>
      <c r="C51" s="47">
        <v>44411</v>
      </c>
      <c r="D51" s="41">
        <v>16680</v>
      </c>
      <c r="E51" s="44" t="s">
        <v>79</v>
      </c>
      <c r="F51" s="42">
        <v>19.420000000000002</v>
      </c>
      <c r="G51" s="48">
        <v>170</v>
      </c>
      <c r="H51" s="11">
        <f t="shared" si="1"/>
        <v>3301.4</v>
      </c>
    </row>
    <row r="52" spans="1:8" x14ac:dyDescent="0.35">
      <c r="A52" s="46">
        <v>50</v>
      </c>
      <c r="B52" s="46" t="s">
        <v>73</v>
      </c>
      <c r="C52" s="47">
        <v>44411</v>
      </c>
      <c r="D52" s="41">
        <v>16718</v>
      </c>
      <c r="E52" s="44" t="s">
        <v>80</v>
      </c>
      <c r="F52" s="42">
        <v>16.78</v>
      </c>
      <c r="G52" s="48">
        <v>170</v>
      </c>
      <c r="H52" s="11">
        <f t="shared" si="1"/>
        <v>2852.6000000000004</v>
      </c>
    </row>
    <row r="53" spans="1:8" x14ac:dyDescent="0.35">
      <c r="A53" s="46">
        <v>51</v>
      </c>
      <c r="B53" s="46" t="s">
        <v>73</v>
      </c>
      <c r="C53" s="47">
        <v>44411</v>
      </c>
      <c r="D53" s="41">
        <v>16750</v>
      </c>
      <c r="E53" s="44" t="s">
        <v>79</v>
      </c>
      <c r="F53" s="42">
        <v>20.46</v>
      </c>
      <c r="G53" s="48">
        <v>170</v>
      </c>
      <c r="H53" s="11">
        <f t="shared" si="1"/>
        <v>3478.2000000000003</v>
      </c>
    </row>
    <row r="54" spans="1:8" x14ac:dyDescent="0.35">
      <c r="A54" s="46">
        <v>52</v>
      </c>
      <c r="B54" s="46" t="s">
        <v>96</v>
      </c>
      <c r="C54" s="47">
        <v>44412</v>
      </c>
      <c r="D54" s="41">
        <v>16823</v>
      </c>
      <c r="E54" s="44" t="s">
        <v>94</v>
      </c>
      <c r="F54" s="42">
        <v>22.4</v>
      </c>
      <c r="G54" s="48">
        <v>170</v>
      </c>
      <c r="H54" s="11">
        <f t="shared" si="1"/>
        <v>3807.9999999999995</v>
      </c>
    </row>
    <row r="55" spans="1:8" x14ac:dyDescent="0.35">
      <c r="A55" s="46">
        <v>53</v>
      </c>
      <c r="B55" s="46" t="s">
        <v>96</v>
      </c>
      <c r="C55" s="47">
        <v>44413</v>
      </c>
      <c r="D55" s="41">
        <v>16956</v>
      </c>
      <c r="E55" s="44" t="s">
        <v>80</v>
      </c>
      <c r="F55" s="42">
        <v>21.78</v>
      </c>
      <c r="G55" s="48">
        <v>170</v>
      </c>
      <c r="H55" s="11">
        <f t="shared" si="1"/>
        <v>3702.6000000000004</v>
      </c>
    </row>
    <row r="56" spans="1:8" x14ac:dyDescent="0.35">
      <c r="A56" s="46">
        <v>54</v>
      </c>
      <c r="B56" s="46" t="s">
        <v>96</v>
      </c>
      <c r="C56" s="47">
        <v>44413</v>
      </c>
      <c r="D56" s="41">
        <v>16974</v>
      </c>
      <c r="E56" s="44" t="s">
        <v>78</v>
      </c>
      <c r="F56" s="42">
        <v>21.58</v>
      </c>
      <c r="G56" s="48">
        <v>170</v>
      </c>
      <c r="H56" s="11">
        <f t="shared" si="1"/>
        <v>3668.6</v>
      </c>
    </row>
    <row r="57" spans="1:8" x14ac:dyDescent="0.35">
      <c r="A57" s="46">
        <v>55</v>
      </c>
      <c r="B57" s="46" t="s">
        <v>96</v>
      </c>
      <c r="C57" s="47">
        <v>44412</v>
      </c>
      <c r="D57" s="41">
        <v>16941</v>
      </c>
      <c r="E57" s="44" t="s">
        <v>80</v>
      </c>
      <c r="F57" s="42">
        <v>24.42</v>
      </c>
      <c r="G57" s="48">
        <v>170</v>
      </c>
      <c r="H57" s="11">
        <f t="shared" si="1"/>
        <v>4151.4000000000005</v>
      </c>
    </row>
    <row r="58" spans="1:8" x14ac:dyDescent="0.35">
      <c r="A58" s="46">
        <v>56</v>
      </c>
      <c r="B58" s="46" t="s">
        <v>96</v>
      </c>
      <c r="C58" s="47">
        <v>44411</v>
      </c>
      <c r="D58" s="41">
        <v>16874</v>
      </c>
      <c r="E58" s="44" t="s">
        <v>79</v>
      </c>
      <c r="F58" s="42">
        <v>22.98</v>
      </c>
      <c r="G58" s="48">
        <v>170</v>
      </c>
      <c r="H58" s="11">
        <f t="shared" si="1"/>
        <v>3906.6</v>
      </c>
    </row>
    <row r="59" spans="1:8" x14ac:dyDescent="0.35">
      <c r="A59" s="46">
        <v>57</v>
      </c>
      <c r="B59" s="46" t="s">
        <v>84</v>
      </c>
      <c r="C59" s="47">
        <v>44412</v>
      </c>
      <c r="D59" s="41">
        <v>16902</v>
      </c>
      <c r="E59" s="44" t="s">
        <v>79</v>
      </c>
      <c r="F59" s="42">
        <v>16.72</v>
      </c>
      <c r="G59" s="48">
        <v>170</v>
      </c>
      <c r="H59" s="11">
        <f t="shared" si="1"/>
        <v>2842.3999999999996</v>
      </c>
    </row>
    <row r="60" spans="1:8" x14ac:dyDescent="0.35">
      <c r="A60" s="46">
        <v>58</v>
      </c>
      <c r="B60" s="46" t="s">
        <v>95</v>
      </c>
      <c r="C60" s="47">
        <v>44411</v>
      </c>
      <c r="D60" s="41">
        <v>16661</v>
      </c>
      <c r="E60" s="44" t="s">
        <v>79</v>
      </c>
      <c r="F60" s="42">
        <v>19.96</v>
      </c>
      <c r="G60" s="48">
        <v>170</v>
      </c>
      <c r="H60" s="11">
        <f t="shared" si="1"/>
        <v>3393.2000000000003</v>
      </c>
    </row>
    <row r="61" spans="1:8" x14ac:dyDescent="0.35">
      <c r="A61" s="46">
        <v>59</v>
      </c>
      <c r="B61" s="46" t="s">
        <v>95</v>
      </c>
      <c r="C61" s="47">
        <v>44413</v>
      </c>
      <c r="D61" s="41">
        <v>16949</v>
      </c>
      <c r="E61" s="44" t="s">
        <v>80</v>
      </c>
      <c r="F61" s="42">
        <v>19.440000000000001</v>
      </c>
      <c r="G61" s="48">
        <v>170</v>
      </c>
      <c r="H61" s="11">
        <f t="shared" si="1"/>
        <v>3304.8</v>
      </c>
    </row>
    <row r="62" spans="1:8" x14ac:dyDescent="0.35">
      <c r="A62" s="46">
        <v>60</v>
      </c>
      <c r="B62" s="46" t="s">
        <v>95</v>
      </c>
      <c r="C62" s="47">
        <v>44413</v>
      </c>
      <c r="D62" s="41">
        <v>16975</v>
      </c>
      <c r="E62" s="44" t="s">
        <v>78</v>
      </c>
      <c r="F62" s="42">
        <v>19.52</v>
      </c>
      <c r="G62" s="48">
        <v>170</v>
      </c>
      <c r="H62" s="11">
        <f t="shared" si="1"/>
        <v>3318.4</v>
      </c>
    </row>
    <row r="63" spans="1:8" x14ac:dyDescent="0.35">
      <c r="A63" s="46">
        <v>61</v>
      </c>
      <c r="B63" s="46" t="s">
        <v>95</v>
      </c>
      <c r="C63" s="47">
        <v>44412</v>
      </c>
      <c r="D63" s="41">
        <v>16926</v>
      </c>
      <c r="E63" s="44" t="s">
        <v>94</v>
      </c>
      <c r="F63" s="42">
        <v>22.26</v>
      </c>
      <c r="G63" s="48">
        <v>170</v>
      </c>
      <c r="H63" s="11">
        <f t="shared" ref="H63:H64" si="2">F63*G63</f>
        <v>3784.2000000000003</v>
      </c>
    </row>
    <row r="64" spans="1:8" x14ac:dyDescent="0.35">
      <c r="A64" s="46">
        <v>62</v>
      </c>
      <c r="B64" s="46" t="s">
        <v>95</v>
      </c>
      <c r="C64" s="47">
        <v>44413</v>
      </c>
      <c r="D64" s="41">
        <v>16963</v>
      </c>
      <c r="E64" s="44" t="s">
        <v>80</v>
      </c>
      <c r="F64" s="42">
        <v>21.34</v>
      </c>
      <c r="G64" s="48">
        <v>170</v>
      </c>
      <c r="H64" s="11">
        <f t="shared" si="2"/>
        <v>3627.8</v>
      </c>
    </row>
    <row r="65" spans="1:8" x14ac:dyDescent="0.35">
      <c r="A65" s="45"/>
      <c r="B65" s="45"/>
      <c r="C65" s="49"/>
      <c r="D65" s="45"/>
      <c r="E65" s="45"/>
      <c r="F65" s="49">
        <f>SUM(F3:F64)</f>
        <v>1246.82</v>
      </c>
      <c r="G65" s="45"/>
      <c r="H65" s="49">
        <f>SUM(H3:H64)</f>
        <v>211959.40000000002</v>
      </c>
    </row>
    <row r="68" spans="1:8" x14ac:dyDescent="0.35">
      <c r="H68" s="50"/>
    </row>
    <row r="70" spans="1:8" x14ac:dyDescent="0.35">
      <c r="H70" s="50"/>
    </row>
    <row r="73" spans="1:8" x14ac:dyDescent="0.35">
      <c r="H73" s="50"/>
    </row>
  </sheetData>
  <sortState xmlns:xlrd2="http://schemas.microsoft.com/office/spreadsheetml/2017/richdata2" ref="B3:G14">
    <sortCondition ref="B3:B14"/>
  </sortState>
  <mergeCells count="1">
    <mergeCell ref="A1:H1"/>
  </mergeCells>
  <conditionalFormatting sqref="D49:D50">
    <cfRule type="duplicateValues" dxfId="81" priority="15"/>
  </conditionalFormatting>
  <conditionalFormatting sqref="D50">
    <cfRule type="duplicateValues" dxfId="80" priority="14"/>
  </conditionalFormatting>
  <conditionalFormatting sqref="D32:D48">
    <cfRule type="duplicateValues" dxfId="79" priority="3"/>
  </conditionalFormatting>
  <conditionalFormatting sqref="D39:D48">
    <cfRule type="duplicateValues" dxfId="78" priority="2"/>
  </conditionalFormatting>
  <conditionalFormatting sqref="D3:D59">
    <cfRule type="duplicateValues" dxfId="77" priority="29"/>
  </conditionalFormatting>
  <conditionalFormatting sqref="D60:D64">
    <cfRule type="duplicateValues" dxfId="76" priority="1"/>
  </conditionalFormatting>
  <dataValidations count="1">
    <dataValidation type="custom" allowBlank="1" showInputMessage="1" prompt="拒绝重复输入 - 当前输入的内容，与本区域的其他单元格内容重复。" sqref="B31" xr:uid="{00000000-0002-0000-0000-000000000000}">
      <formula1>COUNTIF($B:$B,B31)&lt;2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H19" sqref="H19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91</v>
      </c>
      <c r="C3" s="47">
        <v>44412</v>
      </c>
      <c r="D3" s="41">
        <v>16650</v>
      </c>
      <c r="E3" s="44" t="s">
        <v>79</v>
      </c>
      <c r="F3" s="42">
        <v>19.62</v>
      </c>
      <c r="G3" s="48">
        <v>170</v>
      </c>
      <c r="H3" s="3">
        <f>F3*G3</f>
        <v>3335.4</v>
      </c>
    </row>
    <row r="4" spans="1:8" x14ac:dyDescent="0.35">
      <c r="A4" s="1">
        <v>2</v>
      </c>
      <c r="B4" s="46" t="s">
        <v>91</v>
      </c>
      <c r="C4" s="47">
        <v>44412</v>
      </c>
      <c r="D4" s="41">
        <v>16808</v>
      </c>
      <c r="E4" s="44" t="s">
        <v>79</v>
      </c>
      <c r="F4" s="42">
        <v>23.56</v>
      </c>
      <c r="G4" s="48">
        <v>170</v>
      </c>
      <c r="H4" s="3">
        <f t="shared" ref="H4:H5" si="0">F4*G4</f>
        <v>4005.2</v>
      </c>
    </row>
    <row r="5" spans="1:8" x14ac:dyDescent="0.35">
      <c r="A5" s="1">
        <v>3</v>
      </c>
      <c r="B5" s="46" t="s">
        <v>91</v>
      </c>
      <c r="C5" s="47">
        <v>44412</v>
      </c>
      <c r="D5" s="41">
        <v>16893</v>
      </c>
      <c r="E5" s="44" t="s">
        <v>79</v>
      </c>
      <c r="F5" s="42">
        <v>21.6</v>
      </c>
      <c r="G5" s="48">
        <v>170</v>
      </c>
      <c r="H5" s="3">
        <f t="shared" si="0"/>
        <v>3672.0000000000005</v>
      </c>
    </row>
    <row r="6" spans="1:8" x14ac:dyDescent="0.35">
      <c r="A6" s="6"/>
      <c r="B6" s="6"/>
      <c r="C6" s="6"/>
      <c r="D6" s="6"/>
      <c r="E6" s="6"/>
      <c r="F6" s="7">
        <f>SUM(F3:F5)</f>
        <v>64.78</v>
      </c>
      <c r="G6" s="6"/>
      <c r="H6" s="7">
        <f>SUM(H3:H5)</f>
        <v>11012.6</v>
      </c>
    </row>
    <row r="8" spans="1:8" x14ac:dyDescent="0.35">
      <c r="A8" s="52" t="s">
        <v>25</v>
      </c>
      <c r="B8" s="52"/>
      <c r="C8" s="52"/>
      <c r="D8" s="52"/>
      <c r="E8" s="52"/>
      <c r="F8" s="52"/>
      <c r="G8" s="52"/>
      <c r="H8" s="52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39"/>
      <c r="C11" s="40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6"/>
      <c r="B14" s="6"/>
      <c r="C14" s="6"/>
      <c r="D14" s="6"/>
      <c r="E14" s="6"/>
      <c r="F14" s="7">
        <f>SUM(F10:F13)</f>
        <v>0</v>
      </c>
      <c r="G14" s="6"/>
      <c r="H14" s="7">
        <f>SUM(H10:H13)</f>
        <v>0</v>
      </c>
    </row>
    <row r="16" spans="1:8" x14ac:dyDescent="0.35">
      <c r="F16" s="1" t="s">
        <v>15</v>
      </c>
      <c r="G16" s="1"/>
      <c r="H16" s="3">
        <v>4000</v>
      </c>
    </row>
    <row r="17" spans="6:8" x14ac:dyDescent="0.35">
      <c r="F17" s="1" t="s">
        <v>20</v>
      </c>
      <c r="G17" s="1"/>
      <c r="H17" s="3"/>
    </row>
    <row r="18" spans="6:8" x14ac:dyDescent="0.35">
      <c r="F18" s="1" t="s">
        <v>30</v>
      </c>
      <c r="G18" s="1"/>
      <c r="H18" s="8">
        <f>H6-H16</f>
        <v>7012.6</v>
      </c>
    </row>
  </sheetData>
  <mergeCells count="2">
    <mergeCell ref="A1:H1"/>
    <mergeCell ref="A8:H8"/>
  </mergeCells>
  <conditionalFormatting sqref="D13">
    <cfRule type="duplicateValues" dxfId="39" priority="13"/>
  </conditionalFormatting>
  <conditionalFormatting sqref="D10">
    <cfRule type="duplicateValues" dxfId="38" priority="6"/>
  </conditionalFormatting>
  <conditionalFormatting sqref="D10">
    <cfRule type="duplicateValues" dxfId="37" priority="5"/>
  </conditionalFormatting>
  <conditionalFormatting sqref="D12">
    <cfRule type="duplicateValues" dxfId="36" priority="10"/>
  </conditionalFormatting>
  <conditionalFormatting sqref="D11">
    <cfRule type="duplicateValues" dxfId="35" priority="7"/>
  </conditionalFormatting>
  <conditionalFormatting sqref="D3:D4">
    <cfRule type="duplicateValues" dxfId="34" priority="4"/>
  </conditionalFormatting>
  <conditionalFormatting sqref="D5">
    <cfRule type="duplicateValues" dxfId="33" priority="2"/>
  </conditionalFormatting>
  <conditionalFormatting sqref="D5">
    <cfRule type="duplicateValues" dxfId="32" priority="1"/>
  </conditionalFormatting>
  <conditionalFormatting sqref="D5">
    <cfRule type="duplicateValues" dxfId="31" priority="3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workbookViewId="0">
      <selection activeCell="K11" sqref="K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 t="s">
        <v>87</v>
      </c>
      <c r="C3" s="47">
        <v>44412</v>
      </c>
      <c r="D3" s="41">
        <v>16864</v>
      </c>
      <c r="E3" s="44" t="s">
        <v>79</v>
      </c>
      <c r="F3" s="42">
        <v>18.600000000000001</v>
      </c>
      <c r="G3" s="48">
        <v>170</v>
      </c>
      <c r="H3" s="3">
        <f>F3*G3</f>
        <v>3162.0000000000005</v>
      </c>
      <c r="J3" s="9"/>
      <c r="K3" s="9"/>
      <c r="N3" s="9"/>
      <c r="O3" s="9"/>
    </row>
    <row r="4" spans="1:15" x14ac:dyDescent="0.35">
      <c r="A4" s="1">
        <v>2</v>
      </c>
      <c r="B4" s="46" t="s">
        <v>87</v>
      </c>
      <c r="C4" s="47">
        <v>44412</v>
      </c>
      <c r="D4" s="41">
        <v>16772</v>
      </c>
      <c r="E4" s="44" t="s">
        <v>74</v>
      </c>
      <c r="F4" s="42">
        <v>18.88</v>
      </c>
      <c r="G4" s="48">
        <v>170</v>
      </c>
      <c r="H4" s="3">
        <f t="shared" ref="H4:H11" si="0">F4*G4</f>
        <v>3209.6</v>
      </c>
      <c r="J4" s="9"/>
      <c r="K4" s="9"/>
      <c r="N4" s="9"/>
      <c r="O4" s="9"/>
    </row>
    <row r="5" spans="1:15" x14ac:dyDescent="0.35">
      <c r="A5" s="1">
        <v>3</v>
      </c>
      <c r="B5" s="46" t="s">
        <v>87</v>
      </c>
      <c r="C5" s="47">
        <v>44412</v>
      </c>
      <c r="D5" s="41">
        <v>16753</v>
      </c>
      <c r="E5" s="44" t="s">
        <v>79</v>
      </c>
      <c r="F5" s="42">
        <v>20.22</v>
      </c>
      <c r="G5" s="48">
        <v>170</v>
      </c>
      <c r="H5" s="3">
        <f t="shared" si="0"/>
        <v>3437.3999999999996</v>
      </c>
      <c r="J5" s="9"/>
      <c r="K5" s="9"/>
      <c r="N5" s="9"/>
      <c r="O5" s="9"/>
    </row>
    <row r="6" spans="1:15" x14ac:dyDescent="0.35">
      <c r="A6" s="1">
        <v>4</v>
      </c>
      <c r="B6" s="46" t="s">
        <v>87</v>
      </c>
      <c r="C6" s="47">
        <v>44412</v>
      </c>
      <c r="D6" s="41">
        <v>16727</v>
      </c>
      <c r="E6" s="44" t="s">
        <v>79</v>
      </c>
      <c r="F6" s="42">
        <v>19.420000000000002</v>
      </c>
      <c r="G6" s="48">
        <v>170</v>
      </c>
      <c r="H6" s="3">
        <f t="shared" si="0"/>
        <v>3301.4</v>
      </c>
      <c r="J6" s="9"/>
      <c r="K6" s="9"/>
      <c r="N6" s="9"/>
      <c r="O6" s="9"/>
    </row>
    <row r="7" spans="1:15" x14ac:dyDescent="0.35">
      <c r="A7" s="1">
        <v>5</v>
      </c>
      <c r="B7" s="46" t="s">
        <v>87</v>
      </c>
      <c r="C7" s="47">
        <v>44412</v>
      </c>
      <c r="D7" s="41">
        <v>16739</v>
      </c>
      <c r="E7" s="44" t="s">
        <v>79</v>
      </c>
      <c r="F7" s="42">
        <v>19.66</v>
      </c>
      <c r="G7" s="48">
        <v>170</v>
      </c>
      <c r="H7" s="3">
        <f t="shared" si="0"/>
        <v>3342.2</v>
      </c>
      <c r="J7" s="9"/>
      <c r="K7" s="9"/>
      <c r="N7" s="9"/>
      <c r="O7" s="9"/>
    </row>
    <row r="8" spans="1:15" x14ac:dyDescent="0.35">
      <c r="A8" s="1">
        <v>6</v>
      </c>
      <c r="B8" s="46" t="s">
        <v>87</v>
      </c>
      <c r="C8" s="47">
        <v>44412</v>
      </c>
      <c r="D8" s="41">
        <v>16664</v>
      </c>
      <c r="E8" s="44" t="s">
        <v>79</v>
      </c>
      <c r="F8" s="42">
        <v>20.52</v>
      </c>
      <c r="G8" s="48">
        <v>170</v>
      </c>
      <c r="H8" s="3">
        <f t="shared" si="0"/>
        <v>3488.4</v>
      </c>
      <c r="J8" s="9"/>
      <c r="K8" s="9"/>
      <c r="N8" s="9"/>
      <c r="O8" s="9"/>
    </row>
    <row r="9" spans="1:15" x14ac:dyDescent="0.35">
      <c r="A9" s="1">
        <v>7</v>
      </c>
      <c r="B9" s="46" t="s">
        <v>87</v>
      </c>
      <c r="C9" s="47">
        <v>44411</v>
      </c>
      <c r="D9" s="41">
        <v>16838</v>
      </c>
      <c r="E9" s="44" t="s">
        <v>76</v>
      </c>
      <c r="F9" s="42">
        <v>16.72</v>
      </c>
      <c r="G9" s="48">
        <v>170</v>
      </c>
      <c r="H9" s="3">
        <f t="shared" si="0"/>
        <v>2842.3999999999996</v>
      </c>
    </row>
    <row r="10" spans="1:15" x14ac:dyDescent="0.35">
      <c r="A10" s="1">
        <v>8</v>
      </c>
      <c r="B10" s="46" t="s">
        <v>87</v>
      </c>
      <c r="C10" s="47">
        <v>44442</v>
      </c>
      <c r="D10" s="41">
        <v>16830</v>
      </c>
      <c r="E10" s="44" t="s">
        <v>79</v>
      </c>
      <c r="F10" s="42">
        <v>19.579999999999998</v>
      </c>
      <c r="G10" s="48">
        <v>170</v>
      </c>
      <c r="H10" s="3">
        <f t="shared" si="0"/>
        <v>3328.6</v>
      </c>
    </row>
    <row r="11" spans="1:15" x14ac:dyDescent="0.35">
      <c r="A11" s="1">
        <v>9</v>
      </c>
      <c r="B11" s="46" t="s">
        <v>87</v>
      </c>
      <c r="C11" s="47">
        <v>44442</v>
      </c>
      <c r="D11" s="41">
        <v>16802</v>
      </c>
      <c r="E11" s="44" t="s">
        <v>79</v>
      </c>
      <c r="F11" s="42">
        <v>19.559999999999999</v>
      </c>
      <c r="G11" s="48">
        <v>170</v>
      </c>
      <c r="H11" s="3">
        <f t="shared" si="0"/>
        <v>3325.2</v>
      </c>
    </row>
    <row r="12" spans="1:15" x14ac:dyDescent="0.35">
      <c r="A12" s="6"/>
      <c r="B12" s="6"/>
      <c r="C12" s="6"/>
      <c r="D12" s="6"/>
      <c r="E12" s="6"/>
      <c r="F12" s="7">
        <f>SUM(F3:F11)</f>
        <v>173.15999999999997</v>
      </c>
      <c r="G12" s="6"/>
      <c r="H12" s="7">
        <f>SUM(H3:H11)</f>
        <v>29437.200000000001</v>
      </c>
    </row>
    <row r="14" spans="1:15" x14ac:dyDescent="0.35">
      <c r="A14" s="52" t="s">
        <v>25</v>
      </c>
      <c r="B14" s="52"/>
      <c r="C14" s="52"/>
      <c r="D14" s="52"/>
      <c r="E14" s="52"/>
      <c r="F14" s="52"/>
      <c r="G14" s="52"/>
      <c r="H14" s="52"/>
    </row>
    <row r="15" spans="1:15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15" x14ac:dyDescent="0.35">
      <c r="A16" s="1">
        <v>1</v>
      </c>
      <c r="B16" s="1"/>
      <c r="C16" s="2"/>
      <c r="D16" s="1"/>
      <c r="E16" s="1"/>
      <c r="F16" s="3"/>
      <c r="G16" s="3">
        <v>210</v>
      </c>
      <c r="H16" s="3">
        <f>F16*G16</f>
        <v>0</v>
      </c>
      <c r="J16" s="9"/>
    </row>
    <row r="17" spans="1:16" x14ac:dyDescent="0.35">
      <c r="A17" s="1">
        <v>2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16" x14ac:dyDescent="0.35">
      <c r="A18" s="1">
        <v>3</v>
      </c>
      <c r="B18" s="2"/>
      <c r="C18" s="2"/>
      <c r="D18" s="1"/>
      <c r="E18" s="1"/>
      <c r="F18" s="3"/>
      <c r="G18" s="3">
        <v>298</v>
      </c>
      <c r="H18" s="3">
        <f t="shared" si="1"/>
        <v>0</v>
      </c>
      <c r="L18" s="9"/>
      <c r="N18" s="9"/>
      <c r="O18" s="9"/>
    </row>
    <row r="19" spans="1:16" s="21" customFormat="1" x14ac:dyDescent="0.35">
      <c r="A19" s="1">
        <v>4</v>
      </c>
      <c r="B19" s="2"/>
      <c r="C19" s="2"/>
      <c r="D19" s="1"/>
      <c r="E19" s="1"/>
      <c r="F19" s="3"/>
      <c r="G19" s="3">
        <v>210</v>
      </c>
      <c r="H19" s="3">
        <f t="shared" si="1"/>
        <v>0</v>
      </c>
      <c r="J19"/>
      <c r="K19"/>
      <c r="L19" s="9"/>
      <c r="N19" s="9"/>
      <c r="O19" s="9"/>
    </row>
    <row r="20" spans="1:16" x14ac:dyDescent="0.35">
      <c r="A20" s="4"/>
      <c r="B20" s="4"/>
      <c r="C20" s="4"/>
      <c r="D20" s="4"/>
      <c r="E20" s="4"/>
      <c r="F20" s="5">
        <f>SUM(F16:F19)</f>
        <v>0</v>
      </c>
      <c r="G20" s="4"/>
      <c r="H20" s="5">
        <f>SUM(H16:H19)</f>
        <v>0</v>
      </c>
      <c r="N20" s="9"/>
      <c r="O20" s="9"/>
    </row>
    <row r="21" spans="1:16" x14ac:dyDescent="0.35">
      <c r="A21" s="19"/>
      <c r="B21" s="19"/>
      <c r="C21" s="19"/>
      <c r="D21" s="19"/>
      <c r="E21" s="19"/>
      <c r="F21" s="20"/>
      <c r="G21" s="19"/>
      <c r="H21" s="20"/>
    </row>
    <row r="22" spans="1:16" x14ac:dyDescent="0.35">
      <c r="A22" s="4"/>
      <c r="B22" s="4"/>
      <c r="C22" s="4"/>
      <c r="D22" s="4"/>
      <c r="E22" s="4"/>
      <c r="F22" s="5">
        <f>F12+F20</f>
        <v>173.15999999999997</v>
      </c>
      <c r="G22" s="4"/>
      <c r="H22" s="5">
        <f>H12+H20</f>
        <v>29437.200000000001</v>
      </c>
    </row>
    <row r="23" spans="1:16" x14ac:dyDescent="0.35">
      <c r="F23" s="1" t="s">
        <v>15</v>
      </c>
      <c r="G23" s="1"/>
      <c r="H23" s="3">
        <v>0</v>
      </c>
      <c r="J23" s="9"/>
      <c r="K23" s="9"/>
      <c r="L23" s="9"/>
      <c r="M23" s="9"/>
      <c r="N23">
        <v>2000</v>
      </c>
      <c r="P23">
        <v>713</v>
      </c>
    </row>
    <row r="24" spans="1:16" x14ac:dyDescent="0.35">
      <c r="F24" s="1" t="s">
        <v>30</v>
      </c>
      <c r="G24" s="1"/>
      <c r="H24" s="8">
        <f>H20-H23+H12</f>
        <v>29437.200000000001</v>
      </c>
      <c r="J24" s="9"/>
      <c r="K24" s="9"/>
      <c r="L24" s="9"/>
      <c r="M24" s="9"/>
      <c r="N24">
        <v>713</v>
      </c>
      <c r="P24">
        <v>500</v>
      </c>
    </row>
    <row r="25" spans="1:16" x14ac:dyDescent="0.35">
      <c r="J25" s="9"/>
      <c r="K25" s="9"/>
      <c r="L25" s="9"/>
      <c r="M25" s="9"/>
      <c r="N25">
        <v>663</v>
      </c>
      <c r="P25">
        <v>977</v>
      </c>
    </row>
    <row r="26" spans="1:16" x14ac:dyDescent="0.35">
      <c r="J26" s="9"/>
      <c r="K26" s="9"/>
      <c r="L26" s="9"/>
      <c r="M26" s="9"/>
      <c r="N26">
        <v>3000</v>
      </c>
      <c r="P26">
        <f>SUM(P23:P25)</f>
        <v>2190</v>
      </c>
    </row>
    <row r="27" spans="1:16" x14ac:dyDescent="0.35">
      <c r="J27" s="9"/>
      <c r="K27" s="9"/>
      <c r="L27" s="9"/>
      <c r="M27" s="9"/>
      <c r="N27">
        <v>3000</v>
      </c>
      <c r="P27">
        <v>1020</v>
      </c>
    </row>
    <row r="28" spans="1:16" x14ac:dyDescent="0.35">
      <c r="A28" s="14"/>
      <c r="B28" s="14"/>
      <c r="C28" s="14"/>
      <c r="D28" s="14"/>
      <c r="E28" s="14"/>
      <c r="F28" s="14"/>
      <c r="G28" s="14"/>
      <c r="H28" s="14"/>
      <c r="N28">
        <v>3000</v>
      </c>
      <c r="P28">
        <v>3000</v>
      </c>
    </row>
    <row r="29" spans="1:16" x14ac:dyDescent="0.35">
      <c r="A29" s="14"/>
      <c r="B29" s="25"/>
      <c r="C29" s="25"/>
      <c r="D29" s="14"/>
      <c r="E29" s="14"/>
      <c r="F29" s="13"/>
      <c r="G29" s="13"/>
      <c r="H29" s="14"/>
      <c r="N29">
        <v>1000</v>
      </c>
      <c r="P29">
        <v>200</v>
      </c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N30">
        <f>SUM(N23:N29)</f>
        <v>13376</v>
      </c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N31">
        <v>500</v>
      </c>
    </row>
    <row r="32" spans="1:16" x14ac:dyDescent="0.35">
      <c r="A32" s="14"/>
      <c r="B32" s="14"/>
      <c r="C32" s="25"/>
      <c r="D32" s="14"/>
      <c r="E32" s="14"/>
      <c r="F32" s="13"/>
      <c r="G32" s="13"/>
      <c r="H32" s="14"/>
      <c r="N32">
        <f>N30+N31</f>
        <v>13876</v>
      </c>
    </row>
    <row r="33" spans="1:16" x14ac:dyDescent="0.35">
      <c r="A33" s="14"/>
      <c r="B33" s="14"/>
      <c r="C33" s="25"/>
      <c r="D33" s="14"/>
      <c r="E33" s="14"/>
      <c r="F33" s="13"/>
      <c r="G33" s="13"/>
      <c r="H33" s="14"/>
      <c r="N33">
        <f>N30-12663</f>
        <v>713</v>
      </c>
    </row>
    <row r="34" spans="1:16" x14ac:dyDescent="0.35">
      <c r="A34" s="14"/>
      <c r="B34" s="14"/>
      <c r="C34" s="25"/>
      <c r="D34" s="14"/>
      <c r="E34" s="14"/>
      <c r="F34" s="13"/>
      <c r="G34" s="13"/>
      <c r="H34" s="14"/>
    </row>
    <row r="35" spans="1:16" x14ac:dyDescent="0.35">
      <c r="A35" s="14"/>
      <c r="B35" s="14"/>
      <c r="C35" s="14"/>
      <c r="D35" s="14"/>
      <c r="E35" s="14"/>
      <c r="F35" s="14"/>
      <c r="G35" s="14"/>
      <c r="H35" s="14"/>
    </row>
    <row r="36" spans="1:16" x14ac:dyDescent="0.35">
      <c r="A36" s="14"/>
      <c r="B36" s="14"/>
      <c r="C36" s="14"/>
      <c r="D36" s="14"/>
      <c r="E36" s="14"/>
      <c r="F36" s="14"/>
      <c r="G36" s="14"/>
      <c r="H36" s="14"/>
    </row>
    <row r="40" spans="1:16" x14ac:dyDescent="0.35">
      <c r="P40" t="s">
        <v>49</v>
      </c>
    </row>
  </sheetData>
  <mergeCells count="2">
    <mergeCell ref="A14:H14"/>
    <mergeCell ref="A1:H1"/>
  </mergeCells>
  <conditionalFormatting sqref="D16:D19">
    <cfRule type="duplicateValues" dxfId="30" priority="6"/>
  </conditionalFormatting>
  <conditionalFormatting sqref="D3:D11">
    <cfRule type="duplicateValues" dxfId="29" priority="5"/>
  </conditionalFormatting>
  <conditionalFormatting sqref="D4:D9">
    <cfRule type="duplicateValues" dxfId="28" priority="4"/>
  </conditionalFormatting>
  <conditionalFormatting sqref="D10:D11">
    <cfRule type="duplicateValues" dxfId="27" priority="3"/>
  </conditionalFormatting>
  <conditionalFormatting sqref="D10:D11">
    <cfRule type="duplicateValues" dxfId="26" priority="2"/>
  </conditionalFormatting>
  <conditionalFormatting sqref="D6:D9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"/>
  <sheetViews>
    <sheetView workbookViewId="0">
      <selection activeCell="K18" sqref="K18"/>
    </sheetView>
  </sheetViews>
  <sheetFormatPr defaultRowHeight="14.5" x14ac:dyDescent="0.35"/>
  <cols>
    <col min="2" max="2" width="9.81640625" bestFit="1" customWidth="1"/>
    <col min="3" max="3" width="9.72656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1"/>
      <c r="C3" s="2"/>
      <c r="D3" s="1"/>
      <c r="E3" s="1"/>
      <c r="F3" s="3"/>
      <c r="G3" s="3"/>
      <c r="H3" s="3">
        <f t="shared" ref="H3:H6" si="0">F3*G3</f>
        <v>0</v>
      </c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>
        <f t="shared" si="0"/>
        <v>0</v>
      </c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>
        <f t="shared" si="0"/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52" t="s">
        <v>25</v>
      </c>
      <c r="B9" s="52"/>
      <c r="C9" s="52"/>
      <c r="D9" s="52"/>
      <c r="E9" s="52"/>
      <c r="F9" s="52"/>
      <c r="G9" s="52"/>
      <c r="H9" s="52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0</v>
      </c>
      <c r="G16" s="4"/>
      <c r="H16" s="5">
        <f>H7+H14</f>
        <v>0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0</v>
      </c>
      <c r="N18" t="s">
        <v>36</v>
      </c>
    </row>
  </sheetData>
  <mergeCells count="2">
    <mergeCell ref="A9:H9"/>
    <mergeCell ref="A1:H1"/>
  </mergeCells>
  <conditionalFormatting sqref="D5">
    <cfRule type="duplicateValues" dxfId="24" priority="2"/>
  </conditionalFormatting>
  <conditionalFormatting sqref="D11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"/>
  <sheetViews>
    <sheetView workbookViewId="0">
      <selection activeCell="J12" sqref="J12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82</v>
      </c>
      <c r="C3" s="47">
        <v>44412</v>
      </c>
      <c r="D3" s="41">
        <v>16804</v>
      </c>
      <c r="E3" s="44" t="s">
        <v>79</v>
      </c>
      <c r="F3" s="42">
        <v>16.36</v>
      </c>
      <c r="G3" s="48">
        <v>170</v>
      </c>
      <c r="H3" s="3">
        <f>F3*G3</f>
        <v>2781.2</v>
      </c>
    </row>
    <row r="4" spans="1:8" x14ac:dyDescent="0.35">
      <c r="A4" s="6"/>
      <c r="B4" s="6"/>
      <c r="C4" s="6"/>
      <c r="D4" s="6"/>
      <c r="E4" s="6"/>
      <c r="F4" s="7">
        <f>SUM(F3:F3)</f>
        <v>16.36</v>
      </c>
      <c r="G4" s="6"/>
      <c r="H4" s="7">
        <f>SUM(H3:H3)</f>
        <v>2781.2</v>
      </c>
    </row>
    <row r="6" spans="1:8" x14ac:dyDescent="0.35">
      <c r="A6" s="52" t="s">
        <v>25</v>
      </c>
      <c r="B6" s="52"/>
      <c r="C6" s="52"/>
      <c r="D6" s="52"/>
      <c r="E6" s="52"/>
      <c r="F6" s="52"/>
      <c r="G6" s="52"/>
      <c r="H6" s="52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>
        <v>210</v>
      </c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>
        <v>298</v>
      </c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16.36</v>
      </c>
      <c r="G12" s="4"/>
      <c r="H12" s="5">
        <f>H4+H10</f>
        <v>2781.2</v>
      </c>
    </row>
    <row r="13" spans="1:8" x14ac:dyDescent="0.35">
      <c r="F13" s="1" t="s">
        <v>19</v>
      </c>
      <c r="G13" s="1"/>
      <c r="H13" s="3">
        <v>5380</v>
      </c>
    </row>
    <row r="14" spans="1:8" x14ac:dyDescent="0.35">
      <c r="F14" s="1" t="s">
        <v>30</v>
      </c>
      <c r="G14" s="1"/>
      <c r="H14" s="8">
        <f>H12-H13</f>
        <v>-2598.8000000000002</v>
      </c>
    </row>
  </sheetData>
  <mergeCells count="2">
    <mergeCell ref="A6:H6"/>
    <mergeCell ref="A1:H1"/>
  </mergeCells>
  <conditionalFormatting sqref="D8">
    <cfRule type="duplicateValues" dxfId="22" priority="2"/>
  </conditionalFormatting>
  <conditionalFormatting sqref="D9">
    <cfRule type="duplicateValues" dxfId="21" priority="16"/>
  </conditionalFormatting>
  <conditionalFormatting sqref="D3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workbookViewId="0">
      <selection activeCell="F7" sqref="F7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84</v>
      </c>
      <c r="C3" s="47">
        <v>44412</v>
      </c>
      <c r="D3" s="41">
        <v>16829</v>
      </c>
      <c r="E3" s="44" t="s">
        <v>79</v>
      </c>
      <c r="F3" s="42">
        <v>16.28</v>
      </c>
      <c r="G3" s="48">
        <v>170</v>
      </c>
      <c r="H3" s="3">
        <f>F3*G3</f>
        <v>2767.6000000000004</v>
      </c>
    </row>
    <row r="4" spans="1:8" x14ac:dyDescent="0.35">
      <c r="A4" s="1">
        <v>2</v>
      </c>
      <c r="B4" s="46" t="s">
        <v>84</v>
      </c>
      <c r="C4" s="47">
        <v>44412</v>
      </c>
      <c r="D4" s="41">
        <v>16873</v>
      </c>
      <c r="E4" s="44" t="s">
        <v>79</v>
      </c>
      <c r="F4" s="42">
        <v>16.5</v>
      </c>
      <c r="G4" s="48">
        <v>170</v>
      </c>
      <c r="H4" s="3">
        <f t="shared" ref="H4:H5" si="0">F4*G4</f>
        <v>2805</v>
      </c>
    </row>
    <row r="5" spans="1:8" x14ac:dyDescent="0.35">
      <c r="A5" s="1">
        <v>3</v>
      </c>
      <c r="B5" s="46" t="s">
        <v>84</v>
      </c>
      <c r="C5" s="47">
        <v>44412</v>
      </c>
      <c r="D5" s="41">
        <v>16902</v>
      </c>
      <c r="E5" s="44" t="s">
        <v>79</v>
      </c>
      <c r="F5" s="42">
        <v>16.72</v>
      </c>
      <c r="G5" s="48">
        <v>170</v>
      </c>
      <c r="H5" s="3">
        <f t="shared" si="0"/>
        <v>2842.3999999999996</v>
      </c>
    </row>
    <row r="6" spans="1:8" x14ac:dyDescent="0.35">
      <c r="A6" s="6"/>
      <c r="B6" s="6"/>
      <c r="C6" s="6"/>
      <c r="D6" s="6"/>
      <c r="E6" s="6"/>
      <c r="F6" s="7">
        <f>SUM(F3:F5)</f>
        <v>49.5</v>
      </c>
      <c r="G6" s="6"/>
      <c r="H6" s="7">
        <f>SUM(H3:H5)</f>
        <v>8415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8415</v>
      </c>
    </row>
    <row r="11" spans="1:8" x14ac:dyDescent="0.35">
      <c r="H11" t="s">
        <v>35</v>
      </c>
    </row>
  </sheetData>
  <mergeCells count="1">
    <mergeCell ref="A1:H1"/>
  </mergeCells>
  <conditionalFormatting sqref="D3:D4">
    <cfRule type="duplicateValues" dxfId="19" priority="2"/>
  </conditionalFormatting>
  <conditionalFormatting sqref="D5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"/>
  <sheetViews>
    <sheetView workbookViewId="0">
      <selection activeCell="O6" sqref="O6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83</v>
      </c>
      <c r="C3" s="47">
        <v>44412</v>
      </c>
      <c r="D3" s="41">
        <v>16803</v>
      </c>
      <c r="E3" s="44" t="s">
        <v>79</v>
      </c>
      <c r="F3" s="42">
        <v>16.2</v>
      </c>
      <c r="G3" s="48">
        <v>170</v>
      </c>
      <c r="H3" s="51">
        <f>F3*G3</f>
        <v>2754</v>
      </c>
    </row>
    <row r="4" spans="1:8" x14ac:dyDescent="0.35">
      <c r="A4" s="1">
        <v>2</v>
      </c>
      <c r="B4" s="46" t="s">
        <v>83</v>
      </c>
      <c r="C4" s="47">
        <v>44412</v>
      </c>
      <c r="D4" s="41">
        <v>16764</v>
      </c>
      <c r="E4" s="44" t="s">
        <v>74</v>
      </c>
      <c r="F4" s="42">
        <v>17.12</v>
      </c>
      <c r="G4" s="48">
        <v>170</v>
      </c>
      <c r="H4" s="51">
        <f t="shared" ref="H4:H5" si="0">F4*G4</f>
        <v>2910.4</v>
      </c>
    </row>
    <row r="5" spans="1:8" x14ac:dyDescent="0.35">
      <c r="A5" s="1">
        <v>3</v>
      </c>
      <c r="B5" s="46" t="s">
        <v>83</v>
      </c>
      <c r="C5" s="47">
        <v>44412</v>
      </c>
      <c r="D5" s="41">
        <v>16637</v>
      </c>
      <c r="E5" s="44" t="s">
        <v>79</v>
      </c>
      <c r="F5" s="42">
        <v>15.9</v>
      </c>
      <c r="G5" s="48">
        <v>170</v>
      </c>
      <c r="H5" s="51">
        <f t="shared" si="0"/>
        <v>2703</v>
      </c>
    </row>
    <row r="6" spans="1:8" x14ac:dyDescent="0.35">
      <c r="A6" s="6"/>
      <c r="B6" s="6"/>
      <c r="C6" s="6"/>
      <c r="D6" s="6"/>
      <c r="E6" s="6"/>
      <c r="F6" s="7">
        <f>SUM(F3:F5)</f>
        <v>49.22</v>
      </c>
      <c r="G6" s="6"/>
      <c r="H6" s="7">
        <f>SUM(H3:H5)</f>
        <v>8367.4</v>
      </c>
    </row>
    <row r="8" spans="1:8" x14ac:dyDescent="0.35">
      <c r="A8" s="52" t="s">
        <v>25</v>
      </c>
      <c r="B8" s="52"/>
      <c r="C8" s="52"/>
      <c r="D8" s="52"/>
      <c r="E8" s="52"/>
      <c r="F8" s="52"/>
      <c r="G8" s="52"/>
      <c r="H8" s="52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8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8" x14ac:dyDescent="0.35">
      <c r="A14" s="4"/>
      <c r="B14" s="4"/>
      <c r="C14" s="4"/>
      <c r="D14" s="4"/>
      <c r="E14" s="4"/>
      <c r="F14" s="5">
        <f>F6+F12</f>
        <v>49.22</v>
      </c>
      <c r="G14" s="4"/>
      <c r="H14" s="5">
        <f>H6+H12</f>
        <v>8367.4</v>
      </c>
    </row>
    <row r="15" spans="1:8" x14ac:dyDescent="0.35">
      <c r="F15" s="9"/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8367.4</v>
      </c>
    </row>
  </sheetData>
  <mergeCells count="2">
    <mergeCell ref="A8:H8"/>
    <mergeCell ref="A1:H1"/>
  </mergeCells>
  <conditionalFormatting sqref="D10">
    <cfRule type="duplicateValues" dxfId="17" priority="2"/>
  </conditionalFormatting>
  <conditionalFormatting sqref="D11">
    <cfRule type="duplicateValues" dxfId="16" priority="12"/>
  </conditionalFormatting>
  <conditionalFormatting sqref="D3:D5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1"/>
  <sheetViews>
    <sheetView workbookViewId="0">
      <selection activeCell="H20" sqref="H20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52" t="s">
        <v>6</v>
      </c>
      <c r="B1" s="52"/>
      <c r="C1" s="52"/>
      <c r="D1" s="52"/>
      <c r="E1" s="52"/>
      <c r="F1" s="52"/>
      <c r="G1" s="52"/>
      <c r="M1" s="52" t="s">
        <v>6</v>
      </c>
      <c r="N1" s="52"/>
      <c r="O1" s="52"/>
      <c r="P1" s="52"/>
      <c r="Q1" s="52"/>
      <c r="R1" s="52"/>
      <c r="S1" s="52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52" t="s">
        <v>25</v>
      </c>
      <c r="B13" s="52"/>
      <c r="C13" s="52"/>
      <c r="D13" s="52"/>
      <c r="E13" s="52"/>
      <c r="F13" s="52"/>
      <c r="G13" s="52"/>
      <c r="H13" s="52"/>
      <c r="M13" s="52" t="s">
        <v>25</v>
      </c>
      <c r="N13" s="52"/>
      <c r="O13" s="52"/>
      <c r="P13" s="52"/>
      <c r="Q13" s="52"/>
      <c r="R13" s="52"/>
      <c r="S13" s="52"/>
      <c r="T13" s="52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14" priority="3"/>
  </conditionalFormatting>
  <conditionalFormatting sqref="D15:D16">
    <cfRule type="duplicateValues" dxfId="13" priority="6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7"/>
  <sheetViews>
    <sheetView workbookViewId="0">
      <selection activeCell="O18" sqref="O18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6" t="s">
        <v>90</v>
      </c>
      <c r="C3" s="47">
        <v>44412</v>
      </c>
      <c r="D3" s="41">
        <v>16766</v>
      </c>
      <c r="E3" s="44" t="s">
        <v>79</v>
      </c>
      <c r="F3" s="42">
        <v>29.54</v>
      </c>
      <c r="G3" s="48">
        <v>170</v>
      </c>
      <c r="H3" s="45">
        <f>F3*G3</f>
        <v>5021.8</v>
      </c>
    </row>
    <row r="4" spans="1:8" s="21" customFormat="1" x14ac:dyDescent="0.35">
      <c r="A4" s="1">
        <v>2</v>
      </c>
      <c r="B4" s="46" t="s">
        <v>90</v>
      </c>
      <c r="C4" s="47">
        <v>44412</v>
      </c>
      <c r="D4" s="41">
        <v>16604</v>
      </c>
      <c r="E4" s="44" t="s">
        <v>79</v>
      </c>
      <c r="F4" s="42">
        <v>31.98</v>
      </c>
      <c r="G4" s="48">
        <v>170</v>
      </c>
      <c r="H4" s="45">
        <f t="shared" ref="H4:H6" si="0">F4*G4</f>
        <v>5436.6</v>
      </c>
    </row>
    <row r="5" spans="1:8" x14ac:dyDescent="0.35">
      <c r="A5" s="1">
        <v>3</v>
      </c>
      <c r="B5" s="46" t="s">
        <v>90</v>
      </c>
      <c r="C5" s="47">
        <v>44412</v>
      </c>
      <c r="D5" s="41">
        <v>16826</v>
      </c>
      <c r="E5" s="44" t="s">
        <v>79</v>
      </c>
      <c r="F5" s="42">
        <v>30.12</v>
      </c>
      <c r="G5" s="48">
        <v>170</v>
      </c>
      <c r="H5" s="45">
        <f t="shared" si="0"/>
        <v>5120.4000000000005</v>
      </c>
    </row>
    <row r="6" spans="1:8" x14ac:dyDescent="0.35">
      <c r="A6" s="1">
        <v>4</v>
      </c>
      <c r="B6" s="46" t="s">
        <v>90</v>
      </c>
      <c r="C6" s="47">
        <v>44412</v>
      </c>
      <c r="D6" s="41">
        <v>16866</v>
      </c>
      <c r="E6" s="44" t="s">
        <v>79</v>
      </c>
      <c r="F6" s="42">
        <v>29.86</v>
      </c>
      <c r="G6" s="48">
        <v>170</v>
      </c>
      <c r="H6" s="45">
        <f t="shared" si="0"/>
        <v>5076.2</v>
      </c>
    </row>
    <row r="7" spans="1:8" x14ac:dyDescent="0.35">
      <c r="A7" s="6"/>
      <c r="B7" s="6"/>
      <c r="C7" s="6"/>
      <c r="D7" s="6"/>
      <c r="E7" s="6"/>
      <c r="F7" s="7">
        <f>SUM(F3:F6)</f>
        <v>121.5</v>
      </c>
      <c r="G7" s="6"/>
      <c r="H7" s="7">
        <f>SUM(H3:H6)</f>
        <v>20655.000000000004</v>
      </c>
    </row>
    <row r="9" spans="1:8" x14ac:dyDescent="0.35">
      <c r="A9" s="52" t="s">
        <v>25</v>
      </c>
      <c r="B9" s="52"/>
      <c r="C9" s="52"/>
      <c r="D9" s="52"/>
      <c r="E9" s="52"/>
      <c r="F9" s="52"/>
      <c r="G9" s="52"/>
      <c r="H9" s="52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>
        <v>210</v>
      </c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>
        <v>265</v>
      </c>
      <c r="H12" s="3">
        <f>F12*G12</f>
        <v>0</v>
      </c>
    </row>
    <row r="13" spans="1:8" x14ac:dyDescent="0.35">
      <c r="A13" s="6"/>
      <c r="B13" s="6"/>
      <c r="C13" s="6"/>
      <c r="D13" s="6"/>
      <c r="E13" s="6"/>
      <c r="F13" s="7">
        <f>SUM(F11:F12)</f>
        <v>0</v>
      </c>
      <c r="G13" s="6"/>
      <c r="H13" s="7">
        <f>SUM(H11:H12)</f>
        <v>0</v>
      </c>
    </row>
    <row r="15" spans="1:8" x14ac:dyDescent="0.35">
      <c r="A15" s="6"/>
      <c r="B15" s="6"/>
      <c r="C15" s="6"/>
      <c r="D15" s="6"/>
      <c r="E15" s="6"/>
      <c r="F15" s="7">
        <f>F7+F13</f>
        <v>121.5</v>
      </c>
      <c r="G15" s="7"/>
      <c r="H15" s="7">
        <f>H7+H13</f>
        <v>20655.000000000004</v>
      </c>
    </row>
    <row r="16" spans="1:8" x14ac:dyDescent="0.35">
      <c r="F16" s="3" t="s">
        <v>19</v>
      </c>
      <c r="G16" s="3"/>
      <c r="H16" s="11">
        <v>0</v>
      </c>
    </row>
    <row r="17" spans="6:8" x14ac:dyDescent="0.35">
      <c r="F17" s="12" t="s">
        <v>20</v>
      </c>
      <c r="G17" s="12"/>
      <c r="H17" s="12">
        <f>H7-H16</f>
        <v>20655.000000000004</v>
      </c>
    </row>
  </sheetData>
  <mergeCells count="2">
    <mergeCell ref="A9:H9"/>
    <mergeCell ref="A1:H1"/>
  </mergeCells>
  <conditionalFormatting sqref="D11:D12">
    <cfRule type="duplicateValues" dxfId="12" priority="2"/>
  </conditionalFormatting>
  <conditionalFormatting sqref="D3:D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"/>
  <sheetViews>
    <sheetView workbookViewId="0">
      <selection activeCell="H20" sqref="H2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86</v>
      </c>
      <c r="C3" s="47">
        <v>44412</v>
      </c>
      <c r="D3" s="41">
        <v>16812</v>
      </c>
      <c r="E3" s="44" t="s">
        <v>79</v>
      </c>
      <c r="F3" s="42">
        <v>18.920000000000002</v>
      </c>
      <c r="G3" s="48">
        <v>170</v>
      </c>
      <c r="H3" s="3">
        <f>F3*G3</f>
        <v>3216.4</v>
      </c>
    </row>
    <row r="4" spans="1:8" x14ac:dyDescent="0.35">
      <c r="A4" s="1">
        <v>2</v>
      </c>
      <c r="B4" s="46" t="s">
        <v>86</v>
      </c>
      <c r="C4" s="47">
        <v>44412</v>
      </c>
      <c r="D4" s="41">
        <v>16854</v>
      </c>
      <c r="E4" s="44" t="s">
        <v>79</v>
      </c>
      <c r="F4" s="42">
        <v>17.04</v>
      </c>
      <c r="G4" s="48">
        <v>170</v>
      </c>
      <c r="H4" s="3">
        <f t="shared" ref="H4:H6" si="0">F4*G4</f>
        <v>2896.7999999999997</v>
      </c>
    </row>
    <row r="5" spans="1:8" x14ac:dyDescent="0.35">
      <c r="A5" s="1">
        <v>3</v>
      </c>
      <c r="B5" s="46" t="s">
        <v>86</v>
      </c>
      <c r="C5" s="47">
        <v>44412</v>
      </c>
      <c r="D5" s="41">
        <v>16886</v>
      </c>
      <c r="E5" s="44" t="s">
        <v>79</v>
      </c>
      <c r="F5" s="42">
        <v>17.48</v>
      </c>
      <c r="G5" s="48">
        <v>170</v>
      </c>
      <c r="H5" s="3">
        <f>F5*G5</f>
        <v>2971.6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53.44</v>
      </c>
      <c r="G7" s="6"/>
      <c r="H7" s="7">
        <f>SUM(H3:H6)</f>
        <v>9084.7999999999993</v>
      </c>
    </row>
    <row r="10" spans="1:8" x14ac:dyDescent="0.35">
      <c r="A10" s="52" t="s">
        <v>25</v>
      </c>
      <c r="B10" s="52"/>
      <c r="C10" s="52"/>
      <c r="D10" s="52"/>
      <c r="E10" s="52"/>
      <c r="F10" s="52"/>
      <c r="G10" s="52"/>
      <c r="H10" s="52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1"/>
      <c r="C13" s="2"/>
      <c r="D13" s="1"/>
      <c r="E13" s="1"/>
      <c r="F13" s="3"/>
      <c r="G13" s="3">
        <v>276</v>
      </c>
      <c r="H13" s="3">
        <f t="shared" ref="H13:H15" si="1">F13*G13</f>
        <v>0</v>
      </c>
    </row>
    <row r="14" spans="1:8" x14ac:dyDescent="0.35">
      <c r="A14" s="1">
        <v>3</v>
      </c>
      <c r="B14" s="1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9" x14ac:dyDescent="0.35">
      <c r="A18" s="4"/>
      <c r="B18" s="4"/>
      <c r="C18" s="4"/>
      <c r="D18" s="4"/>
      <c r="E18" s="4"/>
      <c r="F18" s="5">
        <f>F7+F16</f>
        <v>53.44</v>
      </c>
      <c r="G18" s="4"/>
      <c r="H18" s="5">
        <f t="shared" ref="H18" si="2">H7+H16</f>
        <v>9084.7999999999993</v>
      </c>
    </row>
    <row r="19" spans="1:9" x14ac:dyDescent="0.35">
      <c r="F19" s="1" t="s">
        <v>15</v>
      </c>
      <c r="G19" s="1"/>
      <c r="H19" s="3">
        <v>5000</v>
      </c>
    </row>
    <row r="20" spans="1:9" x14ac:dyDescent="0.35">
      <c r="F20" s="1" t="s">
        <v>43</v>
      </c>
      <c r="G20" s="1"/>
      <c r="H20" s="3">
        <v>0</v>
      </c>
      <c r="I20" s="10">
        <v>8608</v>
      </c>
    </row>
    <row r="21" spans="1:9" x14ac:dyDescent="0.35">
      <c r="F21" s="1" t="s">
        <v>30</v>
      </c>
      <c r="G21" s="1"/>
      <c r="H21" s="8">
        <f>H18-H19-H20</f>
        <v>4084.7999999999993</v>
      </c>
    </row>
    <row r="24" spans="1:9" x14ac:dyDescent="0.35">
      <c r="E24" t="s">
        <v>19</v>
      </c>
    </row>
    <row r="25" spans="1:9" x14ac:dyDescent="0.35">
      <c r="F25" s="23" t="s">
        <v>39</v>
      </c>
      <c r="G25" s="23"/>
      <c r="H25" s="24">
        <v>-10000</v>
      </c>
    </row>
  </sheetData>
  <mergeCells count="2">
    <mergeCell ref="A10:H10"/>
    <mergeCell ref="A1:H1"/>
  </mergeCells>
  <conditionalFormatting sqref="D15">
    <cfRule type="duplicateValues" dxfId="10" priority="9"/>
  </conditionalFormatting>
  <conditionalFormatting sqref="D14">
    <cfRule type="duplicateValues" dxfId="9" priority="3"/>
  </conditionalFormatting>
  <conditionalFormatting sqref="D12:D13">
    <cfRule type="duplicateValues" dxfId="8" priority="2"/>
  </conditionalFormatting>
  <conditionalFormatting sqref="D3:D5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>
      <selection activeCell="J6" sqref="J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88</v>
      </c>
      <c r="C3" s="47">
        <v>44412</v>
      </c>
      <c r="D3" s="41">
        <v>16865</v>
      </c>
      <c r="E3" s="44" t="s">
        <v>79</v>
      </c>
      <c r="F3" s="42">
        <v>18.760000000000002</v>
      </c>
      <c r="G3" s="48">
        <v>170</v>
      </c>
      <c r="H3" s="3">
        <f>F3*G3</f>
        <v>3189.2000000000003</v>
      </c>
    </row>
    <row r="4" spans="1:8" x14ac:dyDescent="0.35">
      <c r="A4" s="6"/>
      <c r="B4" s="6"/>
      <c r="C4" s="6"/>
      <c r="D4" s="6"/>
      <c r="E4" s="6"/>
      <c r="F4" s="7">
        <f>SUM(F3:F3)</f>
        <v>18.760000000000002</v>
      </c>
      <c r="G4" s="6"/>
      <c r="H4" s="7">
        <f>SUM(H3:H3)</f>
        <v>3189.2000000000003</v>
      </c>
    </row>
    <row r="6" spans="1:8" x14ac:dyDescent="0.35">
      <c r="A6" s="52" t="s">
        <v>25</v>
      </c>
      <c r="B6" s="52"/>
      <c r="C6" s="52"/>
      <c r="D6" s="52"/>
      <c r="E6" s="52"/>
      <c r="F6" s="52"/>
      <c r="G6" s="52"/>
      <c r="H6" s="52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2"/>
      <c r="C8" s="2"/>
      <c r="D8" s="1"/>
      <c r="E8" s="1"/>
      <c r="F8" s="3"/>
      <c r="G8" s="3">
        <v>265</v>
      </c>
      <c r="H8" s="3">
        <f>F8*G8</f>
        <v>0</v>
      </c>
    </row>
    <row r="9" spans="1:8" x14ac:dyDescent="0.35">
      <c r="A9" s="1">
        <v>2</v>
      </c>
      <c r="B9" s="1"/>
      <c r="C9" s="2"/>
      <c r="D9" s="1"/>
      <c r="E9" s="1"/>
      <c r="F9" s="3"/>
      <c r="G9" s="3">
        <v>287</v>
      </c>
      <c r="H9" s="3">
        <f t="shared" ref="H9:H11" si="0">F9*G9</f>
        <v>0</v>
      </c>
    </row>
    <row r="10" spans="1:8" x14ac:dyDescent="0.35">
      <c r="A10" s="1">
        <v>3</v>
      </c>
      <c r="B10" s="1"/>
      <c r="C10" s="2"/>
      <c r="D10" s="1"/>
      <c r="E10" s="1"/>
      <c r="F10" s="3"/>
      <c r="G10" s="3"/>
      <c r="H10" s="3">
        <f t="shared" si="0"/>
        <v>0</v>
      </c>
    </row>
    <row r="11" spans="1:8" x14ac:dyDescent="0.35">
      <c r="A11" s="1">
        <v>4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8" x14ac:dyDescent="0.35">
      <c r="A14" s="4"/>
      <c r="B14" s="4"/>
      <c r="C14" s="4"/>
      <c r="D14" s="4"/>
      <c r="E14" s="4"/>
      <c r="F14" s="5">
        <f>F4+F12</f>
        <v>18.760000000000002</v>
      </c>
      <c r="G14" s="4"/>
      <c r="H14" s="5">
        <f>H4+H12</f>
        <v>3189.2000000000003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30</v>
      </c>
      <c r="G16" s="1"/>
      <c r="H16" s="8">
        <f>H14</f>
        <v>3189.2000000000003</v>
      </c>
    </row>
  </sheetData>
  <mergeCells count="2">
    <mergeCell ref="A6:H6"/>
    <mergeCell ref="A1:H1"/>
  </mergeCells>
  <conditionalFormatting sqref="D8:D9">
    <cfRule type="duplicateValues" dxfId="6" priority="2"/>
  </conditionalFormatting>
  <conditionalFormatting sqref="D3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52" t="s">
        <v>25</v>
      </c>
      <c r="B1" s="52"/>
      <c r="C1" s="52"/>
      <c r="D1" s="52"/>
      <c r="E1" s="52"/>
      <c r="F1" s="52"/>
      <c r="G1" s="52"/>
      <c r="H1" s="52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5" priority="26"/>
  </conditionalFormatting>
  <conditionalFormatting sqref="D13:D14">
    <cfRule type="duplicateValues" dxfId="74" priority="9"/>
  </conditionalFormatting>
  <conditionalFormatting sqref="D13:D14">
    <cfRule type="duplicateValues" dxfId="73" priority="8"/>
  </conditionalFormatting>
  <conditionalFormatting sqref="D6:D12">
    <cfRule type="duplicateValues" dxfId="72" priority="5"/>
  </conditionalFormatting>
  <conditionalFormatting sqref="D6:D12">
    <cfRule type="duplicateValues" dxfId="71" priority="4"/>
  </conditionalFormatting>
  <conditionalFormatting sqref="D3">
    <cfRule type="duplicateValues" dxfId="70" priority="1"/>
  </conditionalFormatting>
  <conditionalFormatting sqref="D3">
    <cfRule type="duplicateValues" dxfId="69" priority="2"/>
  </conditionalFormatting>
  <conditionalFormatting sqref="D4:D5">
    <cfRule type="duplicateValues" dxfId="68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workbookViewId="0">
      <selection activeCell="O9" sqref="O8:O9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92</v>
      </c>
      <c r="C3" s="47">
        <v>44411</v>
      </c>
      <c r="D3" s="41">
        <v>16609</v>
      </c>
      <c r="E3" s="44" t="s">
        <v>78</v>
      </c>
      <c r="F3" s="42">
        <v>17.14</v>
      </c>
      <c r="G3" s="48">
        <v>170</v>
      </c>
      <c r="H3" s="3">
        <f>F3*G3</f>
        <v>2913.8</v>
      </c>
    </row>
    <row r="4" spans="1:8" x14ac:dyDescent="0.35">
      <c r="A4" s="1">
        <v>2</v>
      </c>
      <c r="B4" s="46" t="s">
        <v>92</v>
      </c>
      <c r="C4" s="47">
        <v>44411</v>
      </c>
      <c r="D4" s="41">
        <v>16837</v>
      </c>
      <c r="E4" s="44" t="s">
        <v>74</v>
      </c>
      <c r="F4" s="42">
        <v>22.9</v>
      </c>
      <c r="G4" s="48">
        <v>170</v>
      </c>
      <c r="H4" s="3">
        <f t="shared" ref="H4:H12" si="0">F4*G4</f>
        <v>3892.9999999999995</v>
      </c>
    </row>
    <row r="5" spans="1:8" x14ac:dyDescent="0.35">
      <c r="A5" s="1">
        <v>3</v>
      </c>
      <c r="B5" s="46" t="s">
        <v>92</v>
      </c>
      <c r="C5" s="47">
        <v>44411</v>
      </c>
      <c r="D5" s="41">
        <v>16671</v>
      </c>
      <c r="E5" s="44" t="s">
        <v>79</v>
      </c>
      <c r="F5" s="42">
        <v>18.88</v>
      </c>
      <c r="G5" s="48">
        <v>170</v>
      </c>
      <c r="H5" s="3">
        <f t="shared" si="0"/>
        <v>3209.6</v>
      </c>
    </row>
    <row r="6" spans="1:8" x14ac:dyDescent="0.35">
      <c r="A6" s="1">
        <v>4</v>
      </c>
      <c r="B6" s="46" t="s">
        <v>89</v>
      </c>
      <c r="C6" s="47">
        <v>44412</v>
      </c>
      <c r="D6" s="41">
        <v>16844</v>
      </c>
      <c r="E6" s="44" t="s">
        <v>79</v>
      </c>
      <c r="F6" s="42">
        <v>17.920000000000002</v>
      </c>
      <c r="G6" s="48">
        <v>170</v>
      </c>
      <c r="H6" s="3">
        <f t="shared" si="0"/>
        <v>3046.4</v>
      </c>
    </row>
    <row r="7" spans="1:8" x14ac:dyDescent="0.35">
      <c r="A7" s="1">
        <v>5</v>
      </c>
      <c r="B7" s="46" t="s">
        <v>89</v>
      </c>
      <c r="C7" s="47">
        <v>44412</v>
      </c>
      <c r="D7" s="41">
        <v>16662</v>
      </c>
      <c r="E7" s="44" t="s">
        <v>79</v>
      </c>
      <c r="F7" s="42">
        <v>19.98</v>
      </c>
      <c r="G7" s="48">
        <v>170</v>
      </c>
      <c r="H7" s="3">
        <f t="shared" si="0"/>
        <v>3396.6</v>
      </c>
    </row>
    <row r="8" spans="1:8" x14ac:dyDescent="0.35">
      <c r="A8" s="1">
        <v>6</v>
      </c>
      <c r="B8" s="46" t="s">
        <v>89</v>
      </c>
      <c r="C8" s="47">
        <v>44412</v>
      </c>
      <c r="D8" s="41">
        <v>16606</v>
      </c>
      <c r="E8" s="44" t="s">
        <v>79</v>
      </c>
      <c r="F8" s="42">
        <v>18.86</v>
      </c>
      <c r="G8" s="48">
        <v>170</v>
      </c>
      <c r="H8" s="3">
        <f t="shared" si="0"/>
        <v>3206.2</v>
      </c>
    </row>
    <row r="9" spans="1:8" x14ac:dyDescent="0.35">
      <c r="A9" s="1">
        <v>7</v>
      </c>
      <c r="B9" s="46" t="s">
        <v>89</v>
      </c>
      <c r="C9" s="47">
        <v>44412</v>
      </c>
      <c r="D9" s="41">
        <v>16771</v>
      </c>
      <c r="E9" s="44" t="s">
        <v>79</v>
      </c>
      <c r="F9" s="42">
        <v>19.100000000000001</v>
      </c>
      <c r="G9" s="48">
        <v>170</v>
      </c>
      <c r="H9" s="3">
        <f t="shared" si="0"/>
        <v>3247.0000000000005</v>
      </c>
    </row>
    <row r="10" spans="1:8" x14ac:dyDescent="0.35">
      <c r="A10" s="1">
        <v>8</v>
      </c>
      <c r="B10" s="46" t="s">
        <v>89</v>
      </c>
      <c r="C10" s="47">
        <v>44411</v>
      </c>
      <c r="D10" s="41">
        <v>16603</v>
      </c>
      <c r="E10" s="44" t="s">
        <v>78</v>
      </c>
      <c r="F10" s="42">
        <v>17.5</v>
      </c>
      <c r="G10" s="48">
        <v>170</v>
      </c>
      <c r="H10" s="3">
        <f t="shared" si="0"/>
        <v>2975</v>
      </c>
    </row>
    <row r="11" spans="1:8" x14ac:dyDescent="0.35">
      <c r="A11" s="1">
        <v>9</v>
      </c>
      <c r="B11" s="46" t="s">
        <v>89</v>
      </c>
      <c r="C11" s="47">
        <v>44411</v>
      </c>
      <c r="D11" s="41">
        <v>16626</v>
      </c>
      <c r="E11" s="44" t="s">
        <v>74</v>
      </c>
      <c r="F11" s="42">
        <v>18.46</v>
      </c>
      <c r="G11" s="48">
        <v>170</v>
      </c>
      <c r="H11" s="3">
        <f t="shared" si="0"/>
        <v>3138.2000000000003</v>
      </c>
    </row>
    <row r="12" spans="1:8" x14ac:dyDescent="0.35">
      <c r="A12" s="1">
        <v>10</v>
      </c>
      <c r="B12" s="46" t="s">
        <v>89</v>
      </c>
      <c r="C12" s="47">
        <v>44411</v>
      </c>
      <c r="D12" s="41">
        <v>16646</v>
      </c>
      <c r="E12" s="44" t="s">
        <v>79</v>
      </c>
      <c r="F12" s="42">
        <v>18.7</v>
      </c>
      <c r="G12" s="48">
        <v>170</v>
      </c>
      <c r="H12" s="3">
        <f t="shared" si="0"/>
        <v>3179</v>
      </c>
    </row>
    <row r="13" spans="1:8" x14ac:dyDescent="0.35">
      <c r="A13" s="6"/>
      <c r="B13" s="6"/>
      <c r="C13" s="6"/>
      <c r="D13" s="6"/>
      <c r="E13" s="6"/>
      <c r="F13" s="7">
        <f>SUM(F3:F12)</f>
        <v>189.44</v>
      </c>
      <c r="G13" s="6"/>
      <c r="H13" s="7">
        <f>SUM(H3:H12)</f>
        <v>32204.799999999999</v>
      </c>
    </row>
    <row r="16" spans="1:8" x14ac:dyDescent="0.35">
      <c r="A16" s="52" t="s">
        <v>25</v>
      </c>
      <c r="B16" s="52"/>
      <c r="C16" s="52"/>
      <c r="D16" s="52"/>
      <c r="E16" s="52"/>
      <c r="F16" s="52"/>
      <c r="G16" s="52"/>
      <c r="H16" s="52"/>
    </row>
    <row r="17" spans="1:9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9" x14ac:dyDescent="0.35">
      <c r="A18" s="1">
        <v>1</v>
      </c>
      <c r="B18" s="2"/>
      <c r="C18" s="2"/>
      <c r="D18" s="1"/>
      <c r="E18" s="1"/>
      <c r="F18" s="3"/>
      <c r="G18" s="3">
        <v>298</v>
      </c>
      <c r="H18" s="3">
        <f t="shared" ref="H18:H20" si="1">F18*G18</f>
        <v>0</v>
      </c>
    </row>
    <row r="19" spans="1:9" x14ac:dyDescent="0.35">
      <c r="A19" s="1">
        <v>2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9" x14ac:dyDescent="0.35">
      <c r="A20" s="1">
        <v>3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4"/>
      <c r="B21" s="4"/>
      <c r="C21" s="4"/>
      <c r="D21" s="4"/>
      <c r="E21" s="4"/>
      <c r="F21" s="5">
        <f>SUM(F18:F20)</f>
        <v>0</v>
      </c>
      <c r="G21" s="4"/>
      <c r="H21" s="5">
        <f>SUM(H18:H20)</f>
        <v>0</v>
      </c>
    </row>
    <row r="23" spans="1:9" x14ac:dyDescent="0.35">
      <c r="F23" s="1" t="s">
        <v>15</v>
      </c>
      <c r="G23" s="1"/>
      <c r="H23" s="3">
        <v>0</v>
      </c>
    </row>
    <row r="24" spans="1:9" x14ac:dyDescent="0.35">
      <c r="F24" s="1" t="s">
        <v>30</v>
      </c>
      <c r="G24" s="1"/>
      <c r="H24" s="8">
        <f>H21-H23</f>
        <v>0</v>
      </c>
    </row>
    <row r="25" spans="1:9" x14ac:dyDescent="0.35">
      <c r="I25" t="s">
        <v>48</v>
      </c>
    </row>
  </sheetData>
  <mergeCells count="2">
    <mergeCell ref="A16:H16"/>
    <mergeCell ref="A1:H1"/>
  </mergeCells>
  <conditionalFormatting sqref="D20">
    <cfRule type="duplicateValues" dxfId="4" priority="6"/>
  </conditionalFormatting>
  <conditionalFormatting sqref="D19">
    <cfRule type="duplicateValues" dxfId="3" priority="5"/>
  </conditionalFormatting>
  <conditionalFormatting sqref="D18">
    <cfRule type="duplicateValues" dxfId="2" priority="4"/>
  </conditionalFormatting>
  <conditionalFormatting sqref="D3:D5">
    <cfRule type="duplicateValues" dxfId="1" priority="3"/>
  </conditionalFormatting>
  <conditionalFormatting sqref="D6:D12">
    <cfRule type="duplicateValues" dxfId="0" priority="1"/>
  </conditionalFormatting>
  <dataValidations count="1">
    <dataValidation type="custom" allowBlank="1" showInputMessage="1" prompt="拒绝重复输入 - 当前输入的内容，与本区域的其他单元格内容重复。" sqref="B5" xr:uid="{00000000-0002-0000-1300-000000000000}">
      <formula1>COUNTIF($B:$B,B5)&lt;2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G7:K19"/>
  <sheetViews>
    <sheetView topLeftCell="A12"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zoomScale="85" zoomScaleNormal="85" workbookViewId="0">
      <selection activeCell="D33" sqref="D33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53" t="s">
        <v>14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2:22" ht="18.5" x14ac:dyDescent="0.45">
      <c r="B3" s="54" t="s">
        <v>33</v>
      </c>
      <c r="C3" s="54"/>
      <c r="D3" s="54"/>
      <c r="E3" s="54"/>
      <c r="F3" s="54"/>
      <c r="G3" s="18"/>
      <c r="H3" s="54" t="s">
        <v>34</v>
      </c>
      <c r="I3" s="54"/>
      <c r="J3" s="54"/>
      <c r="K3" s="54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81</v>
      </c>
      <c r="C5" s="2">
        <v>44412</v>
      </c>
      <c r="D5" s="3">
        <f>Kuria!F15</f>
        <v>231.88</v>
      </c>
      <c r="E5" s="3">
        <v>170</v>
      </c>
      <c r="F5" s="3">
        <f>D5*E5</f>
        <v>39419.599999999999</v>
      </c>
      <c r="G5" s="13"/>
      <c r="H5" s="3">
        <f>Kuria!F23</f>
        <v>0</v>
      </c>
      <c r="I5" s="3">
        <v>264</v>
      </c>
      <c r="J5" s="3">
        <f>H5*I5</f>
        <v>0</v>
      </c>
      <c r="K5" s="15">
        <f>F5+J5</f>
        <v>39419.599999999999</v>
      </c>
      <c r="L5" s="3"/>
      <c r="M5" s="3">
        <f>Kuria!H27</f>
        <v>0</v>
      </c>
      <c r="N5" s="3"/>
      <c r="O5" s="3">
        <f>Kuria!H26</f>
        <v>0</v>
      </c>
      <c r="P5" s="3">
        <f>K5-N5-O5-M5</f>
        <v>39419.599999999999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44412</v>
      </c>
      <c r="D6" s="3">
        <f>Eric!F6</f>
        <v>64.78</v>
      </c>
      <c r="E6" s="3">
        <v>170</v>
      </c>
      <c r="F6" s="3">
        <f t="shared" ref="F6:F22" si="0">D6*E6</f>
        <v>11012.6</v>
      </c>
      <c r="G6" s="13"/>
      <c r="H6" s="3">
        <f>Eric!F14</f>
        <v>0</v>
      </c>
      <c r="I6" s="3">
        <v>264</v>
      </c>
      <c r="J6" s="3">
        <f t="shared" ref="J6:J23" si="1">H6*I6</f>
        <v>0</v>
      </c>
      <c r="K6" s="15">
        <f t="shared" ref="K6:K25" si="2">F6+J6</f>
        <v>11012.6</v>
      </c>
      <c r="L6" s="3"/>
      <c r="M6" s="3"/>
      <c r="N6" s="3">
        <v>0</v>
      </c>
      <c r="O6" s="3">
        <f>Eric!H16</f>
        <v>4000</v>
      </c>
      <c r="P6" s="3">
        <f t="shared" ref="P6:P22" si="3">K6-N6-O6-M6</f>
        <v>7012.6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44412</v>
      </c>
      <c r="D7" s="3">
        <f>Mutuma!F12</f>
        <v>173.15999999999997</v>
      </c>
      <c r="E7" s="3">
        <v>170</v>
      </c>
      <c r="F7" s="3">
        <f t="shared" si="0"/>
        <v>29437.199999999993</v>
      </c>
      <c r="G7" s="13"/>
      <c r="H7" s="3">
        <f>Mutuma!F20</f>
        <v>0</v>
      </c>
      <c r="I7" s="3">
        <v>264</v>
      </c>
      <c r="J7" s="3">
        <f t="shared" si="1"/>
        <v>0</v>
      </c>
      <c r="K7" s="15">
        <f t="shared" si="2"/>
        <v>29437.199999999993</v>
      </c>
      <c r="L7" s="3"/>
      <c r="M7" s="3"/>
      <c r="N7" s="3"/>
      <c r="O7" s="3"/>
      <c r="P7" s="3">
        <f t="shared" si="3"/>
        <v>29437.199999999993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44412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44412</v>
      </c>
      <c r="D9" s="3">
        <f>EDU!F7</f>
        <v>0</v>
      </c>
      <c r="E9" s="3">
        <v>170</v>
      </c>
      <c r="F9" s="3">
        <f t="shared" si="0"/>
        <v>0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EDU!H17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44412</v>
      </c>
      <c r="D10" s="3">
        <f>Eveline!F13</f>
        <v>215.68</v>
      </c>
      <c r="E10" s="3">
        <v>170</v>
      </c>
      <c r="F10" s="3">
        <f t="shared" si="0"/>
        <v>36665.599999999999</v>
      </c>
      <c r="G10" s="13"/>
      <c r="H10" s="3">
        <f>Eveline!F23</f>
        <v>0</v>
      </c>
      <c r="I10" s="3">
        <v>264</v>
      </c>
      <c r="J10" s="3">
        <f t="shared" si="1"/>
        <v>0</v>
      </c>
      <c r="K10" s="15">
        <f t="shared" si="2"/>
        <v>36665.599999999999</v>
      </c>
      <c r="L10" s="3"/>
      <c r="M10" s="3"/>
      <c r="N10" s="3"/>
      <c r="O10" s="3">
        <f>Eveline!H26</f>
        <v>10000</v>
      </c>
      <c r="P10" s="3">
        <f t="shared" si="3"/>
        <v>26665.599999999999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44412</v>
      </c>
      <c r="D11" s="3">
        <f>KOROSS!F4</f>
        <v>16.36</v>
      </c>
      <c r="E11" s="3">
        <v>170</v>
      </c>
      <c r="F11" s="3">
        <f t="shared" si="0"/>
        <v>2781.2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2781.2</v>
      </c>
      <c r="L11" s="3"/>
      <c r="M11" s="3"/>
      <c r="N11" s="3"/>
      <c r="O11" s="3">
        <f>KOROSS!H13</f>
        <v>5380</v>
      </c>
      <c r="P11" s="3">
        <f t="shared" si="3"/>
        <v>-2598.8000000000002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44412</v>
      </c>
      <c r="D12" s="3">
        <f>Grace!F6</f>
        <v>49.5</v>
      </c>
      <c r="E12" s="3">
        <v>170</v>
      </c>
      <c r="F12" s="3">
        <f t="shared" si="0"/>
        <v>8415</v>
      </c>
      <c r="G12" s="13"/>
      <c r="H12" s="3"/>
      <c r="I12" s="3">
        <v>264</v>
      </c>
      <c r="J12" s="3">
        <f t="shared" si="1"/>
        <v>0</v>
      </c>
      <c r="K12" s="15">
        <f t="shared" si="2"/>
        <v>8415</v>
      </c>
      <c r="L12" s="3"/>
      <c r="M12" s="3"/>
      <c r="N12" s="3">
        <f>Grace!H9</f>
        <v>0</v>
      </c>
      <c r="O12" s="3"/>
      <c r="P12" s="3">
        <f t="shared" si="3"/>
        <v>8415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44412</v>
      </c>
      <c r="D13" s="3">
        <f>Ali!F6</f>
        <v>49.22</v>
      </c>
      <c r="E13" s="3">
        <v>170</v>
      </c>
      <c r="F13" s="3">
        <f t="shared" si="0"/>
        <v>8367.4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8367.4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8367.4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44412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44412</v>
      </c>
      <c r="D15" s="3">
        <f>Gregory!F4</f>
        <v>21.5</v>
      </c>
      <c r="E15" s="3">
        <v>170</v>
      </c>
      <c r="F15" s="3">
        <f t="shared" si="0"/>
        <v>3655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3655</v>
      </c>
      <c r="L15" s="3"/>
      <c r="M15" s="3"/>
      <c r="N15" s="3"/>
      <c r="O15" s="3">
        <f>Gregory!H13</f>
        <v>6000</v>
      </c>
      <c r="P15" s="3">
        <f>K15+N15-O15-M15</f>
        <v>-2345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44412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44412</v>
      </c>
      <c r="D17" s="3">
        <f>Mark!F7</f>
        <v>53.44</v>
      </c>
      <c r="E17" s="3">
        <v>170</v>
      </c>
      <c r="F17" s="3">
        <f t="shared" si="0"/>
        <v>9084.7999999999993</v>
      </c>
      <c r="G17" s="13"/>
      <c r="H17" s="3">
        <f>Mark!F16</f>
        <v>0</v>
      </c>
      <c r="I17" s="3">
        <v>264</v>
      </c>
      <c r="J17" s="3">
        <f t="shared" si="1"/>
        <v>0</v>
      </c>
      <c r="K17" s="15">
        <f t="shared" si="2"/>
        <v>9084.7999999999993</v>
      </c>
      <c r="L17" s="3"/>
      <c r="M17" s="3"/>
      <c r="N17" s="3">
        <f>Mark!H20</f>
        <v>0</v>
      </c>
      <c r="O17" s="3">
        <f>Mark!H19</f>
        <v>5000</v>
      </c>
      <c r="P17" s="3">
        <f t="shared" si="3"/>
        <v>4084.7999999999993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44412</v>
      </c>
      <c r="D18" s="3">
        <f>Harrison!F4</f>
        <v>18.760000000000002</v>
      </c>
      <c r="E18" s="3">
        <v>170</v>
      </c>
      <c r="F18" s="3">
        <f t="shared" si="0"/>
        <v>3189.2000000000003</v>
      </c>
      <c r="G18" s="13"/>
      <c r="H18" s="3">
        <f>Harrison!F12</f>
        <v>0</v>
      </c>
      <c r="I18" s="3">
        <v>264</v>
      </c>
      <c r="J18" s="3">
        <f t="shared" si="1"/>
        <v>0</v>
      </c>
      <c r="K18" s="15">
        <f t="shared" si="2"/>
        <v>3189.2000000000003</v>
      </c>
      <c r="L18" s="3"/>
      <c r="M18" s="3"/>
      <c r="N18" s="3"/>
      <c r="O18" s="3"/>
      <c r="P18" s="3">
        <f t="shared" si="3"/>
        <v>3189.2000000000003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44412</v>
      </c>
      <c r="D19" s="3">
        <f>Bonga!F13</f>
        <v>189.44</v>
      </c>
      <c r="E19" s="3">
        <v>170</v>
      </c>
      <c r="F19" s="3">
        <f t="shared" si="0"/>
        <v>32204.799999999999</v>
      </c>
      <c r="G19" s="13"/>
      <c r="H19" s="3">
        <f>Bonga!F21</f>
        <v>0</v>
      </c>
      <c r="I19" s="3">
        <v>264</v>
      </c>
      <c r="J19" s="3">
        <f t="shared" si="1"/>
        <v>0</v>
      </c>
      <c r="K19" s="15">
        <f t="shared" si="2"/>
        <v>32204.799999999999</v>
      </c>
      <c r="L19" s="3"/>
      <c r="M19" s="3"/>
      <c r="N19" s="3"/>
      <c r="O19" s="3">
        <f>Bonga!H23</f>
        <v>0</v>
      </c>
      <c r="P19" s="3">
        <f t="shared" si="3"/>
        <v>32204.799999999999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44412</v>
      </c>
      <c r="D20" s="3">
        <f>Kiambi!F5</f>
        <v>41.6</v>
      </c>
      <c r="E20" s="3">
        <v>170</v>
      </c>
      <c r="F20" s="3">
        <f t="shared" si="0"/>
        <v>7072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7072</v>
      </c>
      <c r="L20" s="3"/>
      <c r="M20" s="3"/>
      <c r="N20" s="3"/>
      <c r="O20" s="3">
        <f>Kiambi!H22</f>
        <v>10000</v>
      </c>
      <c r="P20" s="3">
        <f t="shared" si="3"/>
        <v>-2928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44412</v>
      </c>
      <c r="D21" s="3">
        <f>Kiboro!F7</f>
        <v>121.5</v>
      </c>
      <c r="E21" s="3">
        <v>170</v>
      </c>
      <c r="F21" s="3">
        <f t="shared" si="0"/>
        <v>20655</v>
      </c>
      <c r="G21" s="13"/>
      <c r="H21" s="3">
        <f>Kiboro!F13</f>
        <v>0</v>
      </c>
      <c r="I21" s="3">
        <v>264</v>
      </c>
      <c r="J21" s="3">
        <f t="shared" si="1"/>
        <v>0</v>
      </c>
      <c r="K21" s="15">
        <f t="shared" si="2"/>
        <v>20655</v>
      </c>
      <c r="L21" s="3"/>
      <c r="M21" s="3"/>
      <c r="N21" s="3"/>
      <c r="O21" s="3">
        <v>0</v>
      </c>
      <c r="P21" s="3">
        <f t="shared" si="3"/>
        <v>20655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44412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44412</v>
      </c>
      <c r="D23" s="3">
        <f>Mike!F8</f>
        <v>0</v>
      </c>
      <c r="E23" s="3">
        <v>170</v>
      </c>
      <c r="F23" s="3">
        <f>D23*E23</f>
        <v>0</v>
      </c>
      <c r="G23" s="13"/>
      <c r="H23" s="3">
        <f>Mike!F16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Mike!H20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1246.82</v>
      </c>
      <c r="E24" s="15"/>
      <c r="F24" s="15">
        <f t="shared" si="4"/>
        <v>211959.4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211959.4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40380</v>
      </c>
      <c r="P24" s="15">
        <f t="shared" si="5"/>
        <v>171579.4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D24-Ballast!F65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1246.82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>D30+I29+F30</f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>D31+I30+F31</f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>D32+I31+F32</f>
        <v>1025.04</v>
      </c>
    </row>
    <row r="33" spans="2:18" x14ac:dyDescent="0.35">
      <c r="B33" s="1">
        <v>49</v>
      </c>
      <c r="C33" s="2">
        <v>44412</v>
      </c>
      <c r="E33" s="17"/>
      <c r="F33" s="3"/>
      <c r="G33" s="1"/>
      <c r="H33" s="1">
        <v>110</v>
      </c>
      <c r="I33" s="8">
        <f>[1]Summary!D33+I32+F33</f>
        <v>2271.8599999999997</v>
      </c>
    </row>
    <row r="34" spans="2:18" x14ac:dyDescent="0.35">
      <c r="B34" s="1">
        <v>50</v>
      </c>
      <c r="C34" s="2">
        <v>44413</v>
      </c>
      <c r="D34" s="3"/>
      <c r="E34" s="17"/>
      <c r="F34" s="3"/>
      <c r="G34" s="1"/>
      <c r="H34" s="1">
        <f t="shared" si="6"/>
        <v>110</v>
      </c>
      <c r="I34" s="8">
        <f t="shared" ref="I34:I43" si="7">D34+I33+F34</f>
        <v>2271.8599999999997</v>
      </c>
    </row>
    <row r="35" spans="2:18" x14ac:dyDescent="0.35">
      <c r="B35" s="1">
        <v>51</v>
      </c>
      <c r="C35" s="2">
        <v>44414</v>
      </c>
      <c r="D35" s="3"/>
      <c r="E35" s="17"/>
      <c r="F35" s="3"/>
      <c r="G35" s="1"/>
      <c r="H35" s="1">
        <f t="shared" si="6"/>
        <v>110</v>
      </c>
      <c r="I35" s="8">
        <f t="shared" si="7"/>
        <v>2271.8599999999997</v>
      </c>
    </row>
    <row r="36" spans="2:18" x14ac:dyDescent="0.35">
      <c r="B36" s="1">
        <v>52</v>
      </c>
      <c r="C36" s="2">
        <v>44415</v>
      </c>
      <c r="D36" s="3"/>
      <c r="E36" s="17"/>
      <c r="F36" s="3"/>
      <c r="G36" s="1"/>
      <c r="H36" s="1">
        <f t="shared" si="6"/>
        <v>110</v>
      </c>
      <c r="I36" s="8">
        <f t="shared" si="7"/>
        <v>2271.8599999999997</v>
      </c>
    </row>
    <row r="37" spans="2:18" x14ac:dyDescent="0.35">
      <c r="B37" s="1">
        <v>53</v>
      </c>
      <c r="C37" s="2">
        <v>44416</v>
      </c>
      <c r="D37" s="3"/>
      <c r="E37" s="17"/>
      <c r="F37" s="3"/>
      <c r="G37" s="1"/>
      <c r="H37" s="1">
        <f t="shared" si="6"/>
        <v>110</v>
      </c>
      <c r="I37" s="8">
        <f t="shared" si="7"/>
        <v>2271.8599999999997</v>
      </c>
    </row>
    <row r="38" spans="2:18" x14ac:dyDescent="0.35">
      <c r="B38" s="1">
        <v>54</v>
      </c>
      <c r="C38" s="2">
        <v>44417</v>
      </c>
      <c r="D38" s="3"/>
      <c r="E38" s="17"/>
      <c r="F38" s="3"/>
      <c r="G38" s="1"/>
      <c r="H38" s="1">
        <f t="shared" si="6"/>
        <v>110</v>
      </c>
      <c r="I38" s="8">
        <f t="shared" si="7"/>
        <v>2271.8599999999997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110</v>
      </c>
      <c r="I39" s="8">
        <f t="shared" si="7"/>
        <v>2271.8599999999997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110</v>
      </c>
      <c r="I40" s="8">
        <f t="shared" si="7"/>
        <v>2271.8599999999997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110</v>
      </c>
      <c r="I41" s="8">
        <f t="shared" si="7"/>
        <v>2271.8599999999997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110</v>
      </c>
      <c r="I42" s="8">
        <f t="shared" si="7"/>
        <v>2271.8599999999997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110</v>
      </c>
      <c r="I43" s="8">
        <f t="shared" si="7"/>
        <v>2271.8599999999997</v>
      </c>
    </row>
    <row r="44" spans="2:18" x14ac:dyDescent="0.35">
      <c r="B44" s="6"/>
      <c r="C44" s="6"/>
      <c r="D44" s="7">
        <f>SUM(D28:D43)</f>
        <v>462.92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7" priority="2"/>
  </conditionalFormatting>
  <conditionalFormatting sqref="M51">
    <cfRule type="duplicateValues" dxfId="6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L18" sqref="L1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6" t="s">
        <v>93</v>
      </c>
      <c r="C3" s="47">
        <v>44412</v>
      </c>
      <c r="D3" s="41">
        <v>16770</v>
      </c>
      <c r="E3" s="44" t="s">
        <v>74</v>
      </c>
      <c r="F3" s="42">
        <v>21.5</v>
      </c>
      <c r="G3" s="48">
        <v>170</v>
      </c>
      <c r="H3" s="11">
        <f t="shared" ref="H3" si="0">F3*G3</f>
        <v>3655</v>
      </c>
    </row>
    <row r="4" spans="1:10" x14ac:dyDescent="0.35">
      <c r="A4" s="6"/>
      <c r="B4" s="6"/>
      <c r="C4" s="6"/>
      <c r="D4" s="6"/>
      <c r="E4" s="6"/>
      <c r="F4" s="7">
        <f>SUM(F3:F3)</f>
        <v>21.5</v>
      </c>
      <c r="G4" s="6"/>
      <c r="H4" s="7">
        <f>SUM(H3:H3)</f>
        <v>3655</v>
      </c>
    </row>
    <row r="6" spans="1:10" x14ac:dyDescent="0.35">
      <c r="A6" s="52" t="s">
        <v>25</v>
      </c>
      <c r="B6" s="52"/>
      <c r="C6" s="52"/>
      <c r="D6" s="52"/>
      <c r="E6" s="52"/>
      <c r="F6" s="52"/>
      <c r="G6" s="52"/>
      <c r="H6" s="52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21.5</v>
      </c>
      <c r="G12" s="4"/>
      <c r="H12" s="5">
        <f>H4+H10</f>
        <v>3655</v>
      </c>
    </row>
    <row r="13" spans="1:10" x14ac:dyDescent="0.35">
      <c r="F13" s="1" t="s">
        <v>19</v>
      </c>
      <c r="G13" s="1"/>
      <c r="H13" s="3">
        <v>6000</v>
      </c>
    </row>
    <row r="14" spans="1:10" x14ac:dyDescent="0.35">
      <c r="F14" s="1" t="s">
        <v>30</v>
      </c>
      <c r="G14" s="1"/>
      <c r="H14" s="8">
        <f>H12-H13</f>
        <v>-2345</v>
      </c>
      <c r="J14" s="10"/>
    </row>
  </sheetData>
  <mergeCells count="2">
    <mergeCell ref="A6:H6"/>
    <mergeCell ref="A1:H1"/>
  </mergeCells>
  <conditionalFormatting sqref="D9">
    <cfRule type="duplicateValues" dxfId="65" priority="6"/>
  </conditionalFormatting>
  <conditionalFormatting sqref="D8">
    <cfRule type="duplicateValues" dxfId="64" priority="3"/>
  </conditionalFormatting>
  <conditionalFormatting sqref="D8">
    <cfRule type="duplicateValues" dxfId="63" priority="4"/>
  </conditionalFormatting>
  <conditionalFormatting sqref="D3">
    <cfRule type="duplicateValues" dxfId="62" priority="1"/>
  </conditionalFormatting>
  <conditionalFormatting sqref="D3">
    <cfRule type="duplicateValues" dxfId="61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8" sqref="K8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52" t="s">
        <v>6</v>
      </c>
      <c r="B1" s="52"/>
      <c r="C1" s="52"/>
      <c r="D1" s="52"/>
      <c r="E1" s="52"/>
      <c r="F1" s="52"/>
      <c r="G1" s="52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52" t="s">
        <v>25</v>
      </c>
      <c r="B18" s="52"/>
      <c r="C18" s="52"/>
      <c r="D18" s="52"/>
      <c r="E18" s="52"/>
      <c r="F18" s="52"/>
      <c r="G18" s="52"/>
      <c r="H18" s="52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Normal="100" workbookViewId="0">
      <selection activeCell="L26" sqref="L2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96</v>
      </c>
      <c r="C3" s="47">
        <v>44412</v>
      </c>
      <c r="D3" s="41">
        <v>16823</v>
      </c>
      <c r="E3" s="44" t="s">
        <v>94</v>
      </c>
      <c r="F3" s="42">
        <v>22.4</v>
      </c>
      <c r="G3" s="48">
        <v>170</v>
      </c>
      <c r="H3" s="3">
        <f t="shared" ref="H3:H7" si="0">F3*G3</f>
        <v>3807.9999999999995</v>
      </c>
    </row>
    <row r="4" spans="1:8" x14ac:dyDescent="0.35">
      <c r="A4" s="1">
        <v>2</v>
      </c>
      <c r="B4" s="46" t="s">
        <v>96</v>
      </c>
      <c r="C4" s="47">
        <v>44413</v>
      </c>
      <c r="D4" s="41">
        <v>16956</v>
      </c>
      <c r="E4" s="44" t="s">
        <v>80</v>
      </c>
      <c r="F4" s="42">
        <v>21.78</v>
      </c>
      <c r="G4" s="48">
        <v>170</v>
      </c>
      <c r="H4" s="3">
        <f t="shared" si="0"/>
        <v>3702.6000000000004</v>
      </c>
    </row>
    <row r="5" spans="1:8" x14ac:dyDescent="0.35">
      <c r="A5" s="1">
        <v>3</v>
      </c>
      <c r="B5" s="46" t="s">
        <v>96</v>
      </c>
      <c r="C5" s="47">
        <v>44413</v>
      </c>
      <c r="D5" s="41">
        <v>16974</v>
      </c>
      <c r="E5" s="44" t="s">
        <v>78</v>
      </c>
      <c r="F5" s="42">
        <v>21.58</v>
      </c>
      <c r="G5" s="48">
        <v>170</v>
      </c>
      <c r="H5" s="3">
        <f t="shared" si="0"/>
        <v>3668.6</v>
      </c>
    </row>
    <row r="6" spans="1:8" x14ac:dyDescent="0.35">
      <c r="A6" s="1">
        <v>4</v>
      </c>
      <c r="B6" s="46" t="s">
        <v>96</v>
      </c>
      <c r="C6" s="47">
        <v>44412</v>
      </c>
      <c r="D6" s="41">
        <v>16941</v>
      </c>
      <c r="E6" s="44" t="s">
        <v>80</v>
      </c>
      <c r="F6" s="42">
        <v>24.42</v>
      </c>
      <c r="G6" s="48">
        <v>170</v>
      </c>
      <c r="H6" s="3">
        <f t="shared" si="0"/>
        <v>4151.4000000000005</v>
      </c>
    </row>
    <row r="7" spans="1:8" x14ac:dyDescent="0.35">
      <c r="A7" s="1">
        <v>5</v>
      </c>
      <c r="B7" s="46" t="s">
        <v>96</v>
      </c>
      <c r="C7" s="47">
        <v>44411</v>
      </c>
      <c r="D7" s="41">
        <v>16874</v>
      </c>
      <c r="E7" s="44" t="s">
        <v>79</v>
      </c>
      <c r="F7" s="42">
        <v>22.98</v>
      </c>
      <c r="G7" s="48">
        <v>170</v>
      </c>
      <c r="H7" s="3">
        <f t="shared" si="0"/>
        <v>3906.6</v>
      </c>
    </row>
    <row r="8" spans="1:8" x14ac:dyDescent="0.35">
      <c r="A8" s="1">
        <v>6</v>
      </c>
      <c r="B8" s="46" t="s">
        <v>95</v>
      </c>
      <c r="C8" s="47">
        <v>44411</v>
      </c>
      <c r="D8" s="41">
        <v>16661</v>
      </c>
      <c r="E8" s="44" t="s">
        <v>79</v>
      </c>
      <c r="F8" s="42">
        <v>19.96</v>
      </c>
      <c r="G8" s="48">
        <v>170</v>
      </c>
      <c r="H8" s="3">
        <f>F8*G8</f>
        <v>3393.2000000000003</v>
      </c>
    </row>
    <row r="9" spans="1:8" x14ac:dyDescent="0.35">
      <c r="A9" s="1">
        <v>7</v>
      </c>
      <c r="B9" s="46" t="s">
        <v>95</v>
      </c>
      <c r="C9" s="47">
        <v>44413</v>
      </c>
      <c r="D9" s="41">
        <v>16949</v>
      </c>
      <c r="E9" s="44" t="s">
        <v>80</v>
      </c>
      <c r="F9" s="42">
        <v>19.440000000000001</v>
      </c>
      <c r="G9" s="48">
        <v>170</v>
      </c>
      <c r="H9" s="3">
        <f t="shared" ref="H9:H11" si="1">F9*G9</f>
        <v>3304.8</v>
      </c>
    </row>
    <row r="10" spans="1:8" x14ac:dyDescent="0.35">
      <c r="A10" s="1">
        <v>8</v>
      </c>
      <c r="B10" s="46" t="s">
        <v>95</v>
      </c>
      <c r="C10" s="47">
        <v>44413</v>
      </c>
      <c r="D10" s="41">
        <v>16975</v>
      </c>
      <c r="E10" s="44" t="s">
        <v>78</v>
      </c>
      <c r="F10" s="42">
        <v>19.52</v>
      </c>
      <c r="G10" s="48">
        <v>170</v>
      </c>
      <c r="H10" s="3">
        <f t="shared" si="1"/>
        <v>3318.4</v>
      </c>
    </row>
    <row r="11" spans="1:8" x14ac:dyDescent="0.35">
      <c r="A11" s="1">
        <v>9</v>
      </c>
      <c r="B11" s="46" t="s">
        <v>95</v>
      </c>
      <c r="C11" s="47">
        <v>44412</v>
      </c>
      <c r="D11" s="41">
        <v>16926</v>
      </c>
      <c r="E11" s="44" t="s">
        <v>94</v>
      </c>
      <c r="F11" s="42">
        <v>22.26</v>
      </c>
      <c r="G11" s="48">
        <v>170</v>
      </c>
      <c r="H11" s="3">
        <f t="shared" si="1"/>
        <v>3784.2000000000003</v>
      </c>
    </row>
    <row r="12" spans="1:8" x14ac:dyDescent="0.35">
      <c r="A12" s="1">
        <v>10</v>
      </c>
      <c r="B12" s="46" t="s">
        <v>95</v>
      </c>
      <c r="C12" s="47">
        <v>44413</v>
      </c>
      <c r="D12" s="41">
        <v>16963</v>
      </c>
      <c r="E12" s="44" t="s">
        <v>80</v>
      </c>
      <c r="F12" s="42">
        <v>21.34</v>
      </c>
      <c r="G12" s="48">
        <v>170</v>
      </c>
      <c r="H12" s="3">
        <f>F12*G12</f>
        <v>3627.8</v>
      </c>
    </row>
    <row r="13" spans="1:8" x14ac:dyDescent="0.35">
      <c r="A13" s="6"/>
      <c r="B13" s="6"/>
      <c r="C13" s="6"/>
      <c r="D13" s="6"/>
      <c r="E13" s="6"/>
      <c r="F13" s="7">
        <f>SUM(F3:F12)</f>
        <v>215.68</v>
      </c>
      <c r="G13" s="6"/>
      <c r="H13" s="7">
        <f>SUM(H3:H12)</f>
        <v>36665.600000000006</v>
      </c>
    </row>
    <row r="16" spans="1:8" x14ac:dyDescent="0.35">
      <c r="A16" s="52" t="s">
        <v>25</v>
      </c>
      <c r="B16" s="52"/>
      <c r="C16" s="52"/>
      <c r="D16" s="52"/>
      <c r="E16" s="52"/>
      <c r="F16" s="52"/>
      <c r="G16" s="52"/>
      <c r="H16" s="52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8" x14ac:dyDescent="0.35">
      <c r="A19" s="1">
        <v>2</v>
      </c>
      <c r="B19" s="39"/>
      <c r="C19" s="40"/>
      <c r="D19" s="41"/>
      <c r="E19" s="42"/>
      <c r="F19" s="42"/>
      <c r="G19" s="43"/>
      <c r="H19" s="3">
        <f t="shared" ref="H19:H22" si="2">F19*G19</f>
        <v>0</v>
      </c>
    </row>
    <row r="20" spans="1:8" x14ac:dyDescent="0.35">
      <c r="A20" s="1">
        <v>3</v>
      </c>
      <c r="B20" s="39"/>
      <c r="C20" s="40"/>
      <c r="D20" s="41"/>
      <c r="E20" s="42"/>
      <c r="F20" s="42"/>
      <c r="G20" s="43"/>
      <c r="H20" s="3">
        <f t="shared" si="2"/>
        <v>0</v>
      </c>
    </row>
    <row r="21" spans="1:8" x14ac:dyDescent="0.35">
      <c r="A21" s="1">
        <v>4</v>
      </c>
      <c r="B21" s="39"/>
      <c r="C21" s="40"/>
      <c r="D21" s="41"/>
      <c r="E21" s="42"/>
      <c r="F21" s="42"/>
      <c r="G21" s="43"/>
      <c r="H21" s="3">
        <f t="shared" si="2"/>
        <v>0</v>
      </c>
    </row>
    <row r="22" spans="1:8" x14ac:dyDescent="0.35">
      <c r="A22" s="1">
        <v>5</v>
      </c>
      <c r="B22" s="33"/>
      <c r="C22" s="34"/>
      <c r="D22" s="33"/>
      <c r="E22" s="33"/>
      <c r="F22" s="35"/>
      <c r="G22" s="3"/>
      <c r="H22" s="3">
        <f t="shared" si="2"/>
        <v>0</v>
      </c>
    </row>
    <row r="23" spans="1:8" x14ac:dyDescent="0.35">
      <c r="A23" s="4"/>
      <c r="B23" s="4"/>
      <c r="C23" s="4"/>
      <c r="D23" s="4"/>
      <c r="E23" s="4"/>
      <c r="F23" s="5">
        <f>SUM(F18:F22)</f>
        <v>0</v>
      </c>
      <c r="G23" s="4"/>
      <c r="H23" s="5">
        <f>SUM(H18:H22)</f>
        <v>0</v>
      </c>
    </row>
    <row r="25" spans="1:8" x14ac:dyDescent="0.35">
      <c r="A25" s="4"/>
      <c r="B25" s="4"/>
      <c r="C25" s="4"/>
      <c r="D25" s="4"/>
      <c r="E25" s="4"/>
      <c r="F25" s="5">
        <f>F13+F23</f>
        <v>215.68</v>
      </c>
      <c r="G25" s="4"/>
      <c r="H25" s="5">
        <f t="shared" ref="H25" si="3">H13+H23</f>
        <v>36665.600000000006</v>
      </c>
    </row>
    <row r="26" spans="1:8" x14ac:dyDescent="0.35">
      <c r="F26" s="1" t="s">
        <v>15</v>
      </c>
      <c r="G26" s="1"/>
      <c r="H26" s="3">
        <v>10000</v>
      </c>
    </row>
    <row r="27" spans="1:8" x14ac:dyDescent="0.35">
      <c r="F27" s="1" t="s">
        <v>30</v>
      </c>
      <c r="G27" s="1"/>
      <c r="H27" s="8">
        <f>H25-H26</f>
        <v>26665.600000000006</v>
      </c>
    </row>
  </sheetData>
  <mergeCells count="2">
    <mergeCell ref="A16:H16"/>
    <mergeCell ref="A1:H1"/>
  </mergeCells>
  <conditionalFormatting sqref="D18:D20">
    <cfRule type="duplicateValues" dxfId="58" priority="9"/>
  </conditionalFormatting>
  <conditionalFormatting sqref="D18:D20">
    <cfRule type="duplicateValues" dxfId="57" priority="8"/>
  </conditionalFormatting>
  <conditionalFormatting sqref="D21">
    <cfRule type="duplicateValues" dxfId="56" priority="7"/>
  </conditionalFormatting>
  <conditionalFormatting sqref="D21">
    <cfRule type="duplicateValues" dxfId="55" priority="6"/>
  </conditionalFormatting>
  <conditionalFormatting sqref="D3:D12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L5" sqref="L5"/>
    </sheetView>
  </sheetViews>
  <sheetFormatPr defaultRowHeight="14.5" x14ac:dyDescent="0.35"/>
  <cols>
    <col min="3" max="3" width="9.72656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1"/>
      <c r="C3" s="2"/>
      <c r="D3" s="1"/>
      <c r="E3" s="1"/>
      <c r="F3" s="3"/>
      <c r="G3" s="3"/>
      <c r="H3" s="3"/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/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/>
    </row>
    <row r="6" spans="1:8" x14ac:dyDescent="0.35">
      <c r="A6" s="1">
        <v>4</v>
      </c>
      <c r="B6" s="1"/>
      <c r="C6" s="2"/>
      <c r="D6" s="1"/>
      <c r="E6" s="1"/>
      <c r="F6" s="3"/>
      <c r="G6" s="3">
        <v>150</v>
      </c>
      <c r="H6" s="3">
        <f>F6*G6</f>
        <v>0</v>
      </c>
    </row>
    <row r="7" spans="1:8" x14ac:dyDescent="0.35">
      <c r="A7" s="1">
        <v>5</v>
      </c>
      <c r="B7" s="1"/>
      <c r="C7" s="2"/>
      <c r="D7" s="1"/>
      <c r="E7" s="1"/>
      <c r="F7" s="3"/>
      <c r="G7" s="3">
        <v>150</v>
      </c>
      <c r="H7" s="3">
        <f>F7*G7</f>
        <v>0</v>
      </c>
    </row>
    <row r="8" spans="1:8" x14ac:dyDescent="0.35">
      <c r="A8" s="6"/>
      <c r="B8" s="6"/>
      <c r="C8" s="6"/>
      <c r="D8" s="6"/>
      <c r="E8" s="6"/>
      <c r="F8" s="7">
        <f>SUM(F6:F7)</f>
        <v>0</v>
      </c>
      <c r="G8" s="6"/>
      <c r="H8" s="7">
        <f>SUM(H6:H7)</f>
        <v>0</v>
      </c>
    </row>
    <row r="10" spans="1:8" x14ac:dyDescent="0.35">
      <c r="A10" s="52" t="s">
        <v>25</v>
      </c>
      <c r="B10" s="52"/>
      <c r="C10" s="52"/>
      <c r="D10" s="52"/>
      <c r="E10" s="52"/>
      <c r="F10" s="52"/>
      <c r="G10" s="52"/>
      <c r="H10" s="52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5" si="0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0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0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8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20</v>
      </c>
      <c r="G21" s="1"/>
      <c r="H21" s="3">
        <v>0</v>
      </c>
    </row>
    <row r="22" spans="1:8" x14ac:dyDescent="0.35">
      <c r="F22" s="1" t="s">
        <v>30</v>
      </c>
      <c r="G22" s="1"/>
      <c r="H22" s="8">
        <f>H18-H20-H21</f>
        <v>0</v>
      </c>
    </row>
  </sheetData>
  <mergeCells count="2">
    <mergeCell ref="A10:H10"/>
    <mergeCell ref="A1:H1"/>
  </mergeCells>
  <conditionalFormatting sqref="D12">
    <cfRule type="duplicateValues" dxfId="53" priority="4"/>
  </conditionalFormatting>
  <conditionalFormatting sqref="D12">
    <cfRule type="duplicateValues" dxfId="52" priority="3"/>
  </conditionalFormatting>
  <conditionalFormatting sqref="D13:D15">
    <cfRule type="duplicateValues" dxfId="51" priority="2"/>
  </conditionalFormatting>
  <conditionalFormatting sqref="D13:D15">
    <cfRule type="duplicateValues" dxfId="50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6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L19" sqref="L19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6" t="s">
        <v>85</v>
      </c>
      <c r="C3" s="47">
        <v>44412</v>
      </c>
      <c r="D3" s="41">
        <v>16888</v>
      </c>
      <c r="E3" s="44" t="s">
        <v>79</v>
      </c>
      <c r="F3" s="42">
        <v>20.96</v>
      </c>
      <c r="G3" s="48">
        <v>170</v>
      </c>
      <c r="H3" s="3">
        <f>F3*G3</f>
        <v>3563.2000000000003</v>
      </c>
    </row>
    <row r="4" spans="1:8" x14ac:dyDescent="0.35">
      <c r="A4" s="1">
        <v>2</v>
      </c>
      <c r="B4" s="46" t="s">
        <v>85</v>
      </c>
      <c r="C4" s="47">
        <v>44412</v>
      </c>
      <c r="D4" s="41">
        <v>16833</v>
      </c>
      <c r="E4" s="44" t="s">
        <v>79</v>
      </c>
      <c r="F4" s="42">
        <v>20.64</v>
      </c>
      <c r="G4" s="48">
        <v>170</v>
      </c>
      <c r="H4" s="3">
        <f t="shared" ref="H4" si="0">F4*G4</f>
        <v>3508.8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41.6</v>
      </c>
      <c r="G5" s="7"/>
      <c r="H5" s="7">
        <f>SUM(H3:H4)</f>
        <v>7072</v>
      </c>
    </row>
    <row r="7" spans="1:8" x14ac:dyDescent="0.35">
      <c r="A7" s="52" t="s">
        <v>25</v>
      </c>
      <c r="B7" s="52"/>
      <c r="C7" s="52"/>
      <c r="D7" s="52"/>
      <c r="E7" s="52"/>
      <c r="F7" s="52"/>
      <c r="G7" s="52"/>
      <c r="H7" s="5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41.6</v>
      </c>
      <c r="G17" s="4"/>
      <c r="H17" s="5">
        <f>H5+H15</f>
        <v>7072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>
        <v>10000</v>
      </c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10000</v>
      </c>
    </row>
    <row r="23" spans="1:8" x14ac:dyDescent="0.35">
      <c r="F23" s="1" t="s">
        <v>30</v>
      </c>
      <c r="G23" s="1"/>
      <c r="H23" s="8">
        <f>H17-H22</f>
        <v>-2928</v>
      </c>
    </row>
  </sheetData>
  <mergeCells count="2">
    <mergeCell ref="A7:H7"/>
    <mergeCell ref="A1:H1"/>
  </mergeCells>
  <conditionalFormatting sqref="D9:D14">
    <cfRule type="duplicateValues" dxfId="49" priority="3"/>
  </conditionalFormatting>
  <conditionalFormatting sqref="D9:D14">
    <cfRule type="duplicateValues" dxfId="48" priority="2"/>
  </conditionalFormatting>
  <conditionalFormatting sqref="D3:D4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activeCell="L16" sqref="L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55" t="s">
        <v>6</v>
      </c>
      <c r="B1" s="56"/>
      <c r="C1" s="56"/>
      <c r="D1" s="56"/>
      <c r="E1" s="56"/>
      <c r="F1" s="56"/>
      <c r="G1" s="56"/>
      <c r="H1" s="5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77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73</v>
      </c>
      <c r="C3" s="47">
        <v>44411</v>
      </c>
      <c r="D3" s="41">
        <v>16897</v>
      </c>
      <c r="E3" s="44" t="s">
        <v>80</v>
      </c>
      <c r="F3" s="42">
        <v>18.02</v>
      </c>
      <c r="G3" s="48">
        <v>170</v>
      </c>
      <c r="H3" s="3">
        <f>F3*G3</f>
        <v>3063.4</v>
      </c>
    </row>
    <row r="4" spans="1:8" x14ac:dyDescent="0.35">
      <c r="A4" s="1">
        <v>2</v>
      </c>
      <c r="B4" s="46" t="s">
        <v>73</v>
      </c>
      <c r="C4" s="47">
        <v>44412</v>
      </c>
      <c r="D4" s="41">
        <v>16734</v>
      </c>
      <c r="E4" s="44" t="s">
        <v>79</v>
      </c>
      <c r="F4" s="42">
        <v>20</v>
      </c>
      <c r="G4" s="48">
        <v>170</v>
      </c>
      <c r="H4" s="3">
        <f>F4*G4</f>
        <v>3400</v>
      </c>
    </row>
    <row r="5" spans="1:8" x14ac:dyDescent="0.35">
      <c r="A5" s="1">
        <v>3</v>
      </c>
      <c r="B5" s="46" t="s">
        <v>73</v>
      </c>
      <c r="C5" s="47">
        <v>44412</v>
      </c>
      <c r="D5" s="41">
        <v>16933</v>
      </c>
      <c r="E5" s="44" t="s">
        <v>94</v>
      </c>
      <c r="F5" s="42">
        <v>21.18</v>
      </c>
      <c r="G5" s="48">
        <v>170</v>
      </c>
      <c r="H5" s="3">
        <f t="shared" ref="H5:H9" si="0">F5*G5</f>
        <v>3600.6</v>
      </c>
    </row>
    <row r="6" spans="1:8" x14ac:dyDescent="0.35">
      <c r="A6" s="1">
        <v>4</v>
      </c>
      <c r="B6" s="46" t="s">
        <v>73</v>
      </c>
      <c r="C6" s="47">
        <v>44413</v>
      </c>
      <c r="D6" s="41">
        <v>16977</v>
      </c>
      <c r="E6" s="44" t="s">
        <v>78</v>
      </c>
      <c r="F6" s="42">
        <v>18.079999999999998</v>
      </c>
      <c r="G6" s="48">
        <v>170</v>
      </c>
      <c r="H6" s="3">
        <f t="shared" si="0"/>
        <v>3073.6</v>
      </c>
    </row>
    <row r="7" spans="1:8" x14ac:dyDescent="0.35">
      <c r="A7" s="1">
        <v>5</v>
      </c>
      <c r="B7" s="46" t="s">
        <v>73</v>
      </c>
      <c r="C7" s="47">
        <v>44381</v>
      </c>
      <c r="D7" s="41">
        <v>16915</v>
      </c>
      <c r="E7" s="44" t="s">
        <v>94</v>
      </c>
      <c r="F7" s="42">
        <v>20.7</v>
      </c>
      <c r="G7" s="48">
        <v>170</v>
      </c>
      <c r="H7" s="3">
        <f t="shared" si="0"/>
        <v>3519</v>
      </c>
    </row>
    <row r="8" spans="1:8" x14ac:dyDescent="0.35">
      <c r="A8" s="1">
        <v>6</v>
      </c>
      <c r="B8" s="46" t="s">
        <v>73</v>
      </c>
      <c r="C8" s="47">
        <v>44413</v>
      </c>
      <c r="D8" s="41">
        <v>16948</v>
      </c>
      <c r="E8" s="44" t="s">
        <v>80</v>
      </c>
      <c r="F8" s="42">
        <v>19.920000000000002</v>
      </c>
      <c r="G8" s="48">
        <v>170</v>
      </c>
      <c r="H8" s="3">
        <f t="shared" si="0"/>
        <v>3386.4</v>
      </c>
    </row>
    <row r="9" spans="1:8" x14ac:dyDescent="0.35">
      <c r="A9" s="1">
        <v>7</v>
      </c>
      <c r="B9" s="46" t="s">
        <v>73</v>
      </c>
      <c r="C9" s="47">
        <v>44413</v>
      </c>
      <c r="D9" s="41">
        <v>16985</v>
      </c>
      <c r="E9" s="44" t="s">
        <v>78</v>
      </c>
      <c r="F9" s="42">
        <v>17.66</v>
      </c>
      <c r="G9" s="48">
        <v>170</v>
      </c>
      <c r="H9" s="3">
        <f t="shared" si="0"/>
        <v>3002.2</v>
      </c>
    </row>
    <row r="10" spans="1:8" x14ac:dyDescent="0.35">
      <c r="A10" s="1">
        <v>8</v>
      </c>
      <c r="B10" s="46" t="s">
        <v>73</v>
      </c>
      <c r="C10" s="47">
        <v>44412</v>
      </c>
      <c r="D10" s="41">
        <v>16777</v>
      </c>
      <c r="E10" s="44" t="s">
        <v>74</v>
      </c>
      <c r="F10" s="42">
        <v>19.38</v>
      </c>
      <c r="G10" s="48">
        <v>170</v>
      </c>
      <c r="H10" s="3">
        <f>F10*G10</f>
        <v>3294.6</v>
      </c>
    </row>
    <row r="11" spans="1:8" x14ac:dyDescent="0.35">
      <c r="A11" s="1">
        <v>9</v>
      </c>
      <c r="B11" s="46" t="s">
        <v>73</v>
      </c>
      <c r="C11" s="47">
        <v>44412</v>
      </c>
      <c r="D11" s="41">
        <v>16610</v>
      </c>
      <c r="E11" s="44" t="s">
        <v>79</v>
      </c>
      <c r="F11" s="42">
        <v>20.28</v>
      </c>
      <c r="G11" s="48">
        <v>170</v>
      </c>
      <c r="H11" s="3">
        <f>F11*G11</f>
        <v>3447.6000000000004</v>
      </c>
    </row>
    <row r="12" spans="1:8" x14ac:dyDescent="0.35">
      <c r="A12" s="1">
        <v>10</v>
      </c>
      <c r="B12" s="46" t="s">
        <v>73</v>
      </c>
      <c r="C12" s="47">
        <v>44411</v>
      </c>
      <c r="D12" s="41">
        <v>16680</v>
      </c>
      <c r="E12" s="44" t="s">
        <v>79</v>
      </c>
      <c r="F12" s="42">
        <v>19.420000000000002</v>
      </c>
      <c r="G12" s="48">
        <v>170</v>
      </c>
      <c r="H12" s="3">
        <f t="shared" ref="H12:H14" si="1">F12*G12</f>
        <v>3301.4</v>
      </c>
    </row>
    <row r="13" spans="1:8" x14ac:dyDescent="0.35">
      <c r="A13" s="1">
        <v>11</v>
      </c>
      <c r="B13" s="46" t="s">
        <v>73</v>
      </c>
      <c r="C13" s="47">
        <v>44411</v>
      </c>
      <c r="D13" s="41">
        <v>16718</v>
      </c>
      <c r="E13" s="44" t="s">
        <v>80</v>
      </c>
      <c r="F13" s="42">
        <v>16.78</v>
      </c>
      <c r="G13" s="48">
        <v>170</v>
      </c>
      <c r="H13" s="3">
        <f t="shared" si="1"/>
        <v>2852.6000000000004</v>
      </c>
    </row>
    <row r="14" spans="1:8" x14ac:dyDescent="0.35">
      <c r="A14" s="1">
        <v>12</v>
      </c>
      <c r="B14" s="46" t="s">
        <v>73</v>
      </c>
      <c r="C14" s="47">
        <v>44411</v>
      </c>
      <c r="D14" s="41">
        <v>16750</v>
      </c>
      <c r="E14" s="44" t="s">
        <v>79</v>
      </c>
      <c r="F14" s="42">
        <v>20.46</v>
      </c>
      <c r="G14" s="48">
        <v>170</v>
      </c>
      <c r="H14" s="3">
        <f t="shared" si="1"/>
        <v>3478.2000000000003</v>
      </c>
    </row>
    <row r="15" spans="1:8" x14ac:dyDescent="0.35">
      <c r="A15" s="6"/>
      <c r="B15" s="6"/>
      <c r="C15" s="6"/>
      <c r="D15" s="6"/>
      <c r="E15" s="6"/>
      <c r="F15" s="7">
        <f>SUM(F3:F14)</f>
        <v>231.88</v>
      </c>
      <c r="G15" s="6"/>
      <c r="H15" s="7">
        <f>SUM(H3:H14)</f>
        <v>39419.599999999999</v>
      </c>
    </row>
    <row r="17" spans="1:8" x14ac:dyDescent="0.35">
      <c r="A17" s="52" t="s">
        <v>25</v>
      </c>
      <c r="B17" s="52"/>
      <c r="C17" s="52"/>
      <c r="D17" s="52"/>
      <c r="E17" s="52"/>
      <c r="F17" s="52"/>
      <c r="G17" s="52"/>
      <c r="H17" s="52"/>
    </row>
    <row r="18" spans="1:8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8" x14ac:dyDescent="0.35">
      <c r="A19" s="1">
        <v>1</v>
      </c>
      <c r="B19" s="33"/>
      <c r="C19" s="34"/>
      <c r="D19" s="33"/>
      <c r="E19" s="33"/>
      <c r="F19" s="35"/>
      <c r="G19" s="3"/>
      <c r="H19" s="3">
        <f>F19*G19</f>
        <v>0</v>
      </c>
    </row>
    <row r="20" spans="1:8" x14ac:dyDescent="0.35">
      <c r="A20" s="1">
        <v>2</v>
      </c>
      <c r="B20" s="33"/>
      <c r="C20" s="34"/>
      <c r="D20" s="33"/>
      <c r="E20" s="33"/>
      <c r="F20" s="35"/>
      <c r="G20" s="3"/>
      <c r="H20" s="3">
        <f>F20*G20</f>
        <v>0</v>
      </c>
    </row>
    <row r="21" spans="1:8" x14ac:dyDescent="0.35">
      <c r="A21" s="1">
        <v>3</v>
      </c>
      <c r="B21" s="1"/>
      <c r="C21" s="34"/>
      <c r="D21" s="1"/>
      <c r="E21" s="1"/>
      <c r="F21" s="3"/>
      <c r="G21" s="3"/>
      <c r="H21" s="3">
        <f>F21*G21</f>
        <v>0</v>
      </c>
    </row>
    <row r="22" spans="1:8" x14ac:dyDescent="0.35">
      <c r="A22" s="1">
        <v>4</v>
      </c>
      <c r="B22" s="1"/>
      <c r="C22" s="2"/>
      <c r="D22" s="1"/>
      <c r="E22" s="1"/>
      <c r="F22" s="3"/>
      <c r="G22" s="3"/>
      <c r="H22" s="3">
        <f t="shared" ref="H22" si="2">F22*G22</f>
        <v>0</v>
      </c>
    </row>
    <row r="23" spans="1:8" x14ac:dyDescent="0.35">
      <c r="A23" s="4"/>
      <c r="B23" s="4"/>
      <c r="C23" s="4"/>
      <c r="D23" s="4"/>
      <c r="E23" s="4"/>
      <c r="F23" s="5">
        <f>SUM(F19:F22)</f>
        <v>0</v>
      </c>
      <c r="G23" s="4"/>
      <c r="H23" s="5">
        <f>SUM(H19:H22)</f>
        <v>0</v>
      </c>
    </row>
    <row r="24" spans="1:8" x14ac:dyDescent="0.35">
      <c r="A24" s="19"/>
      <c r="B24" s="19"/>
      <c r="C24" s="19"/>
      <c r="D24" s="19"/>
      <c r="E24" s="19"/>
      <c r="F24" s="20"/>
      <c r="G24" s="19"/>
      <c r="H24" s="20"/>
    </row>
    <row r="25" spans="1:8" x14ac:dyDescent="0.35">
      <c r="A25" s="4"/>
      <c r="B25" s="4"/>
      <c r="C25" s="4"/>
      <c r="D25" s="4"/>
      <c r="E25" s="4"/>
      <c r="F25" s="5">
        <f>F15+F23</f>
        <v>231.88</v>
      </c>
      <c r="G25" s="5"/>
      <c r="H25" s="5">
        <f>H15+H23</f>
        <v>39419.599999999999</v>
      </c>
    </row>
    <row r="26" spans="1:8" x14ac:dyDescent="0.35">
      <c r="F26" s="1" t="s">
        <v>15</v>
      </c>
      <c r="G26" s="1"/>
      <c r="H26" s="3">
        <v>0</v>
      </c>
    </row>
    <row r="27" spans="1:8" x14ac:dyDescent="0.35">
      <c r="F27" s="1" t="s">
        <v>43</v>
      </c>
      <c r="G27" s="1"/>
      <c r="H27" s="3">
        <v>0</v>
      </c>
    </row>
    <row r="28" spans="1:8" x14ac:dyDescent="0.35">
      <c r="F28" s="1" t="s">
        <v>20</v>
      </c>
      <c r="G28" s="1"/>
      <c r="H28" s="3">
        <v>0</v>
      </c>
    </row>
    <row r="29" spans="1:8" x14ac:dyDescent="0.35">
      <c r="F29" s="1" t="s">
        <v>30</v>
      </c>
      <c r="G29" s="1"/>
      <c r="H29" s="8">
        <f>H25-H26-H28-H27</f>
        <v>39419.599999999999</v>
      </c>
    </row>
  </sheetData>
  <mergeCells count="2">
    <mergeCell ref="A17:H17"/>
    <mergeCell ref="A1:H1"/>
  </mergeCells>
  <conditionalFormatting sqref="D22">
    <cfRule type="duplicateValues" dxfId="46" priority="19"/>
  </conditionalFormatting>
  <conditionalFormatting sqref="D21">
    <cfRule type="duplicateValues" dxfId="45" priority="18"/>
  </conditionalFormatting>
  <conditionalFormatting sqref="D3:D4 D10:D11">
    <cfRule type="duplicateValues" dxfId="44" priority="4"/>
  </conditionalFormatting>
  <conditionalFormatting sqref="D3:D4 D10:D14">
    <cfRule type="duplicateValues" dxfId="43" priority="5"/>
  </conditionalFormatting>
  <conditionalFormatting sqref="D5:D9">
    <cfRule type="duplicateValues" dxfId="42" priority="2"/>
  </conditionalFormatting>
  <conditionalFormatting sqref="D5:D9">
    <cfRule type="duplicateValues" dxfId="41" priority="1"/>
  </conditionalFormatting>
  <conditionalFormatting sqref="D5:D9">
    <cfRule type="duplicateValues" dxfId="4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Kuria</vt:lpstr>
      <vt:lpstr>Eric</vt:lpstr>
      <vt:lpstr>Mutuma</vt:lpstr>
      <vt:lpstr>EDU</vt:lpstr>
      <vt:lpstr>KOROSS</vt:lpstr>
      <vt:lpstr>Grace</vt:lpstr>
      <vt:lpstr>Ali</vt:lpstr>
      <vt:lpstr>Gachoka</vt:lpstr>
      <vt:lpstr>Kiboro</vt:lpstr>
      <vt:lpstr>Mark</vt:lpstr>
      <vt:lpstr>Harrison</vt:lpstr>
      <vt:lpstr>Bonga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2021-07-01T09:26:02Z</cp:lastPrinted>
  <dcterms:created xsi:type="dcterms:W3CDTF">2021-05-29T06:09:30Z</dcterms:created>
  <dcterms:modified xsi:type="dcterms:W3CDTF">2021-09-24T03:30:58Z</dcterms:modified>
</cp:coreProperties>
</file>