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HCS_KE\Desktop\NACHU_DS\excel sheets\"/>
    </mc:Choice>
  </mc:AlternateContent>
  <xr:revisionPtr revIDLastSave="0" documentId="13_ncr:1_{FB90CA33-912B-44B7-B62D-696D537C65CA}" xr6:coauthVersionLast="47" xr6:coauthVersionMax="47" xr10:uidLastSave="{00000000-0000-0000-0000-000000000000}"/>
  <bookViews>
    <workbookView xWindow="-110" yWindow="-110" windowWidth="19420" windowHeight="11020" tabRatio="820" xr2:uid="{00000000-000D-0000-FFFF-FFFF00000000}"/>
  </bookViews>
  <sheets>
    <sheet name="Ballast" sheetId="1" r:id="rId1"/>
    <sheet name="Rocks" sheetId="15" r:id="rId2"/>
    <sheet name="Summary" sheetId="8" r:id="rId3"/>
    <sheet name="Gregory" sheetId="16" r:id="rId4"/>
    <sheet name="Muguongo" sheetId="17" r:id="rId5"/>
    <sheet name="Eveline" sheetId="5" r:id="rId6"/>
    <sheet name="Mike" sheetId="14" r:id="rId7"/>
    <sheet name="Kiambi" sheetId="3" r:id="rId8"/>
    <sheet name="Kuria" sheetId="7" r:id="rId9"/>
    <sheet name="Eric" sheetId="6" r:id="rId10"/>
    <sheet name="Mutuma" sheetId="4" r:id="rId11"/>
    <sheet name="EDU" sheetId="2" r:id="rId12"/>
    <sheet name="KOROSS" sheetId="9" r:id="rId13"/>
    <sheet name="Grace" sheetId="10" r:id="rId14"/>
    <sheet name="Ali" sheetId="11" r:id="rId15"/>
    <sheet name="Gachoka" sheetId="12" r:id="rId16"/>
    <sheet name="Kiboro" sheetId="13" r:id="rId17"/>
    <sheet name="Mark" sheetId="18" r:id="rId18"/>
    <sheet name="Harrison" sheetId="19" r:id="rId19"/>
    <sheet name="MWENDA" sheetId="20" r:id="rId20"/>
    <sheet name="Sheet2" sheetId="23" r:id="rId21"/>
    <sheet name="Sheet1" sheetId="22" r:id="rId22"/>
    <sheet name="Sheet3" sheetId="24" r:id="rId23"/>
  </sheets>
  <externalReferences>
    <externalReference r:id="rId24"/>
  </externalReferences>
  <definedNames>
    <definedName name="_xlnm._FilterDatabase" localSheetId="0" hidden="1">Ballast!$A$2:$H$18</definedName>
    <definedName name="_xlnm._FilterDatabase" localSheetId="10" hidden="1">Mutuma!$A$2:$H$12</definedName>
    <definedName name="_xlnm._FilterDatabase" localSheetId="1" hidden="1">Rocks!$A$2:$H$16</definedName>
    <definedName name="_xlnm.Print_Area" localSheetId="21">Sheet1!$G$7:$K$19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H15" i="1" l="1"/>
  <c r="H17" i="1"/>
  <c r="H14" i="1"/>
  <c r="F18" i="1" l="1"/>
  <c r="H4" i="1"/>
  <c r="H5" i="1"/>
  <c r="H6" i="1"/>
  <c r="H7" i="1"/>
  <c r="H8" i="1"/>
  <c r="H9" i="1"/>
  <c r="H10" i="1"/>
  <c r="H11" i="1"/>
  <c r="H12" i="1"/>
  <c r="H13" i="1"/>
  <c r="H3" i="1"/>
  <c r="H18" i="1" s="1"/>
  <c r="D33" i="8" l="1"/>
  <c r="F14" i="20" l="1"/>
  <c r="H4" i="20"/>
  <c r="H5" i="20"/>
  <c r="H6" i="20"/>
  <c r="H7" i="20"/>
  <c r="H8" i="20"/>
  <c r="H9" i="20"/>
  <c r="H10" i="20"/>
  <c r="H11" i="20"/>
  <c r="H12" i="20"/>
  <c r="H13" i="20"/>
  <c r="F13" i="5" l="1"/>
  <c r="H3" i="5"/>
  <c r="H4" i="5"/>
  <c r="H5" i="5"/>
  <c r="H6" i="5"/>
  <c r="H7" i="5"/>
  <c r="O15" i="8" l="1"/>
  <c r="O17" i="8"/>
  <c r="O11" i="8"/>
  <c r="H12" i="5"/>
  <c r="H9" i="5"/>
  <c r="H10" i="5"/>
  <c r="H11" i="5"/>
  <c r="H8" i="5"/>
  <c r="H13" i="5" l="1"/>
  <c r="F6" i="10"/>
  <c r="F6" i="6"/>
  <c r="F6" i="7"/>
  <c r="H5" i="7"/>
  <c r="H4" i="7"/>
  <c r="H3" i="16"/>
  <c r="F7" i="13"/>
  <c r="H4" i="13"/>
  <c r="H5" i="13"/>
  <c r="H6" i="13"/>
  <c r="H3" i="13"/>
  <c r="H3" i="20"/>
  <c r="H14" i="20" s="1"/>
  <c r="F7" i="18"/>
  <c r="F5" i="3"/>
  <c r="F6" i="11"/>
  <c r="H4" i="11"/>
  <c r="H5" i="11"/>
  <c r="H3" i="11"/>
  <c r="F12" i="4"/>
  <c r="H4" i="4"/>
  <c r="H5" i="4"/>
  <c r="H6" i="4"/>
  <c r="H7" i="4"/>
  <c r="H8" i="4"/>
  <c r="H9" i="4"/>
  <c r="H10" i="4"/>
  <c r="H11" i="4"/>
  <c r="H3" i="4"/>
  <c r="H12" i="4" s="1"/>
  <c r="H3" i="7"/>
  <c r="H6" i="7" s="1"/>
  <c r="H7" i="13" l="1"/>
  <c r="H6" i="11"/>
  <c r="O10" i="8"/>
  <c r="H32" i="8"/>
  <c r="H36" i="8" s="1"/>
  <c r="H37" i="8" s="1"/>
  <c r="H38" i="8" s="1"/>
  <c r="H39" i="8" s="1"/>
  <c r="H40" i="8" s="1"/>
  <c r="H41" i="8" s="1"/>
  <c r="H28" i="8"/>
  <c r="H29" i="8"/>
  <c r="H30" i="8" s="1"/>
  <c r="H31" i="8" s="1"/>
  <c r="M54" i="8" l="1"/>
  <c r="G44" i="8"/>
  <c r="F44" i="8"/>
  <c r="E44" i="8"/>
  <c r="H42" i="8" l="1"/>
  <c r="H43" i="8" s="1"/>
  <c r="H12" i="3"/>
  <c r="H21" i="5" l="1"/>
  <c r="H22" i="5"/>
  <c r="F23" i="5"/>
  <c r="R8" i="15" l="1"/>
  <c r="R7" i="15"/>
  <c r="H12" i="7" l="1"/>
  <c r="F23" i="17"/>
  <c r="H21" i="17"/>
  <c r="H11" i="7" l="1"/>
  <c r="M5" i="8" l="1"/>
  <c r="H9" i="16" l="1"/>
  <c r="H22" i="17"/>
  <c r="H9" i="3" l="1"/>
  <c r="H10" i="3"/>
  <c r="H11" i="3"/>
  <c r="H13" i="3"/>
  <c r="O9" i="8" l="1"/>
  <c r="H14" i="3" l="1"/>
  <c r="O23" i="8" l="1"/>
  <c r="H13" i="14"/>
  <c r="H14" i="14"/>
  <c r="H15" i="14"/>
  <c r="F10" i="16" l="1"/>
  <c r="D5" i="8"/>
  <c r="D20" i="8" l="1"/>
  <c r="H22" i="3"/>
  <c r="O20" i="8" l="1"/>
  <c r="F14" i="6" l="1"/>
  <c r="H11" i="6"/>
  <c r="H12" i="6"/>
  <c r="H13" i="6"/>
  <c r="F10" i="9"/>
  <c r="F12" i="11" l="1"/>
  <c r="F14" i="7"/>
  <c r="H5" i="8" s="1"/>
  <c r="F16" i="14" l="1"/>
  <c r="F4" i="9"/>
  <c r="N13" i="8" l="1"/>
  <c r="M13" i="8"/>
  <c r="M24" i="8" s="1"/>
  <c r="O13" i="8"/>
  <c r="H5" i="18" l="1"/>
  <c r="H6" i="18"/>
  <c r="F22" i="20" l="1"/>
  <c r="H21" i="20"/>
  <c r="O19" i="8" l="1"/>
  <c r="O5" i="8"/>
  <c r="H12" i="13"/>
  <c r="H11" i="13"/>
  <c r="H13" i="13" s="1"/>
  <c r="F13" i="13"/>
  <c r="H21" i="8" s="1"/>
  <c r="O6" i="8"/>
  <c r="H10" i="6"/>
  <c r="H14" i="6" s="1"/>
  <c r="H6" i="8"/>
  <c r="P26" i="4" l="1"/>
  <c r="N30" i="4"/>
  <c r="N33" i="4" s="1"/>
  <c r="N32" i="4" l="1"/>
  <c r="F18" i="12" l="1"/>
  <c r="F20" i="4"/>
  <c r="F7" i="2"/>
  <c r="F15" i="3" l="1"/>
  <c r="F17" i="3" s="1"/>
  <c r="H3" i="9" l="1"/>
  <c r="H4" i="10"/>
  <c r="H5" i="10"/>
  <c r="H3" i="10"/>
  <c r="H6" i="10" s="1"/>
  <c r="H4" i="6"/>
  <c r="H5" i="6"/>
  <c r="H3" i="6"/>
  <c r="H6" i="6" s="1"/>
  <c r="H18" i="6" s="1"/>
  <c r="H4" i="9" l="1"/>
  <c r="H4" i="2"/>
  <c r="H5" i="2"/>
  <c r="H6" i="2"/>
  <c r="D7" i="8" l="1"/>
  <c r="H9" i="15"/>
  <c r="H10" i="15"/>
  <c r="H11" i="15"/>
  <c r="H12" i="15"/>
  <c r="H13" i="15"/>
  <c r="H14" i="15"/>
  <c r="H15" i="15"/>
  <c r="F8" i="14" l="1"/>
  <c r="H7" i="14"/>
  <c r="H6" i="14"/>
  <c r="H8" i="14" l="1"/>
  <c r="R18" i="12" l="1"/>
  <c r="T17" i="12"/>
  <c r="T16" i="12"/>
  <c r="T15" i="12"/>
  <c r="T18" i="12" l="1"/>
  <c r="V16" i="12"/>
  <c r="W16" i="12" s="1"/>
  <c r="V17" i="12"/>
  <c r="W17" i="12" s="1"/>
  <c r="V15" i="12"/>
  <c r="H16" i="12"/>
  <c r="H17" i="12"/>
  <c r="V18" i="12" l="1"/>
  <c r="V20" i="12" s="1"/>
  <c r="W15" i="12"/>
  <c r="W18" i="12" s="1"/>
  <c r="W20" i="12" s="1"/>
  <c r="Q6" i="12" l="1"/>
  <c r="S5" i="12"/>
  <c r="S4" i="12"/>
  <c r="S3" i="12"/>
  <c r="N17" i="8"/>
  <c r="G4" i="12"/>
  <c r="G5" i="12"/>
  <c r="G3" i="12"/>
  <c r="S6" i="12" l="1"/>
  <c r="S10" i="12" s="1"/>
  <c r="T21" i="12" s="1"/>
  <c r="H17" i="4" l="1"/>
  <c r="H18" i="4"/>
  <c r="H19" i="4"/>
  <c r="H13" i="7"/>
  <c r="H10" i="7"/>
  <c r="H14" i="7" l="1"/>
  <c r="F16" i="7"/>
  <c r="F14" i="2"/>
  <c r="F16" i="2" s="1"/>
  <c r="H13" i="8" l="1"/>
  <c r="H11" i="11"/>
  <c r="H10" i="11"/>
  <c r="H12" i="11" l="1"/>
  <c r="O16" i="8"/>
  <c r="F20" i="8"/>
  <c r="H20" i="20"/>
  <c r="H19" i="20"/>
  <c r="D19" i="8"/>
  <c r="F19" i="8" s="1"/>
  <c r="J22" i="8"/>
  <c r="F12" i="19"/>
  <c r="H18" i="8" s="1"/>
  <c r="J18" i="8" s="1"/>
  <c r="H11" i="19"/>
  <c r="H10" i="19"/>
  <c r="H9" i="19"/>
  <c r="H8" i="19"/>
  <c r="F4" i="19"/>
  <c r="H3" i="19"/>
  <c r="H4" i="19" s="1"/>
  <c r="F16" i="18"/>
  <c r="H15" i="18"/>
  <c r="H14" i="18"/>
  <c r="H13" i="18"/>
  <c r="H12" i="18"/>
  <c r="D17" i="8"/>
  <c r="F17" i="8" s="1"/>
  <c r="H4" i="18"/>
  <c r="H3" i="18"/>
  <c r="H16" i="8"/>
  <c r="J16" i="8" s="1"/>
  <c r="H20" i="17"/>
  <c r="H23" i="17" s="1"/>
  <c r="E15" i="17"/>
  <c r="D16" i="8" s="1"/>
  <c r="F16" i="8" s="1"/>
  <c r="G12" i="17"/>
  <c r="G11" i="17"/>
  <c r="G10" i="17"/>
  <c r="G9" i="17"/>
  <c r="G8" i="17"/>
  <c r="H15" i="8"/>
  <c r="J15" i="8" s="1"/>
  <c r="H8" i="16"/>
  <c r="F4" i="16"/>
  <c r="J6" i="8"/>
  <c r="J8" i="8"/>
  <c r="J12" i="8"/>
  <c r="J13" i="8"/>
  <c r="H9" i="8"/>
  <c r="J9" i="8" s="1"/>
  <c r="H13" i="2"/>
  <c r="H12" i="2"/>
  <c r="H11" i="2"/>
  <c r="H22" i="20" l="1"/>
  <c r="H7" i="18"/>
  <c r="H10" i="16"/>
  <c r="D18" i="8"/>
  <c r="F18" i="8" s="1"/>
  <c r="K18" i="8" s="1"/>
  <c r="P18" i="8" s="1"/>
  <c r="F14" i="19"/>
  <c r="H17" i="8"/>
  <c r="J17" i="8" s="1"/>
  <c r="K17" i="8" s="1"/>
  <c r="P17" i="8" s="1"/>
  <c r="F18" i="18"/>
  <c r="D15" i="8"/>
  <c r="F15" i="8" s="1"/>
  <c r="K15" i="8" s="1"/>
  <c r="P15" i="8" s="1"/>
  <c r="F12" i="16"/>
  <c r="H19" i="8"/>
  <c r="J19" i="8" s="1"/>
  <c r="K19" i="8" s="1"/>
  <c r="P19" i="8" s="1"/>
  <c r="H14" i="2"/>
  <c r="H12" i="19"/>
  <c r="H14" i="19" s="1"/>
  <c r="H16" i="19" s="1"/>
  <c r="G15" i="17"/>
  <c r="H27" i="17"/>
  <c r="H25" i="20"/>
  <c r="H16" i="18"/>
  <c r="H18" i="18" s="1"/>
  <c r="H21" i="18" s="1"/>
  <c r="K16" i="8"/>
  <c r="P16" i="8" s="1"/>
  <c r="H4" i="16"/>
  <c r="H12" i="16" l="1"/>
  <c r="H14" i="16" s="1"/>
  <c r="H9" i="9"/>
  <c r="H8" i="9"/>
  <c r="H19" i="5"/>
  <c r="H20" i="5"/>
  <c r="H18" i="5"/>
  <c r="H20" i="8"/>
  <c r="J20" i="8" s="1"/>
  <c r="K20" i="8" s="1"/>
  <c r="P20" i="8" s="1"/>
  <c r="H15" i="12"/>
  <c r="H18" i="12" s="1"/>
  <c r="H7" i="8"/>
  <c r="H16" i="4"/>
  <c r="H20" i="4" s="1"/>
  <c r="H23" i="5" l="1"/>
  <c r="H10" i="9"/>
  <c r="H12" i="9" s="1"/>
  <c r="H14" i="9" s="1"/>
  <c r="J5" i="8"/>
  <c r="H10" i="8"/>
  <c r="J10" i="8" s="1"/>
  <c r="H15" i="3"/>
  <c r="H11" i="8"/>
  <c r="J11" i="8" s="1"/>
  <c r="F12" i="9"/>
  <c r="H14" i="8"/>
  <c r="J14" i="8" s="1"/>
  <c r="J7" i="8"/>
  <c r="I28" i="8" l="1"/>
  <c r="I29" i="8" s="1"/>
  <c r="I30" i="8" s="1"/>
  <c r="I31" i="8" s="1"/>
  <c r="I32" i="8" s="1"/>
  <c r="I33" i="8" s="1"/>
  <c r="I34" i="8" s="1"/>
  <c r="I35" i="8" s="1"/>
  <c r="I36" i="8" s="1"/>
  <c r="I37" i="8" s="1"/>
  <c r="I38" i="8" s="1"/>
  <c r="I39" i="8" s="1"/>
  <c r="I40" i="8" s="1"/>
  <c r="I41" i="8" s="1"/>
  <c r="I42" i="8" s="1"/>
  <c r="I43" i="8" s="1"/>
  <c r="O24" i="8"/>
  <c r="K25" i="8"/>
  <c r="H12" i="14"/>
  <c r="H16" i="14" s="1"/>
  <c r="F22" i="4"/>
  <c r="F16" i="15"/>
  <c r="H8" i="15"/>
  <c r="H7" i="15"/>
  <c r="H6" i="15"/>
  <c r="H5" i="15"/>
  <c r="H4" i="15"/>
  <c r="H3" i="15"/>
  <c r="D21" i="8" l="1"/>
  <c r="F21" i="8" s="1"/>
  <c r="F15" i="13"/>
  <c r="J21" i="8" s="1"/>
  <c r="H23" i="8"/>
  <c r="F18" i="14"/>
  <c r="H18" i="14"/>
  <c r="H22" i="14" s="1"/>
  <c r="H16" i="15"/>
  <c r="H24" i="8" l="1"/>
  <c r="H25" i="8" s="1"/>
  <c r="K21" i="8"/>
  <c r="P21" i="8" s="1"/>
  <c r="J23" i="8"/>
  <c r="J24" i="8" s="1"/>
  <c r="F25" i="5"/>
  <c r="F14" i="11"/>
  <c r="E5" i="3" l="1"/>
  <c r="H14" i="11" l="1"/>
  <c r="H19" i="11" s="1"/>
  <c r="H15" i="13" l="1"/>
  <c r="N14" i="8"/>
  <c r="D23" i="8"/>
  <c r="F23" i="8" s="1"/>
  <c r="K23" i="8" s="1"/>
  <c r="E6" i="12"/>
  <c r="P23" i="8" l="1"/>
  <c r="H16" i="7"/>
  <c r="H20" i="7" s="1"/>
  <c r="G6" i="12"/>
  <c r="F22" i="8"/>
  <c r="K22" i="8" s="1"/>
  <c r="P22" i="8" s="1"/>
  <c r="N12" i="8"/>
  <c r="N24" i="8" s="1"/>
  <c r="H17" i="13"/>
  <c r="D14" i="8"/>
  <c r="F14" i="8" s="1"/>
  <c r="K14" i="8" s="1"/>
  <c r="P14" i="8" s="1"/>
  <c r="D13" i="8"/>
  <c r="G10" i="12" l="1"/>
  <c r="H25" i="5"/>
  <c r="H27" i="5" s="1"/>
  <c r="H21" i="12" l="1"/>
  <c r="D12" i="8"/>
  <c r="F12" i="8" s="1"/>
  <c r="K12" i="8" s="1"/>
  <c r="P12" i="8" s="1"/>
  <c r="H4" i="3"/>
  <c r="H3" i="3"/>
  <c r="F13" i="8"/>
  <c r="K13" i="8" s="1"/>
  <c r="P13" i="8" s="1"/>
  <c r="D11" i="8"/>
  <c r="F11" i="8" s="1"/>
  <c r="K11" i="8" s="1"/>
  <c r="P11" i="8" s="1"/>
  <c r="H5" i="3" l="1"/>
  <c r="H17" i="3" s="1"/>
  <c r="H23" i="3" s="1"/>
  <c r="H10" i="10"/>
  <c r="H22" i="4"/>
  <c r="H24" i="4"/>
  <c r="D6" i="8"/>
  <c r="F6" i="8" s="1"/>
  <c r="K6" i="8" s="1"/>
  <c r="P6" i="8" s="1"/>
  <c r="D10" i="8"/>
  <c r="F10" i="8" s="1"/>
  <c r="K10" i="8" s="1"/>
  <c r="F7" i="8"/>
  <c r="K7" i="8" s="1"/>
  <c r="P7" i="8" s="1"/>
  <c r="D8" i="8"/>
  <c r="F8" i="8" s="1"/>
  <c r="K8" i="8" s="1"/>
  <c r="P8" i="8" s="1"/>
  <c r="D9" i="8"/>
  <c r="H3" i="2"/>
  <c r="H7" i="2" s="1"/>
  <c r="H16" i="2" s="1"/>
  <c r="H18" i="2" s="1"/>
  <c r="P10" i="8" l="1"/>
  <c r="D24" i="8"/>
  <c r="F9" i="8"/>
  <c r="K9" i="8" s="1"/>
  <c r="P9" i="8" s="1"/>
  <c r="F5" i="8"/>
  <c r="I26" i="8" l="1"/>
  <c r="F24" i="8"/>
  <c r="K5" i="8"/>
  <c r="K24" i="8" s="1"/>
  <c r="D25" i="8"/>
  <c r="D44" i="8" l="1"/>
  <c r="P5" i="8"/>
  <c r="P24" i="8" s="1"/>
</calcChain>
</file>

<file path=xl/sharedStrings.xml><?xml version="1.0" encoding="utf-8"?>
<sst xmlns="http://schemas.openxmlformats.org/spreadsheetml/2006/main" count="475" uniqueCount="87">
  <si>
    <t>Veh. Reg</t>
  </si>
  <si>
    <t>Date</t>
  </si>
  <si>
    <t>Del. No</t>
  </si>
  <si>
    <t>Tonagge</t>
  </si>
  <si>
    <t>Rate</t>
  </si>
  <si>
    <t>Amount</t>
  </si>
  <si>
    <t>CALE - BALLAST</t>
  </si>
  <si>
    <t>Kim</t>
  </si>
  <si>
    <t>Mutuma</t>
  </si>
  <si>
    <t>Names</t>
  </si>
  <si>
    <t>Tonnages</t>
  </si>
  <si>
    <t>Trips</t>
  </si>
  <si>
    <t>Cum. Trips</t>
  </si>
  <si>
    <t>Cum. Tons</t>
  </si>
  <si>
    <t xml:space="preserve">CALE - BALLAST </t>
  </si>
  <si>
    <t xml:space="preserve">Fuel </t>
  </si>
  <si>
    <t>Balance</t>
  </si>
  <si>
    <t>Net</t>
  </si>
  <si>
    <t>Kevin</t>
  </si>
  <si>
    <t>Fuel</t>
  </si>
  <si>
    <t>Bal</t>
  </si>
  <si>
    <t>Ali</t>
  </si>
  <si>
    <t>Gachoka</t>
  </si>
  <si>
    <t>Kiboro</t>
  </si>
  <si>
    <t xml:space="preserve">Net </t>
  </si>
  <si>
    <t>CALE - ROCK</t>
  </si>
  <si>
    <t>Destination</t>
  </si>
  <si>
    <t>K10</t>
  </si>
  <si>
    <t>Day Tons</t>
  </si>
  <si>
    <t>Night Tons</t>
  </si>
  <si>
    <t>Net Pay</t>
  </si>
  <si>
    <t>Mike</t>
  </si>
  <si>
    <t>Total</t>
  </si>
  <si>
    <t>Day Ballast</t>
  </si>
  <si>
    <t>Night Ballast</t>
  </si>
  <si>
    <t xml:space="preserve"> </t>
  </si>
  <si>
    <t xml:space="preserve">     </t>
  </si>
  <si>
    <t>Muguongo</t>
  </si>
  <si>
    <t>Mark</t>
  </si>
  <si>
    <t xml:space="preserve">Bal. B/F </t>
  </si>
  <si>
    <t>KDB 062A</t>
  </si>
  <si>
    <t>Grace</t>
  </si>
  <si>
    <t>Harrison</t>
  </si>
  <si>
    <t>Advance</t>
  </si>
  <si>
    <t>Mwenda</t>
  </si>
  <si>
    <t>K12</t>
  </si>
  <si>
    <t>Bonga</t>
  </si>
  <si>
    <t>K5</t>
  </si>
  <si>
    <t xml:space="preserve">   </t>
  </si>
  <si>
    <t>KCD 062V</t>
  </si>
  <si>
    <t>Destinations</t>
  </si>
  <si>
    <t>KMs</t>
  </si>
  <si>
    <t>K2</t>
  </si>
  <si>
    <t>K3</t>
  </si>
  <si>
    <t>K4</t>
  </si>
  <si>
    <t>K8</t>
  </si>
  <si>
    <t>K10/K11</t>
  </si>
  <si>
    <t>K13/K14</t>
  </si>
  <si>
    <t>K15</t>
  </si>
  <si>
    <t>Tedd</t>
  </si>
  <si>
    <t>K6</t>
  </si>
  <si>
    <t>Total fuel</t>
  </si>
  <si>
    <t>Kiambi</t>
  </si>
  <si>
    <t>Gregory</t>
  </si>
  <si>
    <t>K14</t>
  </si>
  <si>
    <t>K7</t>
  </si>
  <si>
    <t>K9</t>
  </si>
  <si>
    <t>K11</t>
  </si>
  <si>
    <t>K13</t>
  </si>
  <si>
    <t>K1</t>
  </si>
  <si>
    <t>Rates</t>
  </si>
  <si>
    <t>Refund</t>
  </si>
  <si>
    <t>Edward</t>
  </si>
  <si>
    <t>Specifications</t>
  </si>
  <si>
    <t>Specification</t>
  </si>
  <si>
    <t>0-40</t>
  </si>
  <si>
    <t>Kuria</t>
  </si>
  <si>
    <t>KAT 901C</t>
  </si>
  <si>
    <t>KBQ 469P</t>
  </si>
  <si>
    <t>0-3</t>
  </si>
  <si>
    <t>KBP 188C</t>
  </si>
  <si>
    <t>KCA  233X</t>
  </si>
  <si>
    <t>KCH 688T</t>
  </si>
  <si>
    <t>KCX 069Q</t>
  </si>
  <si>
    <t>KCB 636</t>
  </si>
  <si>
    <t>KCF 182X</t>
  </si>
  <si>
    <t>KBW 667K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</si>
</sst>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14" fontId="0" fillId="0" borderId="1" xfId="0" applyNumberFormat="1" applyBorder="1"/>
    <xf numFmtId="43" fontId="0" fillId="0" borderId="1" xfId="1" applyFont="1" applyBorder="1"/>
    <xf numFmtId="0" fontId="2" fillId="2" borderId="1" xfId="0" applyFont="1" applyFill="1" applyBorder="1"/>
    <xf numFmtId="43" fontId="2" fillId="2" borderId="1" xfId="0" applyNumberFormat="1" applyFont="1" applyFill="1" applyBorder="1"/>
    <xf numFmtId="0" fontId="2" fillId="3" borderId="1" xfId="0" applyFont="1" applyFill="1" applyBorder="1"/>
    <xf numFmtId="43" fontId="2" fillId="3" borderId="1" xfId="0" applyNumberFormat="1" applyFont="1" applyFill="1" applyBorder="1"/>
    <xf numFmtId="43" fontId="0" fillId="0" borderId="1" xfId="0" applyNumberFormat="1" applyBorder="1"/>
    <xf numFmtId="43" fontId="0" fillId="0" borderId="0" xfId="0" applyNumberFormat="1"/>
    <xf numFmtId="43" fontId="0" fillId="0" borderId="0" xfId="1" applyFont="1"/>
    <xf numFmtId="43" fontId="0" fillId="0" borderId="1" xfId="1" applyFont="1" applyFill="1" applyBorder="1"/>
    <xf numFmtId="43" fontId="2" fillId="0" borderId="1" xfId="1" applyFont="1" applyBorder="1"/>
    <xf numFmtId="43" fontId="0" fillId="0" borderId="0" xfId="1" applyFont="1" applyBorder="1"/>
    <xf numFmtId="0" fontId="0" fillId="0" borderId="0" xfId="0" applyBorder="1"/>
    <xf numFmtId="43" fontId="2" fillId="3" borderId="1" xfId="1" applyFont="1" applyFill="1" applyBorder="1"/>
    <xf numFmtId="1" fontId="0" fillId="0" borderId="1" xfId="0" applyNumberFormat="1" applyBorder="1"/>
    <xf numFmtId="1" fontId="0" fillId="0" borderId="1" xfId="1" applyNumberFormat="1" applyFont="1" applyBorder="1"/>
    <xf numFmtId="0" fontId="3" fillId="3" borderId="2" xfId="0" applyFont="1" applyFill="1" applyBorder="1" applyAlignment="1">
      <alignment horizontal="center"/>
    </xf>
    <xf numFmtId="0" fontId="2" fillId="0" borderId="0" xfId="0" applyFont="1" applyFill="1" applyBorder="1"/>
    <xf numFmtId="43" fontId="2" fillId="0" borderId="0" xfId="0" applyNumberFormat="1" applyFont="1" applyFill="1" applyBorder="1"/>
    <xf numFmtId="0" fontId="0" fillId="0" borderId="0" xfId="0" applyFill="1"/>
    <xf numFmtId="0" fontId="3" fillId="3" borderId="4" xfId="0" applyFont="1" applyFill="1" applyBorder="1" applyAlignment="1">
      <alignment horizontal="center"/>
    </xf>
    <xf numFmtId="0" fontId="4" fillId="0" borderId="0" xfId="0" applyFont="1"/>
    <xf numFmtId="43" fontId="4" fillId="0" borderId="0" xfId="1" applyFont="1"/>
    <xf numFmtId="14" fontId="0" fillId="0" borderId="0" xfId="0" applyNumberFormat="1" applyBorder="1"/>
    <xf numFmtId="0" fontId="3" fillId="3" borderId="2" xfId="0" applyFont="1" applyFill="1" applyBorder="1" applyAlignment="1">
      <alignment horizontal="center"/>
    </xf>
    <xf numFmtId="0" fontId="0" fillId="0" borderId="0" xfId="0" applyFill="1" applyBorder="1"/>
    <xf numFmtId="14" fontId="0" fillId="0" borderId="0" xfId="0" applyNumberFormat="1" applyFill="1" applyBorder="1"/>
    <xf numFmtId="43" fontId="0" fillId="0" borderId="0" xfId="1" applyFont="1" applyFill="1" applyBorder="1"/>
    <xf numFmtId="43" fontId="0" fillId="0" borderId="0" xfId="0" applyNumberFormat="1" applyFill="1" applyBorder="1"/>
    <xf numFmtId="0" fontId="2" fillId="0" borderId="0" xfId="0" applyFont="1" applyFill="1" applyBorder="1" applyAlignment="1"/>
    <xf numFmtId="0" fontId="2" fillId="0" borderId="1" xfId="0" applyFont="1" applyBorder="1"/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43" fontId="0" fillId="0" borderId="1" xfId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14" fontId="0" fillId="0" borderId="0" xfId="0" applyNumberFormat="1" applyFill="1" applyBorder="1" applyAlignment="1">
      <alignment vertical="center"/>
    </xf>
    <xf numFmtId="43" fontId="0" fillId="0" borderId="0" xfId="1" applyFont="1" applyFill="1" applyBorder="1" applyAlignment="1">
      <alignment vertical="center"/>
    </xf>
    <xf numFmtId="0" fontId="5" fillId="0" borderId="1" xfId="0" applyFont="1" applyBorder="1"/>
    <xf numFmtId="14" fontId="5" fillId="0" borderId="1" xfId="0" applyNumberFormat="1" applyFont="1" applyBorder="1"/>
    <xf numFmtId="1" fontId="5" fillId="0" borderId="1" xfId="0" applyNumberFormat="1" applyFont="1" applyFill="1" applyBorder="1" applyAlignment="1"/>
    <xf numFmtId="43" fontId="5" fillId="0" borderId="1" xfId="0" applyNumberFormat="1" applyFont="1" applyFill="1" applyBorder="1" applyAlignment="1"/>
    <xf numFmtId="43" fontId="5" fillId="0" borderId="1" xfId="0" applyNumberFormat="1" applyFont="1" applyBorder="1"/>
    <xf numFmtId="49" fontId="5" fillId="0" borderId="1" xfId="0" applyNumberFormat="1" applyFont="1" applyFill="1" applyBorder="1" applyAlignment="1"/>
    <xf numFmtId="0" fontId="2" fillId="0" borderId="1" xfId="0" applyFont="1" applyFill="1" applyBorder="1"/>
    <xf numFmtId="0" fontId="5" fillId="0" borderId="1" xfId="0" applyFont="1" applyFill="1" applyBorder="1"/>
    <xf numFmtId="14" fontId="5" fillId="0" borderId="1" xfId="0" applyNumberFormat="1" applyFont="1" applyFill="1" applyBorder="1"/>
    <xf numFmtId="43" fontId="5" fillId="0" borderId="1" xfId="0" applyNumberFormat="1" applyFont="1" applyFill="1" applyBorder="1"/>
    <xf numFmtId="43" fontId="2" fillId="0" borderId="1" xfId="0" applyNumberFormat="1" applyFont="1" applyFill="1" applyBorder="1"/>
    <xf numFmtId="43" fontId="0" fillId="0" borderId="0" xfId="0" applyNumberFormat="1" applyFill="1"/>
    <xf numFmtId="0" fontId="0" fillId="0" borderId="1" xfId="1" applyNumberFormat="1" applyFont="1" applyBorder="1"/>
    <xf numFmtId="0" fontId="5" fillId="0" borderId="0" xfId="0" applyFont="1" applyFill="1" applyBorder="1"/>
    <xf numFmtId="14" fontId="5" fillId="0" borderId="0" xfId="0" applyNumberFormat="1" applyFont="1" applyFill="1" applyBorder="1"/>
    <xf numFmtId="1" fontId="5" fillId="0" borderId="0" xfId="0" applyNumberFormat="1" applyFont="1" applyFill="1" applyBorder="1" applyAlignment="1"/>
    <xf numFmtId="49" fontId="5" fillId="0" borderId="0" xfId="0" applyNumberFormat="1" applyFont="1" applyFill="1" applyBorder="1" applyAlignment="1"/>
    <xf numFmtId="43" fontId="5" fillId="0" borderId="0" xfId="0" applyNumberFormat="1" applyFont="1" applyFill="1" applyBorder="1" applyAlignment="1"/>
    <xf numFmtId="0" fontId="2" fillId="4" borderId="1" xfId="0" applyFont="1" applyFill="1" applyBorder="1"/>
    <xf numFmtId="1" fontId="5" fillId="4" borderId="1" xfId="0" applyNumberFormat="1" applyFont="1" applyFill="1" applyBorder="1" applyAlignment="1"/>
    <xf numFmtId="0" fontId="0" fillId="4" borderId="0" xfId="0" applyFill="1"/>
    <xf numFmtId="0" fontId="2" fillId="2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4082021%20-%20CALE%20Rocks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llast"/>
      <sheetName val="Rocks"/>
      <sheetName val="Summary"/>
      <sheetName val="Gregory"/>
      <sheetName val="Muguongo"/>
      <sheetName val="Eveline"/>
      <sheetName val="Mike"/>
      <sheetName val="Kiambi"/>
      <sheetName val="Kuria"/>
      <sheetName val="Eric"/>
      <sheetName val="Mutuma"/>
      <sheetName val="EDU"/>
      <sheetName val="KOROSS"/>
      <sheetName val="Grace"/>
      <sheetName val="Ali"/>
      <sheetName val="Gachoka"/>
      <sheetName val="Kiboro"/>
      <sheetName val="Mark"/>
      <sheetName val="Harrison"/>
      <sheetName val="Bonga"/>
      <sheetName val="Sheet1"/>
    </sheetNames>
    <sheetDataSet>
      <sheetData sheetId="0"/>
      <sheetData sheetId="1"/>
      <sheetData sheetId="2">
        <row r="24">
          <cell r="D24">
            <v>1246.82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6"/>
  <sheetViews>
    <sheetView tabSelected="1" workbookViewId="0">
      <selection activeCell="A2" sqref="A1:H17"/>
    </sheetView>
  </sheetViews>
  <sheetFormatPr defaultRowHeight="14.5" x14ac:dyDescent="0.35"/>
  <cols>
    <col min="1" max="1" width="8.7265625" style="21"/>
    <col min="2" max="2" width="9.81640625" style="21" bestFit="1" customWidth="1"/>
    <col min="3" max="3" width="10.453125" style="21" bestFit="1" customWidth="1"/>
    <col min="4" max="4" width="8.7265625" style="59"/>
    <col min="5" max="5" width="13.54296875" style="21" bestFit="1" customWidth="1"/>
    <col min="6" max="6" width="10.08984375" style="21" bestFit="1" customWidth="1"/>
    <col min="7" max="7" width="9.26953125" style="21" bestFit="1" customWidth="1"/>
    <col min="8" max="8" width="11.26953125" style="21" bestFit="1" customWidth="1"/>
    <col min="9" max="15" width="8.7265625" style="21"/>
    <col min="16" max="16" width="11.54296875" style="21" bestFit="1" customWidth="1"/>
    <col min="17" max="16384" width="8.7265625" style="21"/>
  </cols>
  <sheetData>
    <row r="1" spans="1:8" x14ac:dyDescent="0.35">
      <c r="A1" s="60" t="s">
        <v>6</v>
      </c>
      <c r="B1" s="60"/>
      <c r="C1" s="60"/>
      <c r="D1" s="60"/>
      <c r="E1" s="60"/>
      <c r="F1" s="60"/>
      <c r="G1" s="60"/>
      <c r="H1" s="60"/>
    </row>
    <row r="2" spans="1:8" x14ac:dyDescent="0.35">
      <c r="A2" s="4"/>
      <c r="B2" s="4" t="s">
        <v>0</v>
      </c>
      <c r="C2" s="4" t="s">
        <v>1</v>
      </c>
      <c r="D2" s="57" t="s">
        <v>2</v>
      </c>
      <c r="E2" s="4" t="s">
        <v>73</v>
      </c>
      <c r="F2" s="4" t="s">
        <v>3</v>
      </c>
      <c r="G2" s="4" t="s">
        <v>4</v>
      </c>
      <c r="H2" s="4" t="s">
        <v>5</v>
      </c>
    </row>
    <row r="3" spans="1:8" x14ac:dyDescent="0.35">
      <c r="A3" s="46">
        <v>1</v>
      </c>
      <c r="B3" s="46" t="s">
        <v>78</v>
      </c>
      <c r="C3" s="47">
        <v>44414</v>
      </c>
      <c r="D3" s="58">
        <v>17159</v>
      </c>
      <c r="E3" s="44" t="s">
        <v>79</v>
      </c>
      <c r="F3" s="42">
        <v>18.059999999999999</v>
      </c>
      <c r="G3" s="48">
        <v>170</v>
      </c>
      <c r="H3" s="11">
        <f>G3*F3</f>
        <v>3070.2</v>
      </c>
    </row>
    <row r="4" spans="1:8" x14ac:dyDescent="0.35">
      <c r="A4" s="46">
        <v>2</v>
      </c>
      <c r="B4" s="46" t="s">
        <v>78</v>
      </c>
      <c r="C4" s="47">
        <v>44414</v>
      </c>
      <c r="D4" s="58">
        <v>17178</v>
      </c>
      <c r="E4" s="44" t="s">
        <v>75</v>
      </c>
      <c r="F4" s="42">
        <v>17.5</v>
      </c>
      <c r="G4" s="48">
        <v>170</v>
      </c>
      <c r="H4" s="11">
        <f t="shared" ref="H4:H17" si="0">G4*F4</f>
        <v>2975</v>
      </c>
    </row>
    <row r="5" spans="1:8" x14ac:dyDescent="0.35">
      <c r="A5" s="46">
        <v>3</v>
      </c>
      <c r="B5" s="46" t="s">
        <v>78</v>
      </c>
      <c r="C5" s="47">
        <v>44414</v>
      </c>
      <c r="D5" s="58">
        <v>17489</v>
      </c>
      <c r="E5" s="44" t="s">
        <v>75</v>
      </c>
      <c r="F5" s="42">
        <v>17.8</v>
      </c>
      <c r="G5" s="48">
        <v>170</v>
      </c>
      <c r="H5" s="11">
        <f t="shared" si="0"/>
        <v>3026</v>
      </c>
    </row>
    <row r="6" spans="1:8" x14ac:dyDescent="0.35">
      <c r="A6" s="46">
        <v>4</v>
      </c>
      <c r="B6" s="46" t="s">
        <v>78</v>
      </c>
      <c r="C6" s="47">
        <v>44414</v>
      </c>
      <c r="D6" s="58">
        <v>17187</v>
      </c>
      <c r="E6" s="44" t="s">
        <v>75</v>
      </c>
      <c r="F6" s="42">
        <v>17.66</v>
      </c>
      <c r="G6" s="48">
        <v>170</v>
      </c>
      <c r="H6" s="11">
        <f t="shared" si="0"/>
        <v>3002.2</v>
      </c>
    </row>
    <row r="7" spans="1:8" x14ac:dyDescent="0.35">
      <c r="A7" s="46">
        <v>5</v>
      </c>
      <c r="B7" s="46" t="s">
        <v>78</v>
      </c>
      <c r="C7" s="47">
        <v>44414</v>
      </c>
      <c r="D7" s="58">
        <v>17200</v>
      </c>
      <c r="E7" s="44" t="s">
        <v>75</v>
      </c>
      <c r="F7" s="42">
        <v>17.420000000000002</v>
      </c>
      <c r="G7" s="48">
        <v>170</v>
      </c>
      <c r="H7" s="11">
        <f t="shared" si="0"/>
        <v>2961.4</v>
      </c>
    </row>
    <row r="8" spans="1:8" x14ac:dyDescent="0.35">
      <c r="A8" s="46">
        <v>6</v>
      </c>
      <c r="B8" s="46" t="s">
        <v>78</v>
      </c>
      <c r="C8" s="47">
        <v>44414</v>
      </c>
      <c r="D8" s="58">
        <v>17165</v>
      </c>
      <c r="E8" s="44" t="s">
        <v>75</v>
      </c>
      <c r="F8" s="42">
        <v>14.54</v>
      </c>
      <c r="G8" s="48">
        <v>170</v>
      </c>
      <c r="H8" s="11">
        <f t="shared" si="0"/>
        <v>2471.7999999999997</v>
      </c>
    </row>
    <row r="9" spans="1:8" x14ac:dyDescent="0.35">
      <c r="A9" s="46">
        <v>7</v>
      </c>
      <c r="B9" s="46" t="s">
        <v>77</v>
      </c>
      <c r="C9" s="47">
        <v>44414</v>
      </c>
      <c r="D9" s="58">
        <v>17203</v>
      </c>
      <c r="E9" s="44" t="s">
        <v>75</v>
      </c>
      <c r="F9" s="42">
        <v>19.079999999999998</v>
      </c>
      <c r="G9" s="48">
        <v>170</v>
      </c>
      <c r="H9" s="11">
        <f t="shared" si="0"/>
        <v>3243.6</v>
      </c>
    </row>
    <row r="10" spans="1:8" x14ac:dyDescent="0.35">
      <c r="A10" s="46">
        <v>8</v>
      </c>
      <c r="B10" s="46" t="s">
        <v>77</v>
      </c>
      <c r="C10" s="47">
        <v>44414</v>
      </c>
      <c r="D10" s="58">
        <v>17191</v>
      </c>
      <c r="E10" s="44" t="s">
        <v>75</v>
      </c>
      <c r="F10" s="42">
        <v>18.52</v>
      </c>
      <c r="G10" s="48">
        <v>170</v>
      </c>
      <c r="H10" s="11">
        <f t="shared" si="0"/>
        <v>3148.4</v>
      </c>
    </row>
    <row r="11" spans="1:8" x14ac:dyDescent="0.35">
      <c r="A11" s="46">
        <v>9</v>
      </c>
      <c r="B11" s="46" t="s">
        <v>77</v>
      </c>
      <c r="C11" s="47">
        <v>44414</v>
      </c>
      <c r="D11" s="58">
        <v>17179</v>
      </c>
      <c r="E11" s="44" t="s">
        <v>75</v>
      </c>
      <c r="F11" s="42">
        <v>19.46</v>
      </c>
      <c r="G11" s="48">
        <v>170</v>
      </c>
      <c r="H11" s="11">
        <f t="shared" si="0"/>
        <v>3308.2000000000003</v>
      </c>
    </row>
    <row r="12" spans="1:8" x14ac:dyDescent="0.35">
      <c r="A12" s="46">
        <v>10</v>
      </c>
      <c r="B12" s="46" t="s">
        <v>77</v>
      </c>
      <c r="C12" s="47">
        <v>44414</v>
      </c>
      <c r="D12" s="58">
        <v>17169</v>
      </c>
      <c r="E12" s="44" t="s">
        <v>75</v>
      </c>
      <c r="F12" s="42">
        <v>19.079999999999998</v>
      </c>
      <c r="G12" s="48">
        <v>170</v>
      </c>
      <c r="H12" s="11">
        <f t="shared" si="0"/>
        <v>3243.6</v>
      </c>
    </row>
    <row r="13" spans="1:8" x14ac:dyDescent="0.35">
      <c r="A13" s="46">
        <v>11</v>
      </c>
      <c r="B13" s="46" t="s">
        <v>77</v>
      </c>
      <c r="C13" s="47">
        <v>44414</v>
      </c>
      <c r="D13" s="58">
        <v>17180</v>
      </c>
      <c r="E13" s="44" t="s">
        <v>75</v>
      </c>
      <c r="F13" s="42">
        <v>19.54</v>
      </c>
      <c r="G13" s="48">
        <v>170</v>
      </c>
      <c r="H13" s="11">
        <f t="shared" si="0"/>
        <v>3321.7999999999997</v>
      </c>
    </row>
    <row r="14" spans="1:8" x14ac:dyDescent="0.35">
      <c r="A14" s="46">
        <v>12</v>
      </c>
      <c r="B14" s="46" t="s">
        <v>80</v>
      </c>
      <c r="C14" s="47">
        <v>44414</v>
      </c>
      <c r="D14" s="58">
        <v>17164</v>
      </c>
      <c r="E14" s="44" t="s">
        <v>79</v>
      </c>
      <c r="F14" s="42">
        <v>30.98</v>
      </c>
      <c r="G14" s="48">
        <v>170</v>
      </c>
      <c r="H14" s="11">
        <f t="shared" si="0"/>
        <v>5266.6</v>
      </c>
    </row>
    <row r="15" spans="1:8" x14ac:dyDescent="0.35">
      <c r="A15" s="46">
        <v>13</v>
      </c>
      <c r="B15" s="46" t="s">
        <v>80</v>
      </c>
      <c r="C15" s="47">
        <v>44414</v>
      </c>
      <c r="D15" s="58">
        <v>17173</v>
      </c>
      <c r="E15" s="44" t="s">
        <v>79</v>
      </c>
      <c r="F15" s="42">
        <v>31.22</v>
      </c>
      <c r="G15" s="48">
        <v>170</v>
      </c>
      <c r="H15" s="11">
        <f t="shared" si="0"/>
        <v>5307.4</v>
      </c>
    </row>
    <row r="16" spans="1:8" x14ac:dyDescent="0.35">
      <c r="A16" s="46">
        <v>14</v>
      </c>
      <c r="B16" s="46" t="s">
        <v>86</v>
      </c>
      <c r="C16" s="47">
        <v>44414</v>
      </c>
      <c r="D16" s="58">
        <v>16856</v>
      </c>
      <c r="E16" s="44" t="s">
        <v>75</v>
      </c>
      <c r="F16" s="42">
        <v>15.54</v>
      </c>
      <c r="G16" s="48">
        <v>170</v>
      </c>
      <c r="H16" s="11">
        <f t="shared" si="0"/>
        <v>2641.7999999999997</v>
      </c>
    </row>
    <row r="17" spans="1:8" x14ac:dyDescent="0.35">
      <c r="A17" s="46">
        <v>15</v>
      </c>
      <c r="B17" s="46" t="s">
        <v>80</v>
      </c>
      <c r="C17" s="47">
        <v>44414</v>
      </c>
      <c r="D17" s="58">
        <v>17153</v>
      </c>
      <c r="E17" s="44" t="s">
        <v>79</v>
      </c>
      <c r="F17" s="42">
        <v>29.9</v>
      </c>
      <c r="G17" s="48">
        <v>170</v>
      </c>
      <c r="H17" s="11">
        <f t="shared" si="0"/>
        <v>5083</v>
      </c>
    </row>
    <row r="18" spans="1:8" x14ac:dyDescent="0.35">
      <c r="A18" s="45"/>
      <c r="B18" s="45"/>
      <c r="C18" s="49"/>
      <c r="D18" s="57"/>
      <c r="E18" s="45"/>
      <c r="F18" s="49">
        <f>SUM(F3:F17)</f>
        <v>306.3</v>
      </c>
      <c r="G18" s="45"/>
      <c r="H18" s="49">
        <f>SUM(H3:H17)</f>
        <v>52071.000000000007</v>
      </c>
    </row>
    <row r="21" spans="1:8" x14ac:dyDescent="0.35">
      <c r="H21" s="50"/>
    </row>
    <row r="23" spans="1:8" x14ac:dyDescent="0.35">
      <c r="H23" s="50"/>
    </row>
    <row r="26" spans="1:8" x14ac:dyDescent="0.35">
      <c r="H26" s="50"/>
    </row>
  </sheetData>
  <sortState xmlns:xlrd2="http://schemas.microsoft.com/office/spreadsheetml/2017/richdata2" ref="B3:G14">
    <sortCondition ref="B3:B14"/>
  </sortState>
  <mergeCells count="1">
    <mergeCell ref="A1:H1"/>
  </mergeCells>
  <conditionalFormatting sqref="D17">
    <cfRule type="duplicateValues" dxfId="78" priority="30"/>
  </conditionalFormatting>
  <conditionalFormatting sqref="D3:D17">
    <cfRule type="duplicateValues" dxfId="77" priority="32"/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18"/>
  <sheetViews>
    <sheetView workbookViewId="0">
      <selection activeCell="H16" sqref="H16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6" max="6" width="9.54296875" bestFit="1" customWidth="1"/>
    <col min="7" max="8" width="10.5429687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:H5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60" t="s">
        <v>25</v>
      </c>
      <c r="B8" s="60"/>
      <c r="C8" s="60"/>
      <c r="D8" s="60"/>
      <c r="E8" s="60"/>
      <c r="F8" s="60"/>
      <c r="G8" s="60"/>
      <c r="H8" s="60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9"/>
      <c r="C10" s="40"/>
      <c r="D10" s="41"/>
      <c r="E10" s="42"/>
      <c r="F10" s="42"/>
      <c r="G10" s="43"/>
      <c r="H10" s="3">
        <f>F10*G10</f>
        <v>0</v>
      </c>
    </row>
    <row r="11" spans="1:8" x14ac:dyDescent="0.35">
      <c r="A11" s="1">
        <v>2</v>
      </c>
      <c r="B11" s="39"/>
      <c r="C11" s="40"/>
      <c r="D11" s="41"/>
      <c r="E11" s="42"/>
      <c r="F11" s="42"/>
      <c r="G11" s="43"/>
      <c r="H11" s="3">
        <f t="shared" ref="H11:H13" si="1">F11*G11</f>
        <v>0</v>
      </c>
    </row>
    <row r="12" spans="1:8" x14ac:dyDescent="0.35">
      <c r="A12" s="1">
        <v>3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4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6"/>
      <c r="B14" s="6"/>
      <c r="C14" s="6"/>
      <c r="D14" s="6"/>
      <c r="E14" s="6"/>
      <c r="F14" s="7">
        <f>SUM(F10:F13)</f>
        <v>0</v>
      </c>
      <c r="G14" s="6"/>
      <c r="H14" s="7">
        <f>SUM(H10:H13)</f>
        <v>0</v>
      </c>
    </row>
    <row r="16" spans="1:8" x14ac:dyDescent="0.35">
      <c r="F16" s="1" t="s">
        <v>15</v>
      </c>
      <c r="G16" s="1"/>
      <c r="H16" s="3"/>
    </row>
    <row r="17" spans="6:8" x14ac:dyDescent="0.35">
      <c r="F17" s="1" t="s">
        <v>20</v>
      </c>
      <c r="G17" s="1"/>
      <c r="H17" s="3"/>
    </row>
    <row r="18" spans="6:8" x14ac:dyDescent="0.35">
      <c r="F18" s="1" t="s">
        <v>30</v>
      </c>
      <c r="G18" s="1"/>
      <c r="H18" s="8">
        <f>H6-H16</f>
        <v>0</v>
      </c>
    </row>
  </sheetData>
  <mergeCells count="2">
    <mergeCell ref="A1:H1"/>
    <mergeCell ref="A8:H8"/>
  </mergeCells>
  <conditionalFormatting sqref="D13">
    <cfRule type="duplicateValues" dxfId="42" priority="13"/>
  </conditionalFormatting>
  <conditionalFormatting sqref="D10">
    <cfRule type="duplicateValues" dxfId="41" priority="6"/>
  </conditionalFormatting>
  <conditionalFormatting sqref="D10">
    <cfRule type="duplicateValues" dxfId="40" priority="5"/>
  </conditionalFormatting>
  <conditionalFormatting sqref="D12">
    <cfRule type="duplicateValues" dxfId="39" priority="10"/>
  </conditionalFormatting>
  <conditionalFormatting sqref="D11">
    <cfRule type="duplicateValues" dxfId="38" priority="7"/>
  </conditionalFormatting>
  <conditionalFormatting sqref="D3:D4">
    <cfRule type="duplicateValues" dxfId="37" priority="4"/>
  </conditionalFormatting>
  <conditionalFormatting sqref="D5">
    <cfRule type="duplicateValues" dxfId="36" priority="2"/>
  </conditionalFormatting>
  <conditionalFormatting sqref="D5">
    <cfRule type="duplicateValues" dxfId="35" priority="1"/>
  </conditionalFormatting>
  <conditionalFormatting sqref="D5">
    <cfRule type="duplicateValues" dxfId="34" priority="3"/>
  </conditionalFormatting>
  <dataValidations count="1">
    <dataValidation type="custom" allowBlank="1" showInputMessage="1" prompt="拒绝重复输入 - 当前输入的内容，与本区域的其他单元格内容重复。" sqref="B10" xr:uid="{00000000-0002-0000-0900-000000000000}">
      <formula1>COUNTIF($B:$B,B10)&lt;2</formula1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40"/>
  <sheetViews>
    <sheetView workbookViewId="0">
      <selection activeCell="L10" sqref="L10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8" width="10.54296875" bestFit="1" customWidth="1"/>
    <col min="14" max="15" width="11.26953125" bestFit="1" customWidth="1"/>
  </cols>
  <sheetData>
    <row r="1" spans="1:15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  <c r="J3" s="9"/>
      <c r="K3" s="9"/>
      <c r="N3" s="9"/>
      <c r="O3" s="9"/>
    </row>
    <row r="4" spans="1:15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:H11" si="0">F4*G4</f>
        <v>0</v>
      </c>
      <c r="J4" s="9"/>
      <c r="K4" s="9"/>
      <c r="N4" s="9"/>
      <c r="O4" s="9"/>
    </row>
    <row r="5" spans="1:15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 t="shared" si="0"/>
        <v>0</v>
      </c>
      <c r="J5" s="9"/>
      <c r="K5" s="9"/>
      <c r="N5" s="9"/>
      <c r="O5" s="9"/>
    </row>
    <row r="6" spans="1:15" x14ac:dyDescent="0.35">
      <c r="A6" s="1">
        <v>4</v>
      </c>
      <c r="B6" s="46"/>
      <c r="C6" s="47"/>
      <c r="D6" s="41"/>
      <c r="E6" s="44"/>
      <c r="F6" s="42"/>
      <c r="G6" s="48">
        <v>170</v>
      </c>
      <c r="H6" s="3">
        <f t="shared" si="0"/>
        <v>0</v>
      </c>
      <c r="J6" s="9"/>
      <c r="K6" s="9"/>
      <c r="N6" s="9"/>
      <c r="O6" s="9"/>
    </row>
    <row r="7" spans="1:15" x14ac:dyDescent="0.35">
      <c r="A7" s="1">
        <v>5</v>
      </c>
      <c r="B7" s="46"/>
      <c r="C7" s="47"/>
      <c r="D7" s="41"/>
      <c r="E7" s="44"/>
      <c r="F7" s="42"/>
      <c r="G7" s="48">
        <v>170</v>
      </c>
      <c r="H7" s="3">
        <f t="shared" si="0"/>
        <v>0</v>
      </c>
      <c r="J7" s="9"/>
      <c r="K7" s="9"/>
      <c r="N7" s="9"/>
      <c r="O7" s="9"/>
    </row>
    <row r="8" spans="1:15" x14ac:dyDescent="0.35">
      <c r="A8" s="1">
        <v>6</v>
      </c>
      <c r="B8" s="46"/>
      <c r="C8" s="47"/>
      <c r="D8" s="41"/>
      <c r="E8" s="44"/>
      <c r="F8" s="42"/>
      <c r="G8" s="48">
        <v>170</v>
      </c>
      <c r="H8" s="3">
        <f t="shared" si="0"/>
        <v>0</v>
      </c>
      <c r="J8" s="9"/>
      <c r="K8" s="9"/>
      <c r="N8" s="9"/>
      <c r="O8" s="9"/>
    </row>
    <row r="9" spans="1:15" x14ac:dyDescent="0.35">
      <c r="A9" s="1">
        <v>7</v>
      </c>
      <c r="B9" s="46"/>
      <c r="C9" s="47"/>
      <c r="D9" s="41"/>
      <c r="E9" s="44"/>
      <c r="F9" s="42"/>
      <c r="G9" s="48">
        <v>170</v>
      </c>
      <c r="H9" s="3">
        <f t="shared" si="0"/>
        <v>0</v>
      </c>
    </row>
    <row r="10" spans="1:15" x14ac:dyDescent="0.35">
      <c r="A10" s="1">
        <v>8</v>
      </c>
      <c r="B10" s="46"/>
      <c r="C10" s="47"/>
      <c r="D10" s="41"/>
      <c r="E10" s="44"/>
      <c r="F10" s="42"/>
      <c r="G10" s="48">
        <v>170</v>
      </c>
      <c r="H10" s="3">
        <f t="shared" si="0"/>
        <v>0</v>
      </c>
    </row>
    <row r="11" spans="1:15" x14ac:dyDescent="0.35">
      <c r="A11" s="1">
        <v>9</v>
      </c>
      <c r="B11" s="46"/>
      <c r="C11" s="47"/>
      <c r="D11" s="41"/>
      <c r="E11" s="44"/>
      <c r="F11" s="42"/>
      <c r="G11" s="48">
        <v>170</v>
      </c>
      <c r="H11" s="3">
        <f t="shared" si="0"/>
        <v>0</v>
      </c>
    </row>
    <row r="12" spans="1:15" x14ac:dyDescent="0.35">
      <c r="A12" s="6"/>
      <c r="B12" s="6"/>
      <c r="C12" s="6"/>
      <c r="D12" s="6"/>
      <c r="E12" s="6"/>
      <c r="F12" s="7">
        <f>SUM(F3:F11)</f>
        <v>0</v>
      </c>
      <c r="G12" s="6"/>
      <c r="H12" s="7">
        <f>SUM(H3:H11)</f>
        <v>0</v>
      </c>
    </row>
    <row r="14" spans="1:15" x14ac:dyDescent="0.35">
      <c r="A14" s="60" t="s">
        <v>25</v>
      </c>
      <c r="B14" s="60"/>
      <c r="C14" s="60"/>
      <c r="D14" s="60"/>
      <c r="E14" s="60"/>
      <c r="F14" s="60"/>
      <c r="G14" s="60"/>
      <c r="H14" s="60"/>
    </row>
    <row r="15" spans="1:15" x14ac:dyDescent="0.35">
      <c r="A15" s="4"/>
      <c r="B15" s="4" t="s">
        <v>0</v>
      </c>
      <c r="C15" s="4" t="s">
        <v>1</v>
      </c>
      <c r="D15" s="4" t="s">
        <v>2</v>
      </c>
      <c r="E15" s="4" t="s">
        <v>26</v>
      </c>
      <c r="F15" s="4" t="s">
        <v>3</v>
      </c>
      <c r="G15" s="4" t="s">
        <v>4</v>
      </c>
      <c r="H15" s="4" t="s">
        <v>5</v>
      </c>
    </row>
    <row r="16" spans="1:15" x14ac:dyDescent="0.35">
      <c r="A16" s="1">
        <v>1</v>
      </c>
      <c r="B16" s="1"/>
      <c r="C16" s="2"/>
      <c r="D16" s="1"/>
      <c r="E16" s="1"/>
      <c r="F16" s="3"/>
      <c r="G16" s="3">
        <v>210</v>
      </c>
      <c r="H16" s="3">
        <f>F16*G16</f>
        <v>0</v>
      </c>
      <c r="J16" s="9"/>
    </row>
    <row r="17" spans="1:16" x14ac:dyDescent="0.35">
      <c r="A17" s="1">
        <v>2</v>
      </c>
      <c r="B17" s="2"/>
      <c r="C17" s="2"/>
      <c r="D17" s="1"/>
      <c r="E17" s="1"/>
      <c r="F17" s="3"/>
      <c r="G17" s="3">
        <v>298</v>
      </c>
      <c r="H17" s="3">
        <f t="shared" ref="H17:H19" si="1">F17*G17</f>
        <v>0</v>
      </c>
    </row>
    <row r="18" spans="1:16" x14ac:dyDescent="0.35">
      <c r="A18" s="1">
        <v>3</v>
      </c>
      <c r="B18" s="2"/>
      <c r="C18" s="2"/>
      <c r="D18" s="1"/>
      <c r="E18" s="1"/>
      <c r="F18" s="3"/>
      <c r="G18" s="3">
        <v>298</v>
      </c>
      <c r="H18" s="3">
        <f t="shared" si="1"/>
        <v>0</v>
      </c>
      <c r="L18" s="9"/>
      <c r="N18" s="9"/>
      <c r="O18" s="9"/>
    </row>
    <row r="19" spans="1:16" s="21" customFormat="1" x14ac:dyDescent="0.35">
      <c r="A19" s="1">
        <v>4</v>
      </c>
      <c r="B19" s="2"/>
      <c r="C19" s="2"/>
      <c r="D19" s="1"/>
      <c r="E19" s="1"/>
      <c r="F19" s="3"/>
      <c r="G19" s="3">
        <v>210</v>
      </c>
      <c r="H19" s="3">
        <f t="shared" si="1"/>
        <v>0</v>
      </c>
      <c r="J19"/>
      <c r="K19"/>
      <c r="L19" s="9"/>
      <c r="N19" s="9"/>
      <c r="O19" s="9"/>
    </row>
    <row r="20" spans="1:16" x14ac:dyDescent="0.35">
      <c r="A20" s="4"/>
      <c r="B20" s="4"/>
      <c r="C20" s="4"/>
      <c r="D20" s="4"/>
      <c r="E20" s="4"/>
      <c r="F20" s="5">
        <f>SUM(F16:F19)</f>
        <v>0</v>
      </c>
      <c r="G20" s="4"/>
      <c r="H20" s="5">
        <f>SUM(H16:H19)</f>
        <v>0</v>
      </c>
      <c r="N20" s="9"/>
      <c r="O20" s="9"/>
    </row>
    <row r="21" spans="1:16" x14ac:dyDescent="0.35">
      <c r="A21" s="19"/>
      <c r="B21" s="19"/>
      <c r="C21" s="19"/>
      <c r="D21" s="19"/>
      <c r="E21" s="19"/>
      <c r="F21" s="20"/>
      <c r="G21" s="19"/>
      <c r="H21" s="20"/>
    </row>
    <row r="22" spans="1:16" x14ac:dyDescent="0.35">
      <c r="A22" s="4"/>
      <c r="B22" s="4"/>
      <c r="C22" s="4"/>
      <c r="D22" s="4"/>
      <c r="E22" s="4"/>
      <c r="F22" s="5">
        <f>F12+F20</f>
        <v>0</v>
      </c>
      <c r="G22" s="4"/>
      <c r="H22" s="5">
        <f>H12+H20</f>
        <v>0</v>
      </c>
    </row>
    <row r="23" spans="1:16" x14ac:dyDescent="0.35">
      <c r="F23" s="1" t="s">
        <v>15</v>
      </c>
      <c r="G23" s="1"/>
      <c r="H23" s="3">
        <v>0</v>
      </c>
      <c r="J23" s="9"/>
      <c r="K23" s="9"/>
      <c r="L23" s="9"/>
      <c r="M23" s="9"/>
      <c r="N23">
        <v>2000</v>
      </c>
      <c r="P23">
        <v>713</v>
      </c>
    </row>
    <row r="24" spans="1:16" x14ac:dyDescent="0.35">
      <c r="F24" s="1" t="s">
        <v>30</v>
      </c>
      <c r="G24" s="1"/>
      <c r="H24" s="8">
        <f>H20-H23+H12</f>
        <v>0</v>
      </c>
      <c r="J24" s="9"/>
      <c r="K24" s="9"/>
      <c r="L24" s="9"/>
      <c r="M24" s="9"/>
      <c r="N24">
        <v>713</v>
      </c>
      <c r="P24">
        <v>500</v>
      </c>
    </row>
    <row r="25" spans="1:16" x14ac:dyDescent="0.35">
      <c r="J25" s="9"/>
      <c r="K25" s="9"/>
      <c r="L25" s="9"/>
      <c r="M25" s="9"/>
      <c r="N25">
        <v>663</v>
      </c>
      <c r="P25">
        <v>977</v>
      </c>
    </row>
    <row r="26" spans="1:16" x14ac:dyDescent="0.35">
      <c r="J26" s="9"/>
      <c r="K26" s="9"/>
      <c r="L26" s="9"/>
      <c r="M26" s="9"/>
      <c r="N26">
        <v>3000</v>
      </c>
      <c r="P26">
        <f>SUM(P23:P25)</f>
        <v>2190</v>
      </c>
    </row>
    <row r="27" spans="1:16" x14ac:dyDescent="0.35">
      <c r="J27" s="9"/>
      <c r="K27" s="9"/>
      <c r="L27" s="9"/>
      <c r="M27" s="9"/>
      <c r="N27">
        <v>3000</v>
      </c>
      <c r="P27">
        <v>1020</v>
      </c>
    </row>
    <row r="28" spans="1:16" x14ac:dyDescent="0.35">
      <c r="A28" s="14"/>
      <c r="B28" s="14"/>
      <c r="C28" s="14"/>
      <c r="D28" s="14"/>
      <c r="E28" s="14"/>
      <c r="F28" s="14"/>
      <c r="G28" s="14"/>
      <c r="H28" s="14"/>
      <c r="N28">
        <v>3000</v>
      </c>
      <c r="P28">
        <v>3000</v>
      </c>
    </row>
    <row r="29" spans="1:16" x14ac:dyDescent="0.35">
      <c r="A29" s="14"/>
      <c r="B29" s="25"/>
      <c r="C29" s="25"/>
      <c r="D29" s="14"/>
      <c r="E29" s="14"/>
      <c r="F29" s="13"/>
      <c r="G29" s="13"/>
      <c r="H29" s="14"/>
      <c r="N29">
        <v>1000</v>
      </c>
      <c r="P29">
        <v>200</v>
      </c>
    </row>
    <row r="30" spans="1:16" x14ac:dyDescent="0.35">
      <c r="A30" s="14"/>
      <c r="B30" s="14"/>
      <c r="C30" s="25"/>
      <c r="D30" s="14"/>
      <c r="E30" s="14"/>
      <c r="F30" s="13"/>
      <c r="G30" s="13"/>
      <c r="H30" s="14"/>
      <c r="N30">
        <f>SUM(N23:N29)</f>
        <v>13376</v>
      </c>
    </row>
    <row r="31" spans="1:16" x14ac:dyDescent="0.35">
      <c r="A31" s="14"/>
      <c r="B31" s="14"/>
      <c r="C31" s="25"/>
      <c r="D31" s="14"/>
      <c r="E31" s="14"/>
      <c r="F31" s="13"/>
      <c r="G31" s="13"/>
      <c r="H31" s="14"/>
      <c r="N31">
        <v>500</v>
      </c>
    </row>
    <row r="32" spans="1:16" x14ac:dyDescent="0.35">
      <c r="A32" s="14"/>
      <c r="B32" s="14"/>
      <c r="C32" s="25"/>
      <c r="D32" s="14"/>
      <c r="E32" s="14"/>
      <c r="F32" s="13"/>
      <c r="G32" s="13"/>
      <c r="H32" s="14"/>
      <c r="N32">
        <f>N30+N31</f>
        <v>13876</v>
      </c>
    </row>
    <row r="33" spans="1:16" x14ac:dyDescent="0.35">
      <c r="A33" s="14"/>
      <c r="B33" s="14"/>
      <c r="C33" s="25"/>
      <c r="D33" s="14"/>
      <c r="E33" s="14"/>
      <c r="F33" s="13"/>
      <c r="G33" s="13"/>
      <c r="H33" s="14"/>
      <c r="N33">
        <f>N30-12663</f>
        <v>713</v>
      </c>
    </row>
    <row r="34" spans="1:16" x14ac:dyDescent="0.35">
      <c r="A34" s="14"/>
      <c r="B34" s="14"/>
      <c r="C34" s="25"/>
      <c r="D34" s="14"/>
      <c r="E34" s="14"/>
      <c r="F34" s="13"/>
      <c r="G34" s="13"/>
      <c r="H34" s="14"/>
    </row>
    <row r="35" spans="1:16" x14ac:dyDescent="0.35">
      <c r="A35" s="14"/>
      <c r="B35" s="14"/>
      <c r="C35" s="14"/>
      <c r="D35" s="14"/>
      <c r="E35" s="14"/>
      <c r="F35" s="14"/>
      <c r="G35" s="14"/>
      <c r="H35" s="14"/>
    </row>
    <row r="36" spans="1:16" x14ac:dyDescent="0.35">
      <c r="A36" s="14"/>
      <c r="B36" s="14"/>
      <c r="C36" s="14"/>
      <c r="D36" s="14"/>
      <c r="E36" s="14"/>
      <c r="F36" s="14"/>
      <c r="G36" s="14"/>
      <c r="H36" s="14"/>
    </row>
    <row r="40" spans="1:16" x14ac:dyDescent="0.35">
      <c r="P40" t="s">
        <v>49</v>
      </c>
    </row>
  </sheetData>
  <mergeCells count="2">
    <mergeCell ref="A14:H14"/>
    <mergeCell ref="A1:H1"/>
  </mergeCells>
  <conditionalFormatting sqref="D16:D19">
    <cfRule type="duplicateValues" dxfId="33" priority="6"/>
  </conditionalFormatting>
  <conditionalFormatting sqref="D3:D11">
    <cfRule type="duplicateValues" dxfId="32" priority="5"/>
  </conditionalFormatting>
  <conditionalFormatting sqref="D4:D9">
    <cfRule type="duplicateValues" dxfId="31" priority="4"/>
  </conditionalFormatting>
  <conditionalFormatting sqref="D10:D11">
    <cfRule type="duplicateValues" dxfId="30" priority="3"/>
  </conditionalFormatting>
  <conditionalFormatting sqref="D10:D11">
    <cfRule type="duplicateValues" dxfId="29" priority="2"/>
  </conditionalFormatting>
  <conditionalFormatting sqref="D6:D9">
    <cfRule type="duplicateValues" dxfId="28" priority="1"/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18"/>
  <sheetViews>
    <sheetView workbookViewId="0">
      <selection activeCell="M12" sqref="M12"/>
    </sheetView>
  </sheetViews>
  <sheetFormatPr defaultRowHeight="14.5" x14ac:dyDescent="0.35"/>
  <cols>
    <col min="2" max="2" width="9.81640625" bestFit="1" customWidth="1"/>
    <col min="3" max="3" width="10.453125" bestFit="1" customWidth="1"/>
    <col min="7" max="7" width="9.54296875" bestFit="1" customWidth="1"/>
    <col min="8" max="8" width="10.54296875" bestFit="1" customWidth="1"/>
    <col min="10" max="10" width="10.5429687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 t="shared" ref="H3:H6" si="0">F3*G3</f>
        <v>0</v>
      </c>
    </row>
    <row r="4" spans="1:8" x14ac:dyDescent="0.35">
      <c r="A4" s="1">
        <v>2</v>
      </c>
      <c r="B4" s="1"/>
      <c r="C4" s="2"/>
      <c r="D4" s="1"/>
      <c r="E4" s="1"/>
      <c r="F4" s="3"/>
      <c r="G4" s="3"/>
      <c r="H4" s="3">
        <f t="shared" si="0"/>
        <v>0</v>
      </c>
    </row>
    <row r="5" spans="1:8" x14ac:dyDescent="0.35">
      <c r="A5" s="1">
        <v>3</v>
      </c>
      <c r="B5" s="1"/>
      <c r="C5" s="2"/>
      <c r="D5" s="1"/>
      <c r="E5" s="1"/>
      <c r="F5" s="3"/>
      <c r="G5" s="3"/>
      <c r="H5" s="3">
        <f t="shared" si="0"/>
        <v>0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60" t="s">
        <v>25</v>
      </c>
      <c r="B9" s="60"/>
      <c r="C9" s="60"/>
      <c r="D9" s="60"/>
      <c r="E9" s="60"/>
      <c r="F9" s="60"/>
      <c r="G9" s="60"/>
      <c r="H9" s="60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/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/>
      <c r="H12" s="3">
        <f t="shared" ref="H12:H13" si="1">F12*G12</f>
        <v>0</v>
      </c>
    </row>
    <row r="13" spans="1:8" x14ac:dyDescent="0.35">
      <c r="A13" s="1">
        <v>3</v>
      </c>
      <c r="B13" s="2"/>
      <c r="C13" s="2"/>
      <c r="D13" s="1"/>
      <c r="E13" s="1"/>
      <c r="F13" s="3"/>
      <c r="G13" s="3"/>
      <c r="H13" s="3">
        <f t="shared" si="1"/>
        <v>0</v>
      </c>
    </row>
    <row r="14" spans="1:8" x14ac:dyDescent="0.35">
      <c r="A14" s="4"/>
      <c r="B14" s="4"/>
      <c r="C14" s="4"/>
      <c r="D14" s="4"/>
      <c r="E14" s="4"/>
      <c r="F14" s="5">
        <f>SUM(F11:F13)</f>
        <v>0</v>
      </c>
      <c r="G14" s="4"/>
      <c r="H14" s="5">
        <f>SUM(H11:H13)</f>
        <v>0</v>
      </c>
    </row>
    <row r="16" spans="1:8" x14ac:dyDescent="0.35">
      <c r="A16" s="4"/>
      <c r="B16" s="4"/>
      <c r="C16" s="4"/>
      <c r="D16" s="4"/>
      <c r="E16" s="4"/>
      <c r="F16" s="5">
        <f>F7+F14</f>
        <v>0</v>
      </c>
      <c r="G16" s="4"/>
      <c r="H16" s="5">
        <f>H7+H14</f>
        <v>0</v>
      </c>
    </row>
    <row r="17" spans="6:14" x14ac:dyDescent="0.35">
      <c r="F17" s="1" t="s">
        <v>15</v>
      </c>
      <c r="G17" s="1"/>
      <c r="H17" s="3">
        <v>0</v>
      </c>
      <c r="J17" s="9"/>
    </row>
    <row r="18" spans="6:14" x14ac:dyDescent="0.35">
      <c r="F18" s="1" t="s">
        <v>30</v>
      </c>
      <c r="G18" s="1"/>
      <c r="H18" s="8">
        <f>H16-H17</f>
        <v>0</v>
      </c>
      <c r="N18" t="s">
        <v>36</v>
      </c>
    </row>
  </sheetData>
  <mergeCells count="2">
    <mergeCell ref="A9:H9"/>
    <mergeCell ref="A1:H1"/>
  </mergeCells>
  <conditionalFormatting sqref="D5">
    <cfRule type="duplicateValues" dxfId="27" priority="3"/>
  </conditionalFormatting>
  <conditionalFormatting sqref="D11">
    <cfRule type="duplicateValues" dxfId="26" priority="2"/>
  </conditionalFormatting>
  <conditionalFormatting sqref="D3">
    <cfRule type="duplicateValues" dxfId="25" priority="1"/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14"/>
  <sheetViews>
    <sheetView workbookViewId="0">
      <selection activeCell="M8" sqref="M8:M9"/>
    </sheetView>
  </sheetViews>
  <sheetFormatPr defaultRowHeight="14.5" x14ac:dyDescent="0.35"/>
  <cols>
    <col min="2" max="2" width="10.26953125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60" t="s">
        <v>25</v>
      </c>
      <c r="B6" s="60"/>
      <c r="C6" s="60"/>
      <c r="D6" s="60"/>
      <c r="E6" s="60"/>
      <c r="F6" s="60"/>
      <c r="G6" s="60"/>
      <c r="H6" s="60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1"/>
      <c r="C8" s="2"/>
      <c r="D8" s="1"/>
      <c r="E8" s="1"/>
      <c r="F8" s="3"/>
      <c r="G8" s="3">
        <v>210</v>
      </c>
      <c r="H8" s="3">
        <f>F8*G8</f>
        <v>0</v>
      </c>
    </row>
    <row r="9" spans="1:8" x14ac:dyDescent="0.35">
      <c r="A9" s="1">
        <v>2</v>
      </c>
      <c r="B9" s="2"/>
      <c r="C9" s="2"/>
      <c r="D9" s="1"/>
      <c r="E9" s="1"/>
      <c r="F9" s="3"/>
      <c r="G9" s="3">
        <v>298</v>
      </c>
      <c r="H9" s="3">
        <f t="shared" ref="H9" si="0">F9*G9</f>
        <v>0</v>
      </c>
    </row>
    <row r="10" spans="1:8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SUM(H8:H9)</f>
        <v>0</v>
      </c>
    </row>
    <row r="12" spans="1:8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8" x14ac:dyDescent="0.35">
      <c r="F13" s="1" t="s">
        <v>19</v>
      </c>
      <c r="G13" s="1"/>
      <c r="H13" s="3"/>
    </row>
    <row r="14" spans="1:8" x14ac:dyDescent="0.35">
      <c r="F14" s="1" t="s">
        <v>30</v>
      </c>
      <c r="G14" s="1"/>
      <c r="H14" s="8">
        <f>H12-H13</f>
        <v>0</v>
      </c>
    </row>
  </sheetData>
  <mergeCells count="2">
    <mergeCell ref="A6:H6"/>
    <mergeCell ref="A1:H1"/>
  </mergeCells>
  <conditionalFormatting sqref="D8">
    <cfRule type="duplicateValues" dxfId="24" priority="2"/>
  </conditionalFormatting>
  <conditionalFormatting sqref="D9">
    <cfRule type="duplicateValues" dxfId="23" priority="16"/>
  </conditionalFormatting>
  <conditionalFormatting sqref="D3">
    <cfRule type="duplicateValues" dxfId="22" priority="1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11"/>
  <sheetViews>
    <sheetView topLeftCell="A16" workbookViewId="0">
      <selection activeCell="J3" sqref="J3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3.7265625" customWidth="1"/>
    <col min="8" max="8" width="10.5429687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86</v>
      </c>
      <c r="C3" s="47">
        <v>44414</v>
      </c>
      <c r="D3" s="58">
        <v>16856</v>
      </c>
      <c r="E3" s="44" t="s">
        <v>75</v>
      </c>
      <c r="F3" s="42">
        <v>15.54</v>
      </c>
      <c r="G3" s="48">
        <v>170</v>
      </c>
      <c r="H3" s="3">
        <f>F3*G3</f>
        <v>2641.7999999999997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:H5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15.54</v>
      </c>
      <c r="G6" s="6"/>
      <c r="H6" s="7">
        <f>SUM(H3:H5)</f>
        <v>2641.7999999999997</v>
      </c>
    </row>
    <row r="8" spans="1:8" x14ac:dyDescent="0.35">
      <c r="F8" s="1" t="s">
        <v>15</v>
      </c>
      <c r="G8" s="1"/>
      <c r="H8" s="3">
        <v>0</v>
      </c>
    </row>
    <row r="9" spans="1:8" x14ac:dyDescent="0.35">
      <c r="F9" s="1" t="s">
        <v>16</v>
      </c>
      <c r="G9" s="1"/>
      <c r="H9" s="3"/>
    </row>
    <row r="10" spans="1:8" x14ac:dyDescent="0.35">
      <c r="F10" s="1" t="s">
        <v>17</v>
      </c>
      <c r="G10" s="1"/>
      <c r="H10" s="8">
        <f>H6-H9-H8</f>
        <v>2641.7999999999997</v>
      </c>
    </row>
    <row r="11" spans="1:8" x14ac:dyDescent="0.35">
      <c r="H11" t="s">
        <v>35</v>
      </c>
    </row>
  </sheetData>
  <mergeCells count="1">
    <mergeCell ref="A1:H1"/>
  </mergeCells>
  <conditionalFormatting sqref="D4">
    <cfRule type="duplicateValues" dxfId="21" priority="3"/>
  </conditionalFormatting>
  <conditionalFormatting sqref="D5">
    <cfRule type="duplicateValues" dxfId="20" priority="2"/>
  </conditionalFormatting>
  <conditionalFormatting sqref="D3">
    <cfRule type="duplicateValues" dxfId="19" priority="1"/>
  </conditionalFormatting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19"/>
  <sheetViews>
    <sheetView workbookViewId="0">
      <selection activeCell="L12" sqref="L12"/>
    </sheetView>
  </sheetViews>
  <sheetFormatPr defaultRowHeight="14.5" x14ac:dyDescent="0.35"/>
  <cols>
    <col min="2" max="2" width="9.179687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51">
        <f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/>
      <c r="H4" s="51">
        <f t="shared" ref="H4:H5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/>
      <c r="H5" s="51">
        <f t="shared" si="0"/>
        <v>0</v>
      </c>
    </row>
    <row r="6" spans="1:8" x14ac:dyDescent="0.35">
      <c r="A6" s="6"/>
      <c r="B6" s="6"/>
      <c r="C6" s="6"/>
      <c r="D6" s="6"/>
      <c r="E6" s="6"/>
      <c r="F6" s="7">
        <f>SUM(F3:F5)</f>
        <v>0</v>
      </c>
      <c r="G6" s="6"/>
      <c r="H6" s="7">
        <f>SUM(H3:H5)</f>
        <v>0</v>
      </c>
    </row>
    <row r="8" spans="1:8" x14ac:dyDescent="0.35">
      <c r="A8" s="60" t="s">
        <v>25</v>
      </c>
      <c r="B8" s="60"/>
      <c r="C8" s="60"/>
      <c r="D8" s="60"/>
      <c r="E8" s="60"/>
      <c r="F8" s="60"/>
      <c r="G8" s="60"/>
      <c r="H8" s="60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2"/>
      <c r="C10" s="2"/>
      <c r="D10" s="1"/>
      <c r="E10" s="1"/>
      <c r="F10" s="3"/>
      <c r="G10" s="3">
        <v>240</v>
      </c>
      <c r="H10" s="3">
        <f>F10*G10</f>
        <v>0</v>
      </c>
    </row>
    <row r="11" spans="1:8" x14ac:dyDescent="0.35">
      <c r="A11" s="1">
        <v>2</v>
      </c>
      <c r="B11" s="2"/>
      <c r="C11" s="2"/>
      <c r="D11" s="1"/>
      <c r="E11" s="1"/>
      <c r="F11" s="3"/>
      <c r="G11" s="3">
        <v>287</v>
      </c>
      <c r="H11" s="3">
        <f t="shared" ref="H11" si="1">F11*G11</f>
        <v>0</v>
      </c>
    </row>
    <row r="12" spans="1:8" x14ac:dyDescent="0.35">
      <c r="A12" s="4"/>
      <c r="B12" s="4"/>
      <c r="C12" s="4"/>
      <c r="D12" s="4"/>
      <c r="E12" s="4"/>
      <c r="F12" s="5">
        <f>SUM(F10:F11)</f>
        <v>0</v>
      </c>
      <c r="G12" s="4"/>
      <c r="H12" s="5">
        <f>SUM(H10:H11)</f>
        <v>0</v>
      </c>
    </row>
    <row r="13" spans="1:8" s="21" customFormat="1" x14ac:dyDescent="0.35">
      <c r="A13" s="19"/>
      <c r="B13" s="19"/>
      <c r="C13" s="19"/>
      <c r="D13" s="19"/>
      <c r="E13" s="19"/>
      <c r="F13" s="20"/>
      <c r="G13" s="19"/>
      <c r="H13" s="20"/>
    </row>
    <row r="14" spans="1:8" x14ac:dyDescent="0.35">
      <c r="A14" s="4"/>
      <c r="B14" s="4"/>
      <c r="C14" s="4"/>
      <c r="D14" s="4"/>
      <c r="E14" s="4"/>
      <c r="F14" s="5">
        <f>F6+F12</f>
        <v>0</v>
      </c>
      <c r="G14" s="4"/>
      <c r="H14" s="5">
        <f>H6+H12</f>
        <v>0</v>
      </c>
    </row>
    <row r="15" spans="1:8" x14ac:dyDescent="0.35">
      <c r="F15" s="9"/>
    </row>
    <row r="16" spans="1:8" x14ac:dyDescent="0.35">
      <c r="F16" s="1" t="s">
        <v>15</v>
      </c>
      <c r="G16" s="1"/>
      <c r="H16" s="3">
        <v>0</v>
      </c>
    </row>
    <row r="17" spans="6:8" x14ac:dyDescent="0.35">
      <c r="F17" s="1" t="s">
        <v>43</v>
      </c>
      <c r="G17" s="1"/>
      <c r="H17" s="3">
        <v>0</v>
      </c>
    </row>
    <row r="18" spans="6:8" x14ac:dyDescent="0.35">
      <c r="F18" s="1" t="s">
        <v>16</v>
      </c>
      <c r="G18" s="1"/>
      <c r="H18" s="3">
        <v>0</v>
      </c>
    </row>
    <row r="19" spans="6:8" x14ac:dyDescent="0.35">
      <c r="F19" s="1" t="s">
        <v>30</v>
      </c>
      <c r="G19" s="1"/>
      <c r="H19" s="8">
        <f>H14-H16-H17-H18</f>
        <v>0</v>
      </c>
    </row>
  </sheetData>
  <mergeCells count="2">
    <mergeCell ref="A8:H8"/>
    <mergeCell ref="A1:H1"/>
  </mergeCells>
  <conditionalFormatting sqref="D10">
    <cfRule type="duplicateValues" dxfId="18" priority="3"/>
  </conditionalFormatting>
  <conditionalFormatting sqref="D11">
    <cfRule type="duplicateValues" dxfId="17" priority="13"/>
  </conditionalFormatting>
  <conditionalFormatting sqref="D4:D5">
    <cfRule type="duplicateValues" dxfId="16" priority="2"/>
  </conditionalFormatting>
  <conditionalFormatting sqref="D3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W21"/>
  <sheetViews>
    <sheetView workbookViewId="0">
      <selection activeCell="H20" sqref="H20"/>
    </sheetView>
  </sheetViews>
  <sheetFormatPr defaultRowHeight="14.5" x14ac:dyDescent="0.35"/>
  <cols>
    <col min="3" max="3" width="9.7265625" bestFit="1" customWidth="1"/>
    <col min="7" max="8" width="10.54296875" bestFit="1" customWidth="1"/>
    <col min="10" max="10" width="10.54296875" bestFit="1" customWidth="1"/>
    <col min="12" max="12" width="10.54296875" bestFit="1" customWidth="1"/>
    <col min="15" max="15" width="9.7265625" bestFit="1" customWidth="1"/>
    <col min="19" max="19" width="10.54296875" bestFit="1" customWidth="1"/>
    <col min="20" max="20" width="11.54296875" customWidth="1"/>
  </cols>
  <sheetData>
    <row r="1" spans="1:23" x14ac:dyDescent="0.35">
      <c r="A1" s="60" t="s">
        <v>6</v>
      </c>
      <c r="B1" s="60"/>
      <c r="C1" s="60"/>
      <c r="D1" s="60"/>
      <c r="E1" s="60"/>
      <c r="F1" s="60"/>
      <c r="G1" s="60"/>
      <c r="M1" s="60" t="s">
        <v>6</v>
      </c>
      <c r="N1" s="60"/>
      <c r="O1" s="60"/>
      <c r="P1" s="60"/>
      <c r="Q1" s="60"/>
      <c r="R1" s="60"/>
      <c r="S1" s="60"/>
    </row>
    <row r="2" spans="1:23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M2" s="4"/>
      <c r="N2" s="4" t="s">
        <v>0</v>
      </c>
      <c r="O2" s="4" t="s">
        <v>1</v>
      </c>
      <c r="P2" s="4" t="s">
        <v>2</v>
      </c>
      <c r="Q2" s="4" t="s">
        <v>3</v>
      </c>
      <c r="R2" s="4" t="s">
        <v>4</v>
      </c>
      <c r="S2" s="4" t="s">
        <v>5</v>
      </c>
    </row>
    <row r="3" spans="1:23" x14ac:dyDescent="0.35">
      <c r="A3" s="1">
        <v>1</v>
      </c>
      <c r="B3" s="1"/>
      <c r="C3" s="2"/>
      <c r="D3" s="1"/>
      <c r="E3" s="3"/>
      <c r="F3" s="3">
        <v>150</v>
      </c>
      <c r="G3" s="3">
        <f>E3*F3</f>
        <v>0</v>
      </c>
      <c r="M3" s="1">
        <v>1</v>
      </c>
      <c r="N3" s="1"/>
      <c r="O3" s="2"/>
      <c r="P3" s="1"/>
      <c r="Q3" s="3"/>
      <c r="R3" s="3"/>
      <c r="S3" s="3">
        <f>Q3*R3</f>
        <v>0</v>
      </c>
    </row>
    <row r="4" spans="1:23" x14ac:dyDescent="0.35">
      <c r="A4" s="1">
        <v>2</v>
      </c>
      <c r="B4" s="1"/>
      <c r="C4" s="2"/>
      <c r="D4" s="1"/>
      <c r="E4" s="3"/>
      <c r="F4" s="3">
        <v>150</v>
      </c>
      <c r="G4" s="3">
        <f t="shared" ref="G4:G5" si="0">E4*F4</f>
        <v>0</v>
      </c>
      <c r="M4" s="1">
        <v>2</v>
      </c>
      <c r="N4" s="1"/>
      <c r="O4" s="2"/>
      <c r="P4" s="1"/>
      <c r="Q4" s="3"/>
      <c r="R4" s="3"/>
      <c r="S4" s="3">
        <f t="shared" ref="S4:S5" si="1">Q4*R4</f>
        <v>0</v>
      </c>
    </row>
    <row r="5" spans="1:23" x14ac:dyDescent="0.35">
      <c r="A5" s="1"/>
      <c r="B5" s="1"/>
      <c r="C5" s="2"/>
      <c r="D5" s="1"/>
      <c r="E5" s="3"/>
      <c r="F5" s="3"/>
      <c r="G5" s="3">
        <f t="shared" si="0"/>
        <v>0</v>
      </c>
      <c r="M5" s="1">
        <v>3</v>
      </c>
      <c r="N5" s="1"/>
      <c r="O5" s="2"/>
      <c r="P5" s="1"/>
      <c r="Q5" s="3"/>
      <c r="R5" s="3"/>
      <c r="S5" s="3">
        <f t="shared" si="1"/>
        <v>0</v>
      </c>
    </row>
    <row r="6" spans="1:23" x14ac:dyDescent="0.35">
      <c r="A6" s="6"/>
      <c r="B6" s="6"/>
      <c r="C6" s="6"/>
      <c r="D6" s="6"/>
      <c r="E6" s="7">
        <f>SUM(E3:E5)</f>
        <v>0</v>
      </c>
      <c r="F6" s="6"/>
      <c r="G6" s="7">
        <f>SUM(G3:G5)</f>
        <v>0</v>
      </c>
      <c r="M6" s="6"/>
      <c r="N6" s="6"/>
      <c r="O6" s="6"/>
      <c r="P6" s="6"/>
      <c r="Q6" s="7">
        <f>SUM(Q3:Q5)</f>
        <v>0</v>
      </c>
      <c r="R6" s="6"/>
      <c r="S6" s="7">
        <f>SUM(S3:S5)</f>
        <v>0</v>
      </c>
    </row>
    <row r="8" spans="1:23" x14ac:dyDescent="0.35">
      <c r="E8" s="1" t="s">
        <v>19</v>
      </c>
      <c r="F8" s="1"/>
      <c r="G8" s="3">
        <v>0</v>
      </c>
      <c r="Q8" s="1" t="s">
        <v>19</v>
      </c>
      <c r="R8" s="1"/>
      <c r="S8" s="3">
        <v>0</v>
      </c>
    </row>
    <row r="9" spans="1:23" x14ac:dyDescent="0.35">
      <c r="E9" s="1" t="s">
        <v>16</v>
      </c>
      <c r="F9" s="1"/>
      <c r="G9" s="8">
        <v>0</v>
      </c>
      <c r="Q9" s="1" t="s">
        <v>16</v>
      </c>
      <c r="R9" s="1"/>
      <c r="S9" s="8">
        <v>0</v>
      </c>
    </row>
    <row r="10" spans="1:23" x14ac:dyDescent="0.35">
      <c r="E10" s="1" t="s">
        <v>24</v>
      </c>
      <c r="F10" s="1"/>
      <c r="G10" s="8">
        <f>G6-G8-G9</f>
        <v>0</v>
      </c>
      <c r="Q10" s="1" t="s">
        <v>24</v>
      </c>
      <c r="R10" s="1"/>
      <c r="S10" s="8">
        <f>S6-S8-S9</f>
        <v>0</v>
      </c>
    </row>
    <row r="12" spans="1:23" x14ac:dyDescent="0.35">
      <c r="J12" s="9"/>
    </row>
    <row r="13" spans="1:23" x14ac:dyDescent="0.35">
      <c r="A13" s="60" t="s">
        <v>25</v>
      </c>
      <c r="B13" s="60"/>
      <c r="C13" s="60"/>
      <c r="D13" s="60"/>
      <c r="E13" s="60"/>
      <c r="F13" s="60"/>
      <c r="G13" s="60"/>
      <c r="H13" s="60"/>
      <c r="M13" s="60" t="s">
        <v>25</v>
      </c>
      <c r="N13" s="60"/>
      <c r="O13" s="60"/>
      <c r="P13" s="60"/>
      <c r="Q13" s="60"/>
      <c r="R13" s="60"/>
      <c r="S13" s="60"/>
      <c r="T13" s="60"/>
    </row>
    <row r="14" spans="1:23" x14ac:dyDescent="0.35">
      <c r="A14" s="4"/>
      <c r="B14" s="4" t="s">
        <v>0</v>
      </c>
      <c r="C14" s="4" t="s">
        <v>1</v>
      </c>
      <c r="D14" s="4" t="s">
        <v>2</v>
      </c>
      <c r="E14" s="4" t="s">
        <v>26</v>
      </c>
      <c r="F14" s="4" t="s">
        <v>3</v>
      </c>
      <c r="G14" s="4" t="s">
        <v>4</v>
      </c>
      <c r="H14" s="4" t="s">
        <v>5</v>
      </c>
      <c r="M14" s="4"/>
      <c r="N14" s="4" t="s">
        <v>0</v>
      </c>
      <c r="O14" s="4" t="s">
        <v>1</v>
      </c>
      <c r="P14" s="4" t="s">
        <v>2</v>
      </c>
      <c r="Q14" s="4" t="s">
        <v>26</v>
      </c>
      <c r="R14" s="4" t="s">
        <v>3</v>
      </c>
      <c r="S14" s="4" t="s">
        <v>4</v>
      </c>
      <c r="T14" s="4" t="s">
        <v>5</v>
      </c>
    </row>
    <row r="15" spans="1:23" x14ac:dyDescent="0.35">
      <c r="A15" s="1">
        <v>1</v>
      </c>
      <c r="B15" s="2"/>
      <c r="C15" s="2"/>
      <c r="D15" s="1"/>
      <c r="E15" s="1"/>
      <c r="F15" s="3"/>
      <c r="G15" s="3">
        <v>265</v>
      </c>
      <c r="H15" s="3">
        <f>F15*G15</f>
        <v>0</v>
      </c>
      <c r="M15" s="1">
        <v>1</v>
      </c>
      <c r="N15" s="2"/>
      <c r="O15" s="2"/>
      <c r="P15" s="1"/>
      <c r="Q15" s="1"/>
      <c r="R15" s="3"/>
      <c r="S15" s="3"/>
      <c r="T15" s="3">
        <f>R15*S15</f>
        <v>0</v>
      </c>
      <c r="V15">
        <f>(F15-R15)/2</f>
        <v>0</v>
      </c>
      <c r="W15">
        <f>V15</f>
        <v>0</v>
      </c>
    </row>
    <row r="16" spans="1:23" x14ac:dyDescent="0.35">
      <c r="A16" s="1">
        <v>2</v>
      </c>
      <c r="B16" s="1"/>
      <c r="C16" s="2"/>
      <c r="D16" s="1"/>
      <c r="E16" s="1"/>
      <c r="F16" s="3"/>
      <c r="G16" s="3">
        <v>265</v>
      </c>
      <c r="H16" s="3">
        <f t="shared" ref="H16:H17" si="2">F16*G16</f>
        <v>0</v>
      </c>
      <c r="M16" s="1">
        <v>2</v>
      </c>
      <c r="N16" s="2"/>
      <c r="O16" s="2"/>
      <c r="P16" s="1"/>
      <c r="Q16" s="1"/>
      <c r="R16" s="3"/>
      <c r="S16" s="3"/>
      <c r="T16" s="3">
        <f t="shared" ref="T16:T17" si="3">R16*S16</f>
        <v>0</v>
      </c>
      <c r="V16">
        <f t="shared" ref="V16:V17" si="4">(F16-R16)/2</f>
        <v>0</v>
      </c>
      <c r="W16">
        <f t="shared" ref="W16:W17" si="5">V16</f>
        <v>0</v>
      </c>
    </row>
    <row r="17" spans="1:23" x14ac:dyDescent="0.35">
      <c r="A17" s="1">
        <v>3</v>
      </c>
      <c r="B17" s="1"/>
      <c r="C17" s="2"/>
      <c r="D17" s="1"/>
      <c r="E17" s="1"/>
      <c r="F17" s="3"/>
      <c r="G17" s="3">
        <v>265</v>
      </c>
      <c r="H17" s="3">
        <f t="shared" si="2"/>
        <v>0</v>
      </c>
      <c r="M17" s="1">
        <v>4</v>
      </c>
      <c r="N17" s="1"/>
      <c r="O17" s="2"/>
      <c r="P17" s="1"/>
      <c r="Q17" s="1"/>
      <c r="R17" s="3"/>
      <c r="S17" s="3"/>
      <c r="T17" s="3">
        <f t="shared" si="3"/>
        <v>0</v>
      </c>
      <c r="V17">
        <f t="shared" si="4"/>
        <v>0</v>
      </c>
      <c r="W17">
        <f t="shared" si="5"/>
        <v>0</v>
      </c>
    </row>
    <row r="18" spans="1:23" x14ac:dyDescent="0.35">
      <c r="A18" s="4"/>
      <c r="B18" s="4"/>
      <c r="C18" s="4"/>
      <c r="D18" s="4"/>
      <c r="E18" s="4"/>
      <c r="F18" s="5">
        <f>SUM(F15:F17)</f>
        <v>0</v>
      </c>
      <c r="G18" s="4"/>
      <c r="H18" s="5">
        <f>SUM(H15:H17)</f>
        <v>0</v>
      </c>
      <c r="L18" s="9"/>
      <c r="M18" s="4"/>
      <c r="N18" s="4"/>
      <c r="O18" s="4"/>
      <c r="P18" s="4"/>
      <c r="Q18" s="4"/>
      <c r="R18" s="5">
        <f>SUM(R15:R17)</f>
        <v>0</v>
      </c>
      <c r="S18" s="4"/>
      <c r="T18" s="5">
        <f>SUM(T15:T17)</f>
        <v>0</v>
      </c>
      <c r="V18">
        <f>SUM(V15:V17)</f>
        <v>0</v>
      </c>
      <c r="W18">
        <f>SUM(W15:W17)</f>
        <v>0</v>
      </c>
    </row>
    <row r="20" spans="1:23" x14ac:dyDescent="0.35">
      <c r="F20" s="1" t="s">
        <v>15</v>
      </c>
      <c r="G20" s="1"/>
      <c r="H20" s="3"/>
      <c r="R20" s="1" t="s">
        <v>15</v>
      </c>
      <c r="S20" s="1"/>
      <c r="T20" s="3">
        <v>7440</v>
      </c>
      <c r="V20" s="9">
        <f>V18*265</f>
        <v>0</v>
      </c>
      <c r="W20" s="9">
        <f>W18*265</f>
        <v>0</v>
      </c>
    </row>
    <row r="21" spans="1:23" x14ac:dyDescent="0.35">
      <c r="F21" s="1" t="s">
        <v>30</v>
      </c>
      <c r="G21" s="1"/>
      <c r="H21" s="8">
        <f>H18-H20+G10</f>
        <v>0</v>
      </c>
      <c r="R21" s="1" t="s">
        <v>30</v>
      </c>
      <c r="S21" s="1"/>
      <c r="T21" s="8">
        <f>T18-T20+S10</f>
        <v>-7440</v>
      </c>
    </row>
  </sheetData>
  <mergeCells count="4">
    <mergeCell ref="A1:G1"/>
    <mergeCell ref="A13:H13"/>
    <mergeCell ref="M1:S1"/>
    <mergeCell ref="M13:T13"/>
  </mergeCells>
  <conditionalFormatting sqref="P15:P16">
    <cfRule type="duplicateValues" dxfId="14" priority="3"/>
  </conditionalFormatting>
  <conditionalFormatting sqref="D15:D16">
    <cfRule type="duplicateValues" dxfId="13" priority="6"/>
  </conditionalFormatting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17"/>
  <sheetViews>
    <sheetView workbookViewId="0">
      <selection activeCell="N13" sqref="N13"/>
    </sheetView>
  </sheetViews>
  <sheetFormatPr defaultRowHeight="14.5" x14ac:dyDescent="0.35"/>
  <cols>
    <col min="2" max="2" width="9.7265625" bestFit="1" customWidth="1"/>
    <col min="3" max="3" width="10.453125" bestFit="1" customWidth="1"/>
    <col min="7" max="7" width="10.26953125" bestFit="1" customWidth="1"/>
    <col min="8" max="8" width="10.5429687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s="21" customFormat="1" x14ac:dyDescent="0.35">
      <c r="A3" s="1">
        <v>1</v>
      </c>
      <c r="B3" s="46"/>
      <c r="C3" s="47"/>
      <c r="D3" s="41"/>
      <c r="E3" s="44"/>
      <c r="F3" s="42"/>
      <c r="G3" s="48">
        <v>170</v>
      </c>
      <c r="H3" s="45">
        <f>F3*G3</f>
        <v>0</v>
      </c>
    </row>
    <row r="4" spans="1:8" s="21" customFormat="1" x14ac:dyDescent="0.35">
      <c r="A4" s="1">
        <v>2</v>
      </c>
      <c r="B4" s="46"/>
      <c r="C4" s="47"/>
      <c r="D4" s="41"/>
      <c r="E4" s="44"/>
      <c r="F4" s="42"/>
      <c r="G4" s="48">
        <v>170</v>
      </c>
      <c r="H4" s="45">
        <f t="shared" ref="H4:H6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45">
        <f t="shared" si="0"/>
        <v>0</v>
      </c>
    </row>
    <row r="6" spans="1:8" x14ac:dyDescent="0.35">
      <c r="A6" s="1">
        <v>4</v>
      </c>
      <c r="B6" s="46"/>
      <c r="C6" s="47"/>
      <c r="D6" s="41"/>
      <c r="E6" s="44"/>
      <c r="F6" s="42"/>
      <c r="G6" s="48">
        <v>170</v>
      </c>
      <c r="H6" s="45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9" spans="1:8" x14ac:dyDescent="0.35">
      <c r="A9" s="60" t="s">
        <v>25</v>
      </c>
      <c r="B9" s="60"/>
      <c r="C9" s="60"/>
      <c r="D9" s="60"/>
      <c r="E9" s="60"/>
      <c r="F9" s="60"/>
      <c r="G9" s="60"/>
      <c r="H9" s="60"/>
    </row>
    <row r="10" spans="1:8" x14ac:dyDescent="0.35">
      <c r="A10" s="4"/>
      <c r="B10" s="4" t="s">
        <v>0</v>
      </c>
      <c r="C10" s="4" t="s">
        <v>1</v>
      </c>
      <c r="D10" s="4" t="s">
        <v>2</v>
      </c>
      <c r="E10" s="4" t="s">
        <v>26</v>
      </c>
      <c r="F10" s="4" t="s">
        <v>3</v>
      </c>
      <c r="G10" s="4" t="s">
        <v>4</v>
      </c>
      <c r="H10" s="4" t="s">
        <v>5</v>
      </c>
    </row>
    <row r="11" spans="1:8" x14ac:dyDescent="0.35">
      <c r="A11" s="1">
        <v>1</v>
      </c>
      <c r="B11" s="1"/>
      <c r="C11" s="2"/>
      <c r="D11" s="1"/>
      <c r="E11" s="1"/>
      <c r="F11" s="3"/>
      <c r="G11" s="3">
        <v>210</v>
      </c>
      <c r="H11" s="3">
        <f>F11*G11</f>
        <v>0</v>
      </c>
    </row>
    <row r="12" spans="1:8" x14ac:dyDescent="0.35">
      <c r="A12" s="1">
        <v>2</v>
      </c>
      <c r="B12" s="2"/>
      <c r="C12" s="2"/>
      <c r="D12" s="1"/>
      <c r="E12" s="1"/>
      <c r="F12" s="3"/>
      <c r="G12" s="3">
        <v>265</v>
      </c>
      <c r="H12" s="3">
        <f>F12*G12</f>
        <v>0</v>
      </c>
    </row>
    <row r="13" spans="1:8" x14ac:dyDescent="0.35">
      <c r="A13" s="6"/>
      <c r="B13" s="6"/>
      <c r="C13" s="6"/>
      <c r="D13" s="6"/>
      <c r="E13" s="6"/>
      <c r="F13" s="7">
        <f>SUM(F11:F12)</f>
        <v>0</v>
      </c>
      <c r="G13" s="6"/>
      <c r="H13" s="7">
        <f>SUM(H11:H12)</f>
        <v>0</v>
      </c>
    </row>
    <row r="15" spans="1:8" x14ac:dyDescent="0.35">
      <c r="A15" s="6"/>
      <c r="B15" s="6"/>
      <c r="C15" s="6"/>
      <c r="D15" s="6"/>
      <c r="E15" s="6"/>
      <c r="F15" s="7">
        <f>F7+F13</f>
        <v>0</v>
      </c>
      <c r="G15" s="7"/>
      <c r="H15" s="7">
        <f>H7+H13</f>
        <v>0</v>
      </c>
    </row>
    <row r="16" spans="1:8" x14ac:dyDescent="0.35">
      <c r="F16" s="3" t="s">
        <v>19</v>
      </c>
      <c r="G16" s="3"/>
      <c r="H16" s="11">
        <v>0</v>
      </c>
    </row>
    <row r="17" spans="6:8" x14ac:dyDescent="0.35">
      <c r="F17" s="12" t="s">
        <v>20</v>
      </c>
      <c r="G17" s="12"/>
      <c r="H17" s="12">
        <f>H7-H16</f>
        <v>0</v>
      </c>
    </row>
  </sheetData>
  <mergeCells count="2">
    <mergeCell ref="A9:H9"/>
    <mergeCell ref="A1:H1"/>
  </mergeCells>
  <conditionalFormatting sqref="D11:D12">
    <cfRule type="duplicateValues" dxfId="12" priority="2"/>
  </conditionalFormatting>
  <conditionalFormatting sqref="D3:D6">
    <cfRule type="duplicateValues" dxfId="11" priority="1"/>
  </conditionalFormatting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I25"/>
  <sheetViews>
    <sheetView workbookViewId="0">
      <selection activeCell="L10" sqref="L10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7" width="10.54296875" bestFit="1" customWidth="1"/>
    <col min="8" max="8" width="11.26953125" bestFit="1" customWidth="1"/>
    <col min="9" max="9" width="10.5429687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:H6" si="0">F4*G4</f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>F5*G5</f>
        <v>0</v>
      </c>
    </row>
    <row r="6" spans="1:8" x14ac:dyDescent="0.35">
      <c r="A6" s="1">
        <v>4</v>
      </c>
      <c r="B6" s="1"/>
      <c r="C6" s="2"/>
      <c r="D6" s="1"/>
      <c r="E6" s="1"/>
      <c r="F6" s="3"/>
      <c r="G6" s="3"/>
      <c r="H6" s="3">
        <f t="shared" si="0"/>
        <v>0</v>
      </c>
    </row>
    <row r="7" spans="1:8" x14ac:dyDescent="0.35">
      <c r="A7" s="6"/>
      <c r="B7" s="6"/>
      <c r="C7" s="6"/>
      <c r="D7" s="6"/>
      <c r="E7" s="6"/>
      <c r="F7" s="7">
        <f>SUM(F3:F6)</f>
        <v>0</v>
      </c>
      <c r="G7" s="6"/>
      <c r="H7" s="7">
        <f>SUM(H3:H6)</f>
        <v>0</v>
      </c>
    </row>
    <row r="10" spans="1:8" x14ac:dyDescent="0.35">
      <c r="A10" s="60" t="s">
        <v>25</v>
      </c>
      <c r="B10" s="60"/>
      <c r="C10" s="60"/>
      <c r="D10" s="60"/>
      <c r="E10" s="60"/>
      <c r="F10" s="60"/>
      <c r="G10" s="60"/>
      <c r="H10" s="60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2"/>
      <c r="C12" s="2"/>
      <c r="D12" s="1"/>
      <c r="E12" s="1"/>
      <c r="F12" s="3"/>
      <c r="G12" s="3">
        <v>210</v>
      </c>
      <c r="H12" s="3">
        <f>F12*G12</f>
        <v>0</v>
      </c>
    </row>
    <row r="13" spans="1:8" x14ac:dyDescent="0.35">
      <c r="A13" s="1">
        <v>2</v>
      </c>
      <c r="B13" s="1"/>
      <c r="C13" s="2"/>
      <c r="D13" s="1"/>
      <c r="E13" s="1"/>
      <c r="F13" s="3"/>
      <c r="G13" s="3">
        <v>276</v>
      </c>
      <c r="H13" s="3">
        <f t="shared" ref="H13:H15" si="1">F13*G13</f>
        <v>0</v>
      </c>
    </row>
    <row r="14" spans="1:8" x14ac:dyDescent="0.35">
      <c r="A14" s="1">
        <v>3</v>
      </c>
      <c r="B14" s="1"/>
      <c r="C14" s="2"/>
      <c r="D14" s="1"/>
      <c r="E14" s="1"/>
      <c r="F14" s="3"/>
      <c r="G14" s="3"/>
      <c r="H14" s="3">
        <f t="shared" si="1"/>
        <v>0</v>
      </c>
    </row>
    <row r="15" spans="1:8" x14ac:dyDescent="0.35">
      <c r="A15" s="1">
        <v>4</v>
      </c>
      <c r="B15" s="2"/>
      <c r="C15" s="2"/>
      <c r="D15" s="1"/>
      <c r="E15" s="1"/>
      <c r="F15" s="3"/>
      <c r="G15" s="3"/>
      <c r="H15" s="3">
        <f t="shared" si="1"/>
        <v>0</v>
      </c>
    </row>
    <row r="16" spans="1:8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</row>
    <row r="18" spans="1:9" x14ac:dyDescent="0.35">
      <c r="A18" s="4"/>
      <c r="B18" s="4"/>
      <c r="C18" s="4"/>
      <c r="D18" s="4"/>
      <c r="E18" s="4"/>
      <c r="F18" s="5">
        <f>F7+F16</f>
        <v>0</v>
      </c>
      <c r="G18" s="4"/>
      <c r="H18" s="5">
        <f t="shared" ref="H18" si="2">H7+H16</f>
        <v>0</v>
      </c>
    </row>
    <row r="19" spans="1:9" x14ac:dyDescent="0.35">
      <c r="F19" s="1" t="s">
        <v>15</v>
      </c>
      <c r="G19" s="1"/>
      <c r="H19" s="3"/>
    </row>
    <row r="20" spans="1:9" x14ac:dyDescent="0.35">
      <c r="F20" s="1" t="s">
        <v>43</v>
      </c>
      <c r="G20" s="1"/>
      <c r="H20" s="3">
        <v>0</v>
      </c>
      <c r="I20" s="10">
        <v>8608</v>
      </c>
    </row>
    <row r="21" spans="1:9" x14ac:dyDescent="0.35">
      <c r="F21" s="1" t="s">
        <v>30</v>
      </c>
      <c r="G21" s="1"/>
      <c r="H21" s="8">
        <f>H18-H19-H20</f>
        <v>0</v>
      </c>
    </row>
    <row r="24" spans="1:9" x14ac:dyDescent="0.35">
      <c r="E24" t="s">
        <v>19</v>
      </c>
    </row>
    <row r="25" spans="1:9" x14ac:dyDescent="0.35">
      <c r="F25" s="23" t="s">
        <v>39</v>
      </c>
      <c r="G25" s="23"/>
      <c r="H25" s="24">
        <v>-10000</v>
      </c>
    </row>
  </sheetData>
  <mergeCells count="2">
    <mergeCell ref="A10:H10"/>
    <mergeCell ref="A1:H1"/>
  </mergeCells>
  <conditionalFormatting sqref="D15">
    <cfRule type="duplicateValues" dxfId="10" priority="10"/>
  </conditionalFormatting>
  <conditionalFormatting sqref="D14">
    <cfRule type="duplicateValues" dxfId="9" priority="4"/>
  </conditionalFormatting>
  <conditionalFormatting sqref="D12:D13">
    <cfRule type="duplicateValues" dxfId="8" priority="3"/>
  </conditionalFormatting>
  <conditionalFormatting sqref="D3:D5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16"/>
  <sheetViews>
    <sheetView workbookViewId="0">
      <selection activeCell="L20" sqref="L20"/>
    </sheetView>
  </sheetViews>
  <sheetFormatPr defaultRowHeight="14.5" x14ac:dyDescent="0.35"/>
  <cols>
    <col min="2" max="2" width="9.54296875" bestFit="1" customWidth="1"/>
    <col min="3" max="3" width="10.453125" bestFit="1" customWidth="1"/>
    <col min="7" max="8" width="10.5429687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8" x14ac:dyDescent="0.35">
      <c r="A6" s="60" t="s">
        <v>25</v>
      </c>
      <c r="B6" s="60"/>
      <c r="C6" s="60"/>
      <c r="D6" s="60"/>
      <c r="E6" s="60"/>
      <c r="F6" s="60"/>
      <c r="G6" s="60"/>
      <c r="H6" s="60"/>
    </row>
    <row r="7" spans="1:8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8" x14ac:dyDescent="0.35">
      <c r="A8" s="1">
        <v>1</v>
      </c>
      <c r="B8" s="2"/>
      <c r="C8" s="2"/>
      <c r="D8" s="1"/>
      <c r="E8" s="1"/>
      <c r="F8" s="3"/>
      <c r="G8" s="3">
        <v>265</v>
      </c>
      <c r="H8" s="3">
        <f>F8*G8</f>
        <v>0</v>
      </c>
    </row>
    <row r="9" spans="1:8" x14ac:dyDescent="0.35">
      <c r="A9" s="1">
        <v>2</v>
      </c>
      <c r="B9" s="1"/>
      <c r="C9" s="2"/>
      <c r="D9" s="1"/>
      <c r="E9" s="1"/>
      <c r="F9" s="3"/>
      <c r="G9" s="3">
        <v>287</v>
      </c>
      <c r="H9" s="3">
        <f t="shared" ref="H9:H11" si="0">F9*G9</f>
        <v>0</v>
      </c>
    </row>
    <row r="10" spans="1:8" x14ac:dyDescent="0.35">
      <c r="A10" s="1">
        <v>3</v>
      </c>
      <c r="B10" s="1"/>
      <c r="C10" s="2"/>
      <c r="D10" s="1"/>
      <c r="E10" s="1"/>
      <c r="F10" s="3"/>
      <c r="G10" s="3"/>
      <c r="H10" s="3">
        <f t="shared" si="0"/>
        <v>0</v>
      </c>
    </row>
    <row r="11" spans="1:8" x14ac:dyDescent="0.35">
      <c r="A11" s="1">
        <v>4</v>
      </c>
      <c r="B11" s="1"/>
      <c r="C11" s="2"/>
      <c r="D11" s="1"/>
      <c r="E11" s="1"/>
      <c r="F11" s="3"/>
      <c r="G11" s="3"/>
      <c r="H11" s="3">
        <f t="shared" si="0"/>
        <v>0</v>
      </c>
    </row>
    <row r="12" spans="1:8" x14ac:dyDescent="0.35">
      <c r="A12" s="4"/>
      <c r="B12" s="4"/>
      <c r="C12" s="4"/>
      <c r="D12" s="4"/>
      <c r="E12" s="4"/>
      <c r="F12" s="5">
        <f>SUM(F8:F11)</f>
        <v>0</v>
      </c>
      <c r="G12" s="4"/>
      <c r="H12" s="5">
        <f>SUM(H8:H11)</f>
        <v>0</v>
      </c>
    </row>
    <row r="14" spans="1:8" x14ac:dyDescent="0.35">
      <c r="A14" s="4"/>
      <c r="B14" s="4"/>
      <c r="C14" s="4"/>
      <c r="D14" s="4"/>
      <c r="E14" s="4"/>
      <c r="F14" s="5">
        <f>F4+F12</f>
        <v>0</v>
      </c>
      <c r="G14" s="4"/>
      <c r="H14" s="5">
        <f>H4+H12</f>
        <v>0</v>
      </c>
    </row>
    <row r="15" spans="1:8" x14ac:dyDescent="0.35">
      <c r="F15" s="1" t="s">
        <v>15</v>
      </c>
      <c r="G15" s="1"/>
      <c r="H15" s="3">
        <v>0</v>
      </c>
    </row>
    <row r="16" spans="1:8" x14ac:dyDescent="0.35">
      <c r="F16" s="1" t="s">
        <v>30</v>
      </c>
      <c r="G16" s="1"/>
      <c r="H16" s="8">
        <f>H14</f>
        <v>0</v>
      </c>
    </row>
  </sheetData>
  <mergeCells count="2">
    <mergeCell ref="A6:H6"/>
    <mergeCell ref="A1:H1"/>
  </mergeCells>
  <conditionalFormatting sqref="D8:D9">
    <cfRule type="duplicateValues" dxfId="6" priority="3"/>
  </conditionalFormatting>
  <conditionalFormatting sqref="D3">
    <cfRule type="duplicateValues" dxfId="5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7"/>
  <sheetViews>
    <sheetView workbookViewId="0">
      <selection activeCell="L9" sqref="L9"/>
    </sheetView>
  </sheetViews>
  <sheetFormatPr defaultRowHeight="14.5" x14ac:dyDescent="0.35"/>
  <cols>
    <col min="2" max="2" width="9.81640625" bestFit="1" customWidth="1"/>
    <col min="3" max="3" width="10.54296875" customWidth="1"/>
    <col min="5" max="5" width="11.26953125" bestFit="1" customWidth="1"/>
    <col min="6" max="6" width="9.54296875" bestFit="1" customWidth="1"/>
    <col min="7" max="7" width="10.54296875" bestFit="1" customWidth="1"/>
    <col min="8" max="8" width="11.54296875" bestFit="1" customWidth="1"/>
    <col min="15" max="15" width="11.26953125" bestFit="1" customWidth="1"/>
  </cols>
  <sheetData>
    <row r="1" spans="1:18" x14ac:dyDescent="0.35">
      <c r="A1" s="60" t="s">
        <v>25</v>
      </c>
      <c r="B1" s="60"/>
      <c r="C1" s="60"/>
      <c r="D1" s="60"/>
      <c r="E1" s="60"/>
      <c r="F1" s="60"/>
      <c r="G1" s="60"/>
      <c r="H1" s="60"/>
    </row>
    <row r="2" spans="1:18" x14ac:dyDescent="0.35">
      <c r="A2" s="4"/>
      <c r="B2" s="4" t="s">
        <v>0</v>
      </c>
      <c r="C2" s="4" t="s">
        <v>1</v>
      </c>
      <c r="D2" s="4" t="s">
        <v>2</v>
      </c>
      <c r="E2" s="4" t="s">
        <v>26</v>
      </c>
      <c r="F2" s="4" t="s">
        <v>3</v>
      </c>
      <c r="G2" s="4" t="s">
        <v>4</v>
      </c>
      <c r="H2" s="4" t="s">
        <v>5</v>
      </c>
      <c r="O2" s="32" t="s">
        <v>26</v>
      </c>
      <c r="P2" s="32" t="s">
        <v>70</v>
      </c>
    </row>
    <row r="3" spans="1:18" x14ac:dyDescent="0.35">
      <c r="A3" s="1">
        <v>1</v>
      </c>
      <c r="B3" s="39"/>
      <c r="C3" s="40"/>
      <c r="D3" s="41"/>
      <c r="E3" s="42"/>
      <c r="F3" s="42"/>
      <c r="G3" s="43"/>
      <c r="H3" s="3">
        <f t="shared" ref="H3:H8" si="0">F3*G3</f>
        <v>0</v>
      </c>
      <c r="O3" s="1" t="s">
        <v>69</v>
      </c>
      <c r="P3" s="1">
        <v>253</v>
      </c>
    </row>
    <row r="4" spans="1:18" x14ac:dyDescent="0.35">
      <c r="A4" s="1">
        <v>2</v>
      </c>
      <c r="B4" s="39"/>
      <c r="C4" s="40"/>
      <c r="D4" s="41"/>
      <c r="E4" s="42"/>
      <c r="F4" s="42"/>
      <c r="G4" s="43"/>
      <c r="H4" s="3">
        <f t="shared" si="0"/>
        <v>0</v>
      </c>
      <c r="O4" s="1" t="s">
        <v>52</v>
      </c>
      <c r="P4" s="1">
        <v>242</v>
      </c>
    </row>
    <row r="5" spans="1:18" x14ac:dyDescent="0.35">
      <c r="A5" s="1">
        <v>3</v>
      </c>
      <c r="B5" s="39"/>
      <c r="C5" s="40"/>
      <c r="D5" s="41"/>
      <c r="E5" s="42"/>
      <c r="F5" s="42"/>
      <c r="G5" s="43"/>
      <c r="H5" s="3">
        <f t="shared" si="0"/>
        <v>0</v>
      </c>
      <c r="O5" s="1" t="s">
        <v>53</v>
      </c>
      <c r="P5" s="1">
        <v>231</v>
      </c>
    </row>
    <row r="6" spans="1:18" x14ac:dyDescent="0.35">
      <c r="A6" s="1">
        <v>4</v>
      </c>
      <c r="B6" s="39"/>
      <c r="C6" s="40"/>
      <c r="D6" s="41"/>
      <c r="E6" s="42"/>
      <c r="F6" s="42"/>
      <c r="G6" s="43"/>
      <c r="H6" s="3">
        <f t="shared" si="0"/>
        <v>0</v>
      </c>
      <c r="O6" s="1" t="s">
        <v>54</v>
      </c>
      <c r="P6" s="1">
        <v>221</v>
      </c>
    </row>
    <row r="7" spans="1:18" x14ac:dyDescent="0.35">
      <c r="A7" s="1">
        <v>5</v>
      </c>
      <c r="B7" s="39"/>
      <c r="C7" s="40"/>
      <c r="D7" s="41"/>
      <c r="E7" s="42"/>
      <c r="F7" s="42"/>
      <c r="G7" s="43"/>
      <c r="H7" s="3">
        <f t="shared" si="0"/>
        <v>0</v>
      </c>
      <c r="O7" s="1" t="s">
        <v>47</v>
      </c>
      <c r="P7" s="1">
        <v>210</v>
      </c>
      <c r="R7">
        <f>P7/11</f>
        <v>19.09090909090909</v>
      </c>
    </row>
    <row r="8" spans="1:18" x14ac:dyDescent="0.35">
      <c r="A8" s="1">
        <v>6</v>
      </c>
      <c r="B8" s="39"/>
      <c r="C8" s="40"/>
      <c r="D8" s="41"/>
      <c r="E8" s="42"/>
      <c r="F8" s="42"/>
      <c r="G8" s="43"/>
      <c r="H8" s="3">
        <f t="shared" si="0"/>
        <v>0</v>
      </c>
      <c r="O8" s="1" t="s">
        <v>60</v>
      </c>
      <c r="P8" s="1">
        <v>221</v>
      </c>
      <c r="R8">
        <f>19*11</f>
        <v>209</v>
      </c>
    </row>
    <row r="9" spans="1:18" x14ac:dyDescent="0.35">
      <c r="A9" s="1">
        <v>7</v>
      </c>
      <c r="B9" s="39"/>
      <c r="C9" s="40"/>
      <c r="D9" s="41"/>
      <c r="E9" s="42"/>
      <c r="F9" s="42"/>
      <c r="G9" s="43"/>
      <c r="H9" s="3">
        <f t="shared" ref="H9:H15" si="1">F9*G9</f>
        <v>0</v>
      </c>
      <c r="O9" s="1" t="s">
        <v>65</v>
      </c>
      <c r="P9" s="1">
        <v>231</v>
      </c>
    </row>
    <row r="10" spans="1:18" x14ac:dyDescent="0.35">
      <c r="A10" s="1">
        <v>8</v>
      </c>
      <c r="B10" s="39"/>
      <c r="C10" s="40"/>
      <c r="D10" s="41"/>
      <c r="E10" s="42"/>
      <c r="F10" s="42"/>
      <c r="G10" s="43"/>
      <c r="H10" s="3">
        <f t="shared" si="1"/>
        <v>0</v>
      </c>
      <c r="O10" s="1" t="s">
        <v>55</v>
      </c>
      <c r="P10" s="1">
        <v>242</v>
      </c>
    </row>
    <row r="11" spans="1:18" x14ac:dyDescent="0.35">
      <c r="A11" s="1">
        <v>9</v>
      </c>
      <c r="B11" s="39"/>
      <c r="C11" s="40"/>
      <c r="D11" s="41"/>
      <c r="E11" s="42"/>
      <c r="F11" s="42"/>
      <c r="G11" s="43"/>
      <c r="H11" s="3">
        <f t="shared" si="1"/>
        <v>0</v>
      </c>
      <c r="O11" s="1" t="s">
        <v>66</v>
      </c>
      <c r="P11" s="1">
        <v>253</v>
      </c>
    </row>
    <row r="12" spans="1:18" x14ac:dyDescent="0.35">
      <c r="A12" s="1">
        <v>10</v>
      </c>
      <c r="B12" s="39"/>
      <c r="C12" s="40"/>
      <c r="D12" s="41"/>
      <c r="E12" s="42"/>
      <c r="F12" s="42"/>
      <c r="G12" s="43"/>
      <c r="H12" s="3">
        <f t="shared" si="1"/>
        <v>0</v>
      </c>
      <c r="O12" s="1" t="s">
        <v>27</v>
      </c>
      <c r="P12" s="1">
        <v>265</v>
      </c>
    </row>
    <row r="13" spans="1:18" x14ac:dyDescent="0.35">
      <c r="A13" s="1">
        <v>11</v>
      </c>
      <c r="B13" s="39"/>
      <c r="C13" s="40"/>
      <c r="D13" s="41"/>
      <c r="E13" s="42"/>
      <c r="F13" s="42"/>
      <c r="G13" s="43"/>
      <c r="H13" s="3">
        <f t="shared" si="1"/>
        <v>0</v>
      </c>
      <c r="O13" s="1" t="s">
        <v>67</v>
      </c>
      <c r="P13" s="1">
        <v>276</v>
      </c>
    </row>
    <row r="14" spans="1:18" x14ac:dyDescent="0.35">
      <c r="A14" s="1">
        <v>12</v>
      </c>
      <c r="B14" s="39"/>
      <c r="C14" s="40"/>
      <c r="D14" s="41"/>
      <c r="E14" s="42"/>
      <c r="F14" s="42"/>
      <c r="G14" s="43"/>
      <c r="H14" s="3">
        <f t="shared" si="1"/>
        <v>0</v>
      </c>
      <c r="O14" s="1" t="s">
        <v>45</v>
      </c>
      <c r="P14" s="1">
        <v>287</v>
      </c>
    </row>
    <row r="15" spans="1:18" x14ac:dyDescent="0.35">
      <c r="A15" s="1">
        <v>13</v>
      </c>
      <c r="B15" s="2"/>
      <c r="C15" s="2"/>
      <c r="D15" s="1"/>
      <c r="E15" s="1"/>
      <c r="F15" s="3"/>
      <c r="G15" s="3"/>
      <c r="H15" s="3">
        <f t="shared" si="1"/>
        <v>0</v>
      </c>
      <c r="O15" s="1" t="s">
        <v>68</v>
      </c>
      <c r="P15" s="1">
        <v>298</v>
      </c>
    </row>
    <row r="16" spans="1:18" x14ac:dyDescent="0.35">
      <c r="A16" s="4"/>
      <c r="B16" s="4"/>
      <c r="C16" s="4"/>
      <c r="D16" s="4"/>
      <c r="E16" s="4"/>
      <c r="F16" s="5">
        <f>SUM(F3:F15)</f>
        <v>0</v>
      </c>
      <c r="G16" s="4"/>
      <c r="H16" s="5">
        <f>SUM(H3:H15)</f>
        <v>0</v>
      </c>
      <c r="O16" s="1" t="s">
        <v>64</v>
      </c>
      <c r="P16" s="1">
        <v>309</v>
      </c>
    </row>
    <row r="17" spans="15:16" x14ac:dyDescent="0.35">
      <c r="O17" s="1" t="s">
        <v>58</v>
      </c>
      <c r="P17" s="1">
        <v>320</v>
      </c>
    </row>
  </sheetData>
  <autoFilter ref="A2:H16" xr:uid="{00000000-0009-0000-0000-000001000000}"/>
  <sortState xmlns:xlrd2="http://schemas.microsoft.com/office/spreadsheetml/2017/richdata2" ref="B3:G20">
    <sortCondition ref="E3:E20"/>
  </sortState>
  <mergeCells count="1">
    <mergeCell ref="A1:H1"/>
  </mergeCells>
  <conditionalFormatting sqref="D15">
    <cfRule type="duplicateValues" dxfId="76" priority="26"/>
  </conditionalFormatting>
  <conditionalFormatting sqref="D13:D14">
    <cfRule type="duplicateValues" dxfId="75" priority="9"/>
  </conditionalFormatting>
  <conditionalFormatting sqref="D13:D14">
    <cfRule type="duplicateValues" dxfId="74" priority="8"/>
  </conditionalFormatting>
  <conditionalFormatting sqref="D6:D12">
    <cfRule type="duplicateValues" dxfId="73" priority="5"/>
  </conditionalFormatting>
  <conditionalFormatting sqref="D6:D12">
    <cfRule type="duplicateValues" dxfId="72" priority="4"/>
  </conditionalFormatting>
  <conditionalFormatting sqref="D3">
    <cfRule type="duplicateValues" dxfId="71" priority="1"/>
  </conditionalFormatting>
  <conditionalFormatting sqref="D3">
    <cfRule type="duplicateValues" dxfId="70" priority="2"/>
  </conditionalFormatting>
  <conditionalFormatting sqref="D4:D5">
    <cfRule type="duplicateValues" dxfId="69" priority="3"/>
  </conditionalFormatting>
  <dataValidations count="1">
    <dataValidation type="custom" allowBlank="1" showInputMessage="1" prompt="拒绝重复输入 - 当前输入的内容，与本区域的其他单元格内容重复。" sqref="B3" xr:uid="{00000000-0002-0000-0100-000000000000}">
      <formula1>COUNTIF($B:$B,B3)&lt;2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26"/>
  <sheetViews>
    <sheetView workbookViewId="0">
      <selection activeCell="L8" sqref="L8"/>
    </sheetView>
  </sheetViews>
  <sheetFormatPr defaultRowHeight="14.5" x14ac:dyDescent="0.35"/>
  <cols>
    <col min="2" max="2" width="9.54296875" bestFit="1" customWidth="1"/>
    <col min="3" max="3" width="10.453125" bestFit="1" customWidth="1"/>
    <col min="8" max="8" width="10.54296875" bestFit="1" customWidth="1"/>
    <col min="17" max="17" width="13.26953125" bestFit="1" customWidth="1"/>
  </cols>
  <sheetData>
    <row r="1" spans="1:15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15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5" x14ac:dyDescent="0.35">
      <c r="A3" s="1">
        <v>1</v>
      </c>
      <c r="B3" s="46" t="s">
        <v>78</v>
      </c>
      <c r="C3" s="47">
        <v>44414</v>
      </c>
      <c r="D3" s="58">
        <v>17159</v>
      </c>
      <c r="E3" s="44" t="s">
        <v>79</v>
      </c>
      <c r="F3" s="42">
        <v>18.059999999999999</v>
      </c>
      <c r="G3" s="48">
        <v>170</v>
      </c>
      <c r="H3" s="3">
        <f>F3*G3</f>
        <v>3070.2</v>
      </c>
    </row>
    <row r="4" spans="1:15" x14ac:dyDescent="0.35">
      <c r="A4" s="1">
        <v>2</v>
      </c>
      <c r="B4" s="46" t="s">
        <v>78</v>
      </c>
      <c r="C4" s="47">
        <v>44414</v>
      </c>
      <c r="D4" s="58">
        <v>17178</v>
      </c>
      <c r="E4" s="44" t="s">
        <v>75</v>
      </c>
      <c r="F4" s="42">
        <v>17.5</v>
      </c>
      <c r="G4" s="48">
        <v>170</v>
      </c>
      <c r="H4" s="3">
        <f t="shared" ref="H4:H13" si="0">F4*G4</f>
        <v>2975</v>
      </c>
    </row>
    <row r="5" spans="1:15" x14ac:dyDescent="0.35">
      <c r="A5" s="1">
        <v>3</v>
      </c>
      <c r="B5" s="46" t="s">
        <v>78</v>
      </c>
      <c r="C5" s="47">
        <v>44414</v>
      </c>
      <c r="D5" s="58">
        <v>17489</v>
      </c>
      <c r="E5" s="44" t="s">
        <v>75</v>
      </c>
      <c r="F5" s="42">
        <v>17.8</v>
      </c>
      <c r="G5" s="48">
        <v>170</v>
      </c>
      <c r="H5" s="3">
        <f t="shared" si="0"/>
        <v>3026</v>
      </c>
    </row>
    <row r="6" spans="1:15" x14ac:dyDescent="0.35">
      <c r="A6" s="1">
        <v>4</v>
      </c>
      <c r="B6" s="46" t="s">
        <v>78</v>
      </c>
      <c r="C6" s="47">
        <v>44414</v>
      </c>
      <c r="D6" s="58">
        <v>17187</v>
      </c>
      <c r="E6" s="44" t="s">
        <v>75</v>
      </c>
      <c r="F6" s="42">
        <v>17.66</v>
      </c>
      <c r="G6" s="48">
        <v>170</v>
      </c>
      <c r="H6" s="3">
        <f t="shared" si="0"/>
        <v>3002.2</v>
      </c>
    </row>
    <row r="7" spans="1:15" x14ac:dyDescent="0.35">
      <c r="A7" s="1">
        <v>5</v>
      </c>
      <c r="B7" s="46" t="s">
        <v>78</v>
      </c>
      <c r="C7" s="47">
        <v>44414</v>
      </c>
      <c r="D7" s="58">
        <v>17200</v>
      </c>
      <c r="E7" s="44" t="s">
        <v>75</v>
      </c>
      <c r="F7" s="42">
        <v>17.420000000000002</v>
      </c>
      <c r="G7" s="48">
        <v>170</v>
      </c>
      <c r="H7" s="3">
        <f t="shared" si="0"/>
        <v>2961.4</v>
      </c>
    </row>
    <row r="8" spans="1:15" x14ac:dyDescent="0.35">
      <c r="A8" s="1">
        <v>6</v>
      </c>
      <c r="B8" s="46" t="s">
        <v>78</v>
      </c>
      <c r="C8" s="47">
        <v>44414</v>
      </c>
      <c r="D8" s="58">
        <v>17165</v>
      </c>
      <c r="E8" s="44" t="s">
        <v>75</v>
      </c>
      <c r="F8" s="42">
        <v>14.54</v>
      </c>
      <c r="G8" s="48">
        <v>170</v>
      </c>
      <c r="H8" s="3">
        <f t="shared" si="0"/>
        <v>2471.7999999999997</v>
      </c>
    </row>
    <row r="9" spans="1:15" x14ac:dyDescent="0.35">
      <c r="A9" s="1">
        <v>7</v>
      </c>
      <c r="B9" s="46" t="s">
        <v>77</v>
      </c>
      <c r="C9" s="47">
        <v>44414</v>
      </c>
      <c r="D9" s="58">
        <v>17203</v>
      </c>
      <c r="E9" s="44" t="s">
        <v>75</v>
      </c>
      <c r="F9" s="42">
        <v>19.079999999999998</v>
      </c>
      <c r="G9" s="48">
        <v>170</v>
      </c>
      <c r="H9" s="3">
        <f t="shared" si="0"/>
        <v>3243.6</v>
      </c>
      <c r="K9" s="52"/>
      <c r="L9" s="53"/>
      <c r="M9" s="54"/>
      <c r="N9" s="55"/>
      <c r="O9" s="56"/>
    </row>
    <row r="10" spans="1:15" x14ac:dyDescent="0.35">
      <c r="A10" s="1">
        <v>8</v>
      </c>
      <c r="B10" s="46" t="s">
        <v>77</v>
      </c>
      <c r="C10" s="47">
        <v>44414</v>
      </c>
      <c r="D10" s="58">
        <v>17191</v>
      </c>
      <c r="E10" s="44" t="s">
        <v>75</v>
      </c>
      <c r="F10" s="42">
        <v>18.52</v>
      </c>
      <c r="G10" s="48">
        <v>170</v>
      </c>
      <c r="H10" s="3">
        <f t="shared" si="0"/>
        <v>3148.4</v>
      </c>
      <c r="K10" s="52"/>
      <c r="L10" s="53"/>
      <c r="M10" s="54"/>
      <c r="N10" s="55"/>
      <c r="O10" s="56"/>
    </row>
    <row r="11" spans="1:15" x14ac:dyDescent="0.35">
      <c r="A11" s="1">
        <v>9</v>
      </c>
      <c r="B11" s="46" t="s">
        <v>77</v>
      </c>
      <c r="C11" s="47">
        <v>44414</v>
      </c>
      <c r="D11" s="58">
        <v>17179</v>
      </c>
      <c r="E11" s="44" t="s">
        <v>75</v>
      </c>
      <c r="F11" s="42">
        <v>19.46</v>
      </c>
      <c r="G11" s="48">
        <v>170</v>
      </c>
      <c r="H11" s="3">
        <f t="shared" si="0"/>
        <v>3308.2000000000003</v>
      </c>
      <c r="K11" s="52"/>
      <c r="L11" s="53"/>
      <c r="M11" s="54"/>
      <c r="N11" s="55"/>
      <c r="O11" s="56"/>
    </row>
    <row r="12" spans="1:15" x14ac:dyDescent="0.35">
      <c r="A12" s="1">
        <v>10</v>
      </c>
      <c r="B12" s="46" t="s">
        <v>77</v>
      </c>
      <c r="C12" s="47">
        <v>44414</v>
      </c>
      <c r="D12" s="58">
        <v>17169</v>
      </c>
      <c r="E12" s="44" t="s">
        <v>75</v>
      </c>
      <c r="F12" s="42">
        <v>19.079999999999998</v>
      </c>
      <c r="G12" s="48">
        <v>170</v>
      </c>
      <c r="H12" s="3">
        <f t="shared" si="0"/>
        <v>3243.6</v>
      </c>
      <c r="K12" s="52"/>
      <c r="L12" s="53"/>
      <c r="M12" s="54"/>
      <c r="N12" s="55"/>
      <c r="O12" s="56"/>
    </row>
    <row r="13" spans="1:15" x14ac:dyDescent="0.35">
      <c r="A13" s="1">
        <v>11</v>
      </c>
      <c r="B13" s="46" t="s">
        <v>77</v>
      </c>
      <c r="C13" s="47">
        <v>44414</v>
      </c>
      <c r="D13" s="58">
        <v>17180</v>
      </c>
      <c r="E13" s="44" t="s">
        <v>75</v>
      </c>
      <c r="F13" s="42">
        <v>19.54</v>
      </c>
      <c r="G13" s="48">
        <v>170</v>
      </c>
      <c r="H13" s="3">
        <f t="shared" si="0"/>
        <v>3321.7999999999997</v>
      </c>
    </row>
    <row r="14" spans="1:15" x14ac:dyDescent="0.35">
      <c r="A14" s="6"/>
      <c r="B14" s="6"/>
      <c r="C14" s="6"/>
      <c r="D14" s="6"/>
      <c r="E14" s="6"/>
      <c r="F14" s="7">
        <f>SUM(F3:F13)</f>
        <v>198.66</v>
      </c>
      <c r="G14" s="6"/>
      <c r="H14" s="7">
        <f>SUM(H3:H13)</f>
        <v>33772.200000000004</v>
      </c>
    </row>
    <row r="17" spans="1:9" x14ac:dyDescent="0.35">
      <c r="A17" s="60" t="s">
        <v>25</v>
      </c>
      <c r="B17" s="60"/>
      <c r="C17" s="60"/>
      <c r="D17" s="60"/>
      <c r="E17" s="60"/>
      <c r="F17" s="60"/>
      <c r="G17" s="60"/>
      <c r="H17" s="60"/>
    </row>
    <row r="18" spans="1:9" x14ac:dyDescent="0.35">
      <c r="A18" s="4"/>
      <c r="B18" s="4" t="s">
        <v>0</v>
      </c>
      <c r="C18" s="4" t="s">
        <v>1</v>
      </c>
      <c r="D18" s="4" t="s">
        <v>2</v>
      </c>
      <c r="E18" s="4" t="s">
        <v>26</v>
      </c>
      <c r="F18" s="4" t="s">
        <v>3</v>
      </c>
      <c r="G18" s="4" t="s">
        <v>4</v>
      </c>
      <c r="H18" s="4" t="s">
        <v>5</v>
      </c>
    </row>
    <row r="19" spans="1:9" x14ac:dyDescent="0.35">
      <c r="A19" s="1">
        <v>1</v>
      </c>
      <c r="B19" s="2"/>
      <c r="C19" s="2"/>
      <c r="D19" s="1"/>
      <c r="E19" s="1"/>
      <c r="F19" s="3"/>
      <c r="G19" s="3">
        <v>298</v>
      </c>
      <c r="H19" s="3">
        <f t="shared" ref="H19:H21" si="1">F19*G19</f>
        <v>0</v>
      </c>
    </row>
    <row r="20" spans="1:9" x14ac:dyDescent="0.35">
      <c r="A20" s="1">
        <v>2</v>
      </c>
      <c r="B20" s="2"/>
      <c r="C20" s="2"/>
      <c r="D20" s="1"/>
      <c r="E20" s="1"/>
      <c r="F20" s="3"/>
      <c r="G20" s="3"/>
      <c r="H20" s="3">
        <f t="shared" si="1"/>
        <v>0</v>
      </c>
    </row>
    <row r="21" spans="1:9" x14ac:dyDescent="0.35">
      <c r="A21" s="1">
        <v>3</v>
      </c>
      <c r="B21" s="2"/>
      <c r="C21" s="2"/>
      <c r="D21" s="1"/>
      <c r="E21" s="1"/>
      <c r="F21" s="3"/>
      <c r="G21" s="3"/>
      <c r="H21" s="3">
        <f t="shared" si="1"/>
        <v>0</v>
      </c>
    </row>
    <row r="22" spans="1:9" x14ac:dyDescent="0.35">
      <c r="A22" s="4"/>
      <c r="B22" s="4"/>
      <c r="C22" s="4"/>
      <c r="D22" s="4"/>
      <c r="E22" s="4"/>
      <c r="F22" s="5">
        <f>SUM(F19:F21)</f>
        <v>0</v>
      </c>
      <c r="G22" s="4"/>
      <c r="H22" s="5">
        <f>SUM(H19:H21)</f>
        <v>0</v>
      </c>
    </row>
    <row r="24" spans="1:9" x14ac:dyDescent="0.35">
      <c r="F24" s="1" t="s">
        <v>15</v>
      </c>
      <c r="G24" s="1"/>
      <c r="H24" s="3">
        <v>0</v>
      </c>
    </row>
    <row r="25" spans="1:9" x14ac:dyDescent="0.35">
      <c r="F25" s="1" t="s">
        <v>30</v>
      </c>
      <c r="G25" s="1"/>
      <c r="H25" s="8">
        <f>H22-H24</f>
        <v>0</v>
      </c>
    </row>
    <row r="26" spans="1:9" x14ac:dyDescent="0.35">
      <c r="I26" t="s">
        <v>48</v>
      </c>
    </row>
  </sheetData>
  <mergeCells count="2">
    <mergeCell ref="A17:H17"/>
    <mergeCell ref="A1:H1"/>
  </mergeCells>
  <conditionalFormatting sqref="D21">
    <cfRule type="duplicateValues" dxfId="4" priority="9"/>
  </conditionalFormatting>
  <conditionalFormatting sqref="D20">
    <cfRule type="duplicateValues" dxfId="3" priority="8"/>
  </conditionalFormatting>
  <conditionalFormatting sqref="D19">
    <cfRule type="duplicateValues" dxfId="2" priority="7"/>
  </conditionalFormatting>
  <conditionalFormatting sqref="D3:D13">
    <cfRule type="duplicateValues" dxfId="1" priority="1"/>
  </conditionalFormatting>
  <conditionalFormatting sqref="M9:M12">
    <cfRule type="duplicateValues" dxfId="0" priority="33"/>
  </conditionalFormatting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pageSetUpPr fitToPage="1"/>
  </sheetPr>
  <dimension ref="G7:K19"/>
  <sheetViews>
    <sheetView workbookViewId="0">
      <selection activeCell="O27" sqref="O27"/>
    </sheetView>
  </sheetViews>
  <sheetFormatPr defaultRowHeight="14.5" x14ac:dyDescent="0.35"/>
  <cols>
    <col min="8" max="8" width="12.1796875" bestFit="1" customWidth="1"/>
  </cols>
  <sheetData>
    <row r="7" spans="7:11" x14ac:dyDescent="0.35">
      <c r="G7" s="1"/>
      <c r="H7" s="1"/>
      <c r="I7" s="1"/>
      <c r="J7" s="1"/>
      <c r="K7" s="1"/>
    </row>
    <row r="8" spans="7:11" x14ac:dyDescent="0.35">
      <c r="G8" s="6"/>
      <c r="H8" s="6" t="s">
        <v>50</v>
      </c>
      <c r="I8" s="6" t="s">
        <v>51</v>
      </c>
      <c r="J8" s="6" t="s">
        <v>4</v>
      </c>
      <c r="K8" s="6"/>
    </row>
    <row r="9" spans="7:11" x14ac:dyDescent="0.35">
      <c r="G9" s="1"/>
      <c r="H9" s="1" t="s">
        <v>52</v>
      </c>
      <c r="I9" s="1">
        <v>22</v>
      </c>
      <c r="J9" s="1">
        <v>230</v>
      </c>
      <c r="K9" s="1"/>
    </row>
    <row r="10" spans="7:11" x14ac:dyDescent="0.35">
      <c r="G10" s="1"/>
      <c r="H10" s="1" t="s">
        <v>53</v>
      </c>
      <c r="I10" s="1">
        <v>23</v>
      </c>
      <c r="J10" s="1">
        <v>240</v>
      </c>
      <c r="K10" s="1"/>
    </row>
    <row r="11" spans="7:11" x14ac:dyDescent="0.35">
      <c r="G11" s="1"/>
      <c r="H11" s="1" t="s">
        <v>54</v>
      </c>
      <c r="I11" s="1">
        <v>24</v>
      </c>
      <c r="J11" s="1">
        <v>250</v>
      </c>
      <c r="K11" s="1"/>
    </row>
    <row r="12" spans="7:11" x14ac:dyDescent="0.35">
      <c r="G12" s="1"/>
      <c r="H12" s="1" t="s">
        <v>47</v>
      </c>
      <c r="I12" s="1">
        <v>25</v>
      </c>
      <c r="J12" s="1">
        <v>260</v>
      </c>
      <c r="K12" s="1"/>
    </row>
    <row r="13" spans="7:11" x14ac:dyDescent="0.35">
      <c r="G13" s="1"/>
      <c r="H13" s="1" t="s">
        <v>60</v>
      </c>
      <c r="I13" s="1">
        <v>26</v>
      </c>
      <c r="J13" s="1">
        <v>270</v>
      </c>
      <c r="K13" s="1"/>
    </row>
    <row r="14" spans="7:11" x14ac:dyDescent="0.35">
      <c r="G14" s="1"/>
      <c r="H14" s="1" t="s">
        <v>55</v>
      </c>
      <c r="I14" s="1">
        <v>27</v>
      </c>
      <c r="J14" s="1">
        <v>280</v>
      </c>
      <c r="K14" s="1"/>
    </row>
    <row r="15" spans="7:11" x14ac:dyDescent="0.35">
      <c r="G15" s="1"/>
      <c r="H15" s="1" t="s">
        <v>56</v>
      </c>
      <c r="I15" s="1">
        <v>30</v>
      </c>
      <c r="J15" s="1">
        <v>310</v>
      </c>
      <c r="K15" s="1"/>
    </row>
    <row r="16" spans="7:11" x14ac:dyDescent="0.35">
      <c r="G16" s="1"/>
      <c r="H16" s="1" t="s">
        <v>45</v>
      </c>
      <c r="I16" s="1">
        <v>31</v>
      </c>
      <c r="J16" s="1">
        <v>330</v>
      </c>
      <c r="K16" s="1"/>
    </row>
    <row r="17" spans="7:11" x14ac:dyDescent="0.35">
      <c r="G17" s="1"/>
      <c r="H17" s="1" t="s">
        <v>57</v>
      </c>
      <c r="I17" s="1">
        <v>32</v>
      </c>
      <c r="J17" s="1">
        <v>340</v>
      </c>
      <c r="K17" s="1"/>
    </row>
    <row r="18" spans="7:11" x14ac:dyDescent="0.35">
      <c r="G18" s="1"/>
      <c r="H18" s="1" t="s">
        <v>58</v>
      </c>
      <c r="I18" s="1">
        <v>33</v>
      </c>
      <c r="J18" s="1">
        <v>350</v>
      </c>
      <c r="K18" s="1"/>
    </row>
    <row r="19" spans="7:11" x14ac:dyDescent="0.35">
      <c r="G19" s="1"/>
      <c r="H19" s="1"/>
      <c r="I19" s="1"/>
      <c r="J19" s="1"/>
      <c r="K19" s="1"/>
    </row>
  </sheetData>
  <pageMargins left="0.7" right="0.7" top="0.75" bottom="0.75" header="0.3" footer="0.3"/>
  <pageSetup orientation="portrait" blackAndWhite="1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B2:V68"/>
  <sheetViews>
    <sheetView topLeftCell="A4" zoomScale="85" zoomScaleNormal="85" workbookViewId="0">
      <selection activeCell="Q27" sqref="Q27"/>
    </sheetView>
  </sheetViews>
  <sheetFormatPr defaultRowHeight="14.5" x14ac:dyDescent="0.35"/>
  <cols>
    <col min="2" max="2" width="13.81640625" bestFit="1" customWidth="1"/>
    <col min="3" max="3" width="11" bestFit="1" customWidth="1"/>
    <col min="4" max="4" width="10.54296875" bestFit="1" customWidth="1"/>
    <col min="5" max="5" width="10.453125" bestFit="1" customWidth="1"/>
    <col min="6" max="6" width="11.81640625" bestFit="1" customWidth="1"/>
    <col min="7" max="7" width="10.26953125" bestFit="1" customWidth="1"/>
    <col min="8" max="8" width="11.453125" bestFit="1" customWidth="1"/>
    <col min="9" max="9" width="10.54296875" bestFit="1" customWidth="1"/>
    <col min="10" max="10" width="11.54296875" bestFit="1" customWidth="1"/>
    <col min="11" max="11" width="11.81640625" bestFit="1" customWidth="1"/>
    <col min="12" max="12" width="5.1796875" customWidth="1"/>
    <col min="13" max="15" width="10.54296875" bestFit="1" customWidth="1"/>
    <col min="16" max="16" width="11.81640625" bestFit="1" customWidth="1"/>
    <col min="20" max="20" width="10.54296875" bestFit="1" customWidth="1"/>
  </cols>
  <sheetData>
    <row r="2" spans="2:22" ht="18.5" x14ac:dyDescent="0.45">
      <c r="B2" s="61" t="s">
        <v>14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</row>
    <row r="3" spans="2:22" ht="18.5" x14ac:dyDescent="0.45">
      <c r="B3" s="62" t="s">
        <v>33</v>
      </c>
      <c r="C3" s="62"/>
      <c r="D3" s="62"/>
      <c r="E3" s="62"/>
      <c r="F3" s="62"/>
      <c r="G3" s="18"/>
      <c r="H3" s="62" t="s">
        <v>34</v>
      </c>
      <c r="I3" s="62"/>
      <c r="J3" s="62"/>
      <c r="K3" s="62"/>
      <c r="L3" s="18"/>
      <c r="M3" s="26"/>
      <c r="N3" s="18"/>
      <c r="O3" s="18"/>
      <c r="P3" s="22"/>
    </row>
    <row r="4" spans="2:22" x14ac:dyDescent="0.35">
      <c r="B4" s="6" t="s">
        <v>9</v>
      </c>
      <c r="C4" s="6" t="s">
        <v>1</v>
      </c>
      <c r="D4" s="6" t="s">
        <v>10</v>
      </c>
      <c r="E4" s="6" t="s">
        <v>4</v>
      </c>
      <c r="F4" s="6" t="s">
        <v>5</v>
      </c>
      <c r="G4" s="6"/>
      <c r="H4" s="6" t="s">
        <v>10</v>
      </c>
      <c r="I4" s="6" t="s">
        <v>27</v>
      </c>
      <c r="J4" s="6" t="s">
        <v>5</v>
      </c>
      <c r="K4" s="6" t="s">
        <v>32</v>
      </c>
      <c r="L4" s="6"/>
      <c r="M4" s="6" t="s">
        <v>43</v>
      </c>
      <c r="N4" s="6" t="s">
        <v>16</v>
      </c>
      <c r="O4" s="6" t="s">
        <v>19</v>
      </c>
      <c r="P4" s="6" t="s">
        <v>17</v>
      </c>
    </row>
    <row r="5" spans="2:22" x14ac:dyDescent="0.35">
      <c r="B5" s="1" t="s">
        <v>76</v>
      </c>
      <c r="C5" s="2">
        <v>44414</v>
      </c>
      <c r="D5" s="3">
        <f>Kuria!F6</f>
        <v>92.1</v>
      </c>
      <c r="E5" s="3">
        <v>170</v>
      </c>
      <c r="F5" s="3">
        <f>D5*E5</f>
        <v>15656.999999999998</v>
      </c>
      <c r="G5" s="13"/>
      <c r="H5" s="3">
        <f>Kuria!F14</f>
        <v>0</v>
      </c>
      <c r="I5" s="3">
        <v>264</v>
      </c>
      <c r="J5" s="3">
        <f>H5*I5</f>
        <v>0</v>
      </c>
      <c r="K5" s="15">
        <f>F5+J5</f>
        <v>15656.999999999998</v>
      </c>
      <c r="L5" s="3"/>
      <c r="M5" s="3">
        <f>Kuria!H18</f>
        <v>0</v>
      </c>
      <c r="N5" s="3"/>
      <c r="O5" s="3">
        <f>Kuria!H17</f>
        <v>0</v>
      </c>
      <c r="P5" s="3">
        <f>K5-N5-O5-M5</f>
        <v>15656.999999999998</v>
      </c>
      <c r="Q5" s="10"/>
      <c r="R5" s="10"/>
      <c r="S5" s="10"/>
      <c r="T5" s="10"/>
      <c r="U5" s="10"/>
      <c r="V5" s="10"/>
    </row>
    <row r="6" spans="2:22" x14ac:dyDescent="0.35">
      <c r="B6" s="1" t="s">
        <v>7</v>
      </c>
      <c r="C6" s="2">
        <v>44414</v>
      </c>
      <c r="D6" s="3">
        <f>Eric!F6</f>
        <v>0</v>
      </c>
      <c r="E6" s="3">
        <v>170</v>
      </c>
      <c r="F6" s="3">
        <f t="shared" ref="F6:F22" si="0">D6*E6</f>
        <v>0</v>
      </c>
      <c r="G6" s="13"/>
      <c r="H6" s="3">
        <f>Eric!F14</f>
        <v>0</v>
      </c>
      <c r="I6" s="3">
        <v>264</v>
      </c>
      <c r="J6" s="3">
        <f t="shared" ref="J6:J23" si="1">H6*I6</f>
        <v>0</v>
      </c>
      <c r="K6" s="15">
        <f t="shared" ref="K6:K25" si="2">F6+J6</f>
        <v>0</v>
      </c>
      <c r="L6" s="3"/>
      <c r="M6" s="3"/>
      <c r="N6" s="3">
        <v>0</v>
      </c>
      <c r="O6" s="3">
        <f>Eric!H16</f>
        <v>0</v>
      </c>
      <c r="P6" s="3">
        <f t="shared" ref="P6:P22" si="3">K6-N6-O6-M6</f>
        <v>0</v>
      </c>
      <c r="Q6" s="10"/>
      <c r="R6" s="10"/>
      <c r="S6" s="10"/>
      <c r="T6" s="10"/>
      <c r="U6" s="10"/>
      <c r="V6" s="10"/>
    </row>
    <row r="7" spans="2:22" x14ac:dyDescent="0.35">
      <c r="B7" s="1" t="s">
        <v>8</v>
      </c>
      <c r="C7" s="2">
        <v>44414</v>
      </c>
      <c r="D7" s="3">
        <f>Mutuma!F12</f>
        <v>0</v>
      </c>
      <c r="E7" s="3">
        <v>170</v>
      </c>
      <c r="F7" s="3">
        <f t="shared" si="0"/>
        <v>0</v>
      </c>
      <c r="G7" s="13"/>
      <c r="H7" s="3">
        <f>Mutuma!F20</f>
        <v>0</v>
      </c>
      <c r="I7" s="3">
        <v>264</v>
      </c>
      <c r="J7" s="3">
        <f t="shared" si="1"/>
        <v>0</v>
      </c>
      <c r="K7" s="15">
        <f t="shared" si="2"/>
        <v>0</v>
      </c>
      <c r="L7" s="3"/>
      <c r="M7" s="3"/>
      <c r="N7" s="3"/>
      <c r="O7" s="3"/>
      <c r="P7" s="3">
        <f t="shared" si="3"/>
        <v>0</v>
      </c>
      <c r="Q7" s="10"/>
      <c r="R7" s="10"/>
      <c r="S7" s="10"/>
      <c r="T7" s="10"/>
      <c r="U7" s="10"/>
      <c r="V7" s="10"/>
    </row>
    <row r="8" spans="2:22" x14ac:dyDescent="0.35">
      <c r="B8" s="1" t="s">
        <v>18</v>
      </c>
      <c r="C8" s="2">
        <v>44414</v>
      </c>
      <c r="D8" s="3">
        <f>Kiambi!E5</f>
        <v>0</v>
      </c>
      <c r="E8" s="3">
        <v>170</v>
      </c>
      <c r="F8" s="3">
        <f t="shared" si="0"/>
        <v>0</v>
      </c>
      <c r="G8" s="13"/>
      <c r="H8" s="3"/>
      <c r="I8" s="3">
        <v>264</v>
      </c>
      <c r="J8" s="3">
        <f t="shared" si="1"/>
        <v>0</v>
      </c>
      <c r="K8" s="15">
        <f t="shared" si="2"/>
        <v>0</v>
      </c>
      <c r="L8" s="3"/>
      <c r="M8" s="3"/>
      <c r="N8" s="3"/>
      <c r="O8" s="3"/>
      <c r="P8" s="3">
        <f t="shared" si="3"/>
        <v>0</v>
      </c>
      <c r="Q8" s="10"/>
      <c r="R8" s="10"/>
      <c r="S8" s="10"/>
      <c r="T8" s="10"/>
      <c r="U8" s="10"/>
      <c r="V8" s="10"/>
    </row>
    <row r="9" spans="2:22" x14ac:dyDescent="0.35">
      <c r="B9" s="1" t="s">
        <v>72</v>
      </c>
      <c r="C9" s="2">
        <v>44414</v>
      </c>
      <c r="D9" s="3">
        <f>EDU!F7</f>
        <v>0</v>
      </c>
      <c r="E9" s="3">
        <v>170</v>
      </c>
      <c r="F9" s="3">
        <f t="shared" si="0"/>
        <v>0</v>
      </c>
      <c r="G9" s="13"/>
      <c r="H9" s="3">
        <f>EDU!F14</f>
        <v>0</v>
      </c>
      <c r="I9" s="3">
        <v>264</v>
      </c>
      <c r="J9" s="3">
        <f t="shared" si="1"/>
        <v>0</v>
      </c>
      <c r="K9" s="15">
        <f t="shared" si="2"/>
        <v>0</v>
      </c>
      <c r="L9" s="3"/>
      <c r="M9" s="3"/>
      <c r="N9" s="3"/>
      <c r="O9" s="3">
        <f>EDU!H17</f>
        <v>0</v>
      </c>
      <c r="P9" s="3">
        <f t="shared" si="3"/>
        <v>0</v>
      </c>
      <c r="Q9" s="10"/>
      <c r="R9" s="10"/>
      <c r="S9" s="10"/>
      <c r="T9" s="10"/>
      <c r="U9" s="10"/>
      <c r="V9" s="10"/>
    </row>
    <row r="10" spans="2:22" x14ac:dyDescent="0.35">
      <c r="B10" s="1" t="s">
        <v>44</v>
      </c>
      <c r="C10" s="2">
        <v>44414</v>
      </c>
      <c r="D10" s="3">
        <f>Eveline!F13</f>
        <v>0</v>
      </c>
      <c r="E10" s="3">
        <v>170</v>
      </c>
      <c r="F10" s="3">
        <f t="shared" si="0"/>
        <v>0</v>
      </c>
      <c r="G10" s="13"/>
      <c r="H10" s="3">
        <f>Eveline!F23</f>
        <v>0</v>
      </c>
      <c r="I10" s="3">
        <v>264</v>
      </c>
      <c r="J10" s="3">
        <f t="shared" si="1"/>
        <v>0</v>
      </c>
      <c r="K10" s="15">
        <f t="shared" si="2"/>
        <v>0</v>
      </c>
      <c r="L10" s="3"/>
      <c r="M10" s="3"/>
      <c r="N10" s="3"/>
      <c r="O10" s="3">
        <f>Eveline!H26</f>
        <v>0</v>
      </c>
      <c r="P10" s="3">
        <f t="shared" si="3"/>
        <v>0</v>
      </c>
      <c r="Q10" s="10"/>
      <c r="R10" s="10"/>
      <c r="S10" s="10"/>
      <c r="T10" s="10"/>
      <c r="U10" s="10"/>
      <c r="V10" s="10"/>
    </row>
    <row r="11" spans="2:22" x14ac:dyDescent="0.35">
      <c r="B11" s="1" t="s">
        <v>40</v>
      </c>
      <c r="C11" s="2">
        <v>44414</v>
      </c>
      <c r="D11" s="3">
        <f>KOROSS!F4</f>
        <v>0</v>
      </c>
      <c r="E11" s="3">
        <v>170</v>
      </c>
      <c r="F11" s="3">
        <f t="shared" si="0"/>
        <v>0</v>
      </c>
      <c r="G11" s="13"/>
      <c r="H11" s="3">
        <f>KOROSS!F10</f>
        <v>0</v>
      </c>
      <c r="I11" s="3">
        <v>264</v>
      </c>
      <c r="J11" s="3">
        <f t="shared" si="1"/>
        <v>0</v>
      </c>
      <c r="K11" s="15">
        <f t="shared" si="2"/>
        <v>0</v>
      </c>
      <c r="L11" s="3"/>
      <c r="M11" s="3"/>
      <c r="N11" s="3"/>
      <c r="O11" s="3">
        <f>KOROSS!H13</f>
        <v>0</v>
      </c>
      <c r="P11" s="3">
        <f t="shared" si="3"/>
        <v>0</v>
      </c>
      <c r="Q11" s="10"/>
      <c r="R11" s="10"/>
      <c r="S11" s="10"/>
      <c r="T11" s="10"/>
      <c r="U11" s="10"/>
      <c r="V11" s="10"/>
    </row>
    <row r="12" spans="2:22" x14ac:dyDescent="0.35">
      <c r="B12" s="1" t="s">
        <v>41</v>
      </c>
      <c r="C12" s="2">
        <v>44414</v>
      </c>
      <c r="D12" s="3">
        <f>Grace!F6</f>
        <v>15.54</v>
      </c>
      <c r="E12" s="3">
        <v>170</v>
      </c>
      <c r="F12" s="3">
        <f t="shared" si="0"/>
        <v>2641.7999999999997</v>
      </c>
      <c r="G12" s="13"/>
      <c r="H12" s="3"/>
      <c r="I12" s="3">
        <v>264</v>
      </c>
      <c r="J12" s="3">
        <f t="shared" si="1"/>
        <v>0</v>
      </c>
      <c r="K12" s="15">
        <f t="shared" si="2"/>
        <v>2641.7999999999997</v>
      </c>
      <c r="L12" s="3"/>
      <c r="M12" s="3"/>
      <c r="N12" s="3">
        <f>Grace!H9</f>
        <v>0</v>
      </c>
      <c r="O12" s="3"/>
      <c r="P12" s="3">
        <f t="shared" si="3"/>
        <v>2641.7999999999997</v>
      </c>
      <c r="Q12" s="10"/>
      <c r="R12" s="10"/>
      <c r="S12" s="10"/>
      <c r="T12" s="10"/>
      <c r="U12" s="10"/>
      <c r="V12" s="10"/>
    </row>
    <row r="13" spans="2:22" x14ac:dyDescent="0.35">
      <c r="B13" s="1" t="s">
        <v>21</v>
      </c>
      <c r="C13" s="2">
        <v>44414</v>
      </c>
      <c r="D13" s="3">
        <f>Ali!F6</f>
        <v>0</v>
      </c>
      <c r="E13" s="3">
        <v>170</v>
      </c>
      <c r="F13" s="3">
        <f t="shared" si="0"/>
        <v>0</v>
      </c>
      <c r="G13" s="13"/>
      <c r="H13" s="3">
        <f>Ali!F12</f>
        <v>0</v>
      </c>
      <c r="I13" s="3">
        <v>264</v>
      </c>
      <c r="J13" s="3">
        <f t="shared" si="1"/>
        <v>0</v>
      </c>
      <c r="K13" s="15">
        <f t="shared" si="2"/>
        <v>0</v>
      </c>
      <c r="L13" s="3"/>
      <c r="M13" s="3">
        <f>Ali!H17</f>
        <v>0</v>
      </c>
      <c r="N13" s="3">
        <f>Ali!H18</f>
        <v>0</v>
      </c>
      <c r="O13" s="3">
        <f>Ali!H16</f>
        <v>0</v>
      </c>
      <c r="P13" s="3">
        <f t="shared" si="3"/>
        <v>0</v>
      </c>
      <c r="Q13" s="10"/>
      <c r="R13" s="10"/>
      <c r="S13" s="10"/>
      <c r="T13" s="10"/>
      <c r="U13" s="10"/>
      <c r="V13" s="10"/>
    </row>
    <row r="14" spans="2:22" x14ac:dyDescent="0.35">
      <c r="B14" s="1" t="s">
        <v>22</v>
      </c>
      <c r="C14" s="2">
        <v>44414</v>
      </c>
      <c r="D14" s="3">
        <f>Gachoka!E6</f>
        <v>0</v>
      </c>
      <c r="E14" s="3">
        <v>170</v>
      </c>
      <c r="F14" s="3">
        <f t="shared" si="0"/>
        <v>0</v>
      </c>
      <c r="G14" s="13"/>
      <c r="H14" s="3">
        <f>Gachoka!F18</f>
        <v>0</v>
      </c>
      <c r="I14" s="3">
        <v>264</v>
      </c>
      <c r="J14" s="3">
        <f t="shared" si="1"/>
        <v>0</v>
      </c>
      <c r="K14" s="15">
        <f t="shared" si="2"/>
        <v>0</v>
      </c>
      <c r="L14" s="3"/>
      <c r="M14" s="3"/>
      <c r="N14" s="3">
        <f>Gachoka!G9</f>
        <v>0</v>
      </c>
      <c r="O14" s="3">
        <v>0</v>
      </c>
      <c r="P14" s="3">
        <f t="shared" si="3"/>
        <v>0</v>
      </c>
      <c r="Q14" s="10"/>
      <c r="R14" s="10"/>
      <c r="S14" s="10"/>
      <c r="T14" s="10"/>
      <c r="U14" s="10"/>
      <c r="V14" s="10"/>
    </row>
    <row r="15" spans="2:22" x14ac:dyDescent="0.35">
      <c r="B15" s="1" t="s">
        <v>63</v>
      </c>
      <c r="C15" s="2">
        <v>44414</v>
      </c>
      <c r="D15" s="3">
        <f>Gregory!F4</f>
        <v>0</v>
      </c>
      <c r="E15" s="3">
        <v>170</v>
      </c>
      <c r="F15" s="3">
        <f t="shared" si="0"/>
        <v>0</v>
      </c>
      <c r="G15" s="13"/>
      <c r="H15" s="3">
        <f>Gregory!F10</f>
        <v>0</v>
      </c>
      <c r="I15" s="3">
        <v>264</v>
      </c>
      <c r="J15" s="3">
        <f t="shared" si="1"/>
        <v>0</v>
      </c>
      <c r="K15" s="15">
        <f t="shared" si="2"/>
        <v>0</v>
      </c>
      <c r="L15" s="3"/>
      <c r="M15" s="3"/>
      <c r="N15" s="3"/>
      <c r="O15" s="3">
        <f>Gregory!H13</f>
        <v>0</v>
      </c>
      <c r="P15" s="3">
        <f>K15+N15-O15-M15</f>
        <v>0</v>
      </c>
      <c r="Q15" s="10"/>
      <c r="R15" s="10"/>
      <c r="S15" s="10"/>
      <c r="T15" s="10"/>
      <c r="U15" s="10"/>
      <c r="V15" s="10"/>
    </row>
    <row r="16" spans="2:22" x14ac:dyDescent="0.35">
      <c r="B16" s="1" t="s">
        <v>37</v>
      </c>
      <c r="C16" s="2">
        <v>44414</v>
      </c>
      <c r="D16" s="3">
        <f>Muguongo!E15</f>
        <v>0</v>
      </c>
      <c r="E16" s="3">
        <v>170</v>
      </c>
      <c r="F16" s="3">
        <f t="shared" si="0"/>
        <v>0</v>
      </c>
      <c r="G16" s="13"/>
      <c r="H16" s="3">
        <f>Muguongo!F23</f>
        <v>0</v>
      </c>
      <c r="I16" s="3">
        <v>264</v>
      </c>
      <c r="J16" s="3">
        <f t="shared" si="1"/>
        <v>0</v>
      </c>
      <c r="K16" s="15">
        <f t="shared" si="2"/>
        <v>0</v>
      </c>
      <c r="L16" s="3"/>
      <c r="M16" s="3"/>
      <c r="N16" s="3">
        <v>0</v>
      </c>
      <c r="O16" s="3">
        <f>Muguongo!H25</f>
        <v>0</v>
      </c>
      <c r="P16" s="3">
        <f t="shared" si="3"/>
        <v>0</v>
      </c>
      <c r="Q16" s="10"/>
      <c r="R16" s="10"/>
      <c r="S16" s="10"/>
      <c r="T16" s="10"/>
      <c r="U16" s="10"/>
      <c r="V16" s="10"/>
    </row>
    <row r="17" spans="2:22" x14ac:dyDescent="0.35">
      <c r="B17" s="1" t="s">
        <v>38</v>
      </c>
      <c r="C17" s="2">
        <v>44414</v>
      </c>
      <c r="D17" s="3">
        <f>Mark!F7</f>
        <v>0</v>
      </c>
      <c r="E17" s="3">
        <v>170</v>
      </c>
      <c r="F17" s="3">
        <f t="shared" si="0"/>
        <v>0</v>
      </c>
      <c r="G17" s="13"/>
      <c r="H17" s="3">
        <f>Mark!F16</f>
        <v>0</v>
      </c>
      <c r="I17" s="3">
        <v>264</v>
      </c>
      <c r="J17" s="3">
        <f t="shared" si="1"/>
        <v>0</v>
      </c>
      <c r="K17" s="15">
        <f t="shared" si="2"/>
        <v>0</v>
      </c>
      <c r="L17" s="3"/>
      <c r="M17" s="3"/>
      <c r="N17" s="3">
        <f>Mark!H20</f>
        <v>0</v>
      </c>
      <c r="O17" s="3">
        <f>Mark!H19</f>
        <v>0</v>
      </c>
      <c r="P17" s="3">
        <f t="shared" si="3"/>
        <v>0</v>
      </c>
      <c r="Q17" s="10"/>
      <c r="R17" s="10"/>
      <c r="S17" s="10"/>
      <c r="T17" s="10"/>
      <c r="U17" s="10"/>
      <c r="V17" s="10"/>
    </row>
    <row r="18" spans="2:22" x14ac:dyDescent="0.35">
      <c r="B18" s="1" t="s">
        <v>42</v>
      </c>
      <c r="C18" s="2">
        <v>44414</v>
      </c>
      <c r="D18" s="3">
        <f>Harrison!F4</f>
        <v>0</v>
      </c>
      <c r="E18" s="3">
        <v>170</v>
      </c>
      <c r="F18" s="3">
        <f t="shared" si="0"/>
        <v>0</v>
      </c>
      <c r="G18" s="13"/>
      <c r="H18" s="3">
        <f>Harrison!F12</f>
        <v>0</v>
      </c>
      <c r="I18" s="3">
        <v>264</v>
      </c>
      <c r="J18" s="3">
        <f t="shared" si="1"/>
        <v>0</v>
      </c>
      <c r="K18" s="15">
        <f t="shared" si="2"/>
        <v>0</v>
      </c>
      <c r="L18" s="3"/>
      <c r="M18" s="3"/>
      <c r="N18" s="3"/>
      <c r="O18" s="3"/>
      <c r="P18" s="3">
        <f t="shared" si="3"/>
        <v>0</v>
      </c>
      <c r="Q18" s="10"/>
      <c r="R18" s="10"/>
      <c r="S18" s="10"/>
      <c r="T18" s="10"/>
      <c r="U18" s="10"/>
      <c r="V18" s="10"/>
    </row>
    <row r="19" spans="2:22" x14ac:dyDescent="0.35">
      <c r="B19" s="1" t="s">
        <v>46</v>
      </c>
      <c r="C19" s="2">
        <v>44414</v>
      </c>
      <c r="D19" s="3">
        <f>MWENDA!F14</f>
        <v>198.66</v>
      </c>
      <c r="E19" s="3">
        <v>170</v>
      </c>
      <c r="F19" s="3">
        <f t="shared" si="0"/>
        <v>33772.199999999997</v>
      </c>
      <c r="G19" s="13"/>
      <c r="H19" s="3">
        <f>MWENDA!F22</f>
        <v>0</v>
      </c>
      <c r="I19" s="3">
        <v>264</v>
      </c>
      <c r="J19" s="3">
        <f t="shared" si="1"/>
        <v>0</v>
      </c>
      <c r="K19" s="15">
        <f t="shared" si="2"/>
        <v>33772.199999999997</v>
      </c>
      <c r="L19" s="3"/>
      <c r="M19" s="3"/>
      <c r="N19" s="3"/>
      <c r="O19" s="3">
        <f>MWENDA!H24</f>
        <v>0</v>
      </c>
      <c r="P19" s="3">
        <f t="shared" si="3"/>
        <v>33772.199999999997</v>
      </c>
      <c r="Q19" s="10"/>
      <c r="R19" s="10"/>
      <c r="S19" s="10"/>
      <c r="T19" s="10"/>
      <c r="U19" s="10"/>
      <c r="V19" s="10"/>
    </row>
    <row r="20" spans="2:22" x14ac:dyDescent="0.35">
      <c r="B20" s="1" t="s">
        <v>62</v>
      </c>
      <c r="C20" s="2">
        <v>44414</v>
      </c>
      <c r="D20" s="3">
        <f>Kiambi!F5</f>
        <v>0</v>
      </c>
      <c r="E20" s="3">
        <v>170</v>
      </c>
      <c r="F20" s="3">
        <f t="shared" si="0"/>
        <v>0</v>
      </c>
      <c r="G20" s="13"/>
      <c r="H20" s="3">
        <f>Kiambi!F15</f>
        <v>0</v>
      </c>
      <c r="I20" s="3">
        <v>264</v>
      </c>
      <c r="J20" s="3">
        <f t="shared" si="1"/>
        <v>0</v>
      </c>
      <c r="K20" s="15">
        <f t="shared" si="2"/>
        <v>0</v>
      </c>
      <c r="L20" s="3"/>
      <c r="M20" s="3"/>
      <c r="N20" s="3"/>
      <c r="O20" s="3">
        <f>Kiambi!H22</f>
        <v>0</v>
      </c>
      <c r="P20" s="3">
        <f t="shared" si="3"/>
        <v>0</v>
      </c>
      <c r="Q20" s="10"/>
      <c r="R20" s="10"/>
      <c r="S20" s="10"/>
      <c r="T20" s="10"/>
      <c r="U20" s="10"/>
      <c r="V20" s="10"/>
    </row>
    <row r="21" spans="2:22" x14ac:dyDescent="0.35">
      <c r="B21" s="1" t="s">
        <v>23</v>
      </c>
      <c r="C21" s="2">
        <v>44414</v>
      </c>
      <c r="D21" s="3">
        <f>Kiboro!F7</f>
        <v>0</v>
      </c>
      <c r="E21" s="3">
        <v>170</v>
      </c>
      <c r="F21" s="3">
        <f t="shared" si="0"/>
        <v>0</v>
      </c>
      <c r="G21" s="13"/>
      <c r="H21" s="3">
        <f>Kiboro!F13</f>
        <v>0</v>
      </c>
      <c r="I21" s="3">
        <v>264</v>
      </c>
      <c r="J21" s="3">
        <f t="shared" si="1"/>
        <v>0</v>
      </c>
      <c r="K21" s="15">
        <f t="shared" si="2"/>
        <v>0</v>
      </c>
      <c r="L21" s="3"/>
      <c r="M21" s="3"/>
      <c r="N21" s="3"/>
      <c r="O21" s="3">
        <v>0</v>
      </c>
      <c r="P21" s="3">
        <f t="shared" si="3"/>
        <v>0</v>
      </c>
      <c r="Q21" s="10"/>
      <c r="R21" s="10"/>
      <c r="S21" s="10"/>
      <c r="T21" s="10"/>
      <c r="U21" s="10"/>
      <c r="V21" s="10"/>
    </row>
    <row r="22" spans="2:22" x14ac:dyDescent="0.35">
      <c r="B22" s="1" t="s">
        <v>59</v>
      </c>
      <c r="C22" s="2">
        <v>44414</v>
      </c>
      <c r="D22" s="3"/>
      <c r="E22" s="3">
        <v>170</v>
      </c>
      <c r="F22" s="3">
        <f t="shared" si="0"/>
        <v>0</v>
      </c>
      <c r="G22" s="13"/>
      <c r="H22" s="3"/>
      <c r="I22" s="3">
        <v>264</v>
      </c>
      <c r="J22" s="3">
        <f t="shared" si="1"/>
        <v>0</v>
      </c>
      <c r="K22" s="15">
        <f t="shared" si="2"/>
        <v>0</v>
      </c>
      <c r="L22" s="3"/>
      <c r="M22" s="3"/>
      <c r="N22" s="3"/>
      <c r="O22" s="3">
        <v>0</v>
      </c>
      <c r="P22" s="3">
        <f t="shared" si="3"/>
        <v>0</v>
      </c>
      <c r="Q22" s="10"/>
      <c r="R22" s="10"/>
      <c r="S22" s="10"/>
      <c r="T22" s="10"/>
      <c r="U22" s="10"/>
      <c r="V22" s="10"/>
    </row>
    <row r="23" spans="2:22" x14ac:dyDescent="0.35">
      <c r="B23" s="1" t="s">
        <v>31</v>
      </c>
      <c r="C23" s="2">
        <v>44414</v>
      </c>
      <c r="D23" s="3">
        <f>Mike!F8</f>
        <v>0</v>
      </c>
      <c r="E23" s="3">
        <v>170</v>
      </c>
      <c r="F23" s="3">
        <f>D23*E23</f>
        <v>0</v>
      </c>
      <c r="G23" s="13"/>
      <c r="H23" s="3">
        <f>Mike!F16</f>
        <v>0</v>
      </c>
      <c r="I23" s="3">
        <v>264</v>
      </c>
      <c r="J23" s="3">
        <f t="shared" si="1"/>
        <v>0</v>
      </c>
      <c r="K23" s="15">
        <f t="shared" si="2"/>
        <v>0</v>
      </c>
      <c r="L23" s="3"/>
      <c r="M23" s="3"/>
      <c r="N23" s="3"/>
      <c r="O23" s="3">
        <f>Mike!H20</f>
        <v>0</v>
      </c>
      <c r="P23" s="3">
        <f>K23-N23-O23-M23</f>
        <v>0</v>
      </c>
      <c r="Q23" s="10"/>
      <c r="R23" s="10"/>
      <c r="S23" s="10"/>
      <c r="T23" s="10"/>
      <c r="U23" s="10"/>
      <c r="V23" s="10"/>
    </row>
    <row r="24" spans="2:22" x14ac:dyDescent="0.35">
      <c r="B24" s="6"/>
      <c r="C24" s="6"/>
      <c r="D24" s="15">
        <f t="shared" ref="D24:J24" si="4">SUM(D5:D23)</f>
        <v>306.29999999999995</v>
      </c>
      <c r="E24" s="15"/>
      <c r="F24" s="15">
        <f t="shared" si="4"/>
        <v>52071</v>
      </c>
      <c r="G24" s="15"/>
      <c r="H24" s="15">
        <f>SUM(H5:H23)</f>
        <v>0</v>
      </c>
      <c r="I24" s="15"/>
      <c r="J24" s="15">
        <f t="shared" si="4"/>
        <v>0</v>
      </c>
      <c r="K24" s="15">
        <f>SUM(K5:K23)</f>
        <v>52071</v>
      </c>
      <c r="L24" s="15"/>
      <c r="M24" s="15">
        <f>SUM(M5:M23)</f>
        <v>0</v>
      </c>
      <c r="N24" s="15">
        <f>SUM(N5:N23)</f>
        <v>0</v>
      </c>
      <c r="O24" s="15">
        <f t="shared" ref="O24:P24" si="5">SUM(O5:O23)</f>
        <v>0</v>
      </c>
      <c r="P24" s="15">
        <f t="shared" si="5"/>
        <v>52071</v>
      </c>
      <c r="Q24" s="10"/>
      <c r="R24" s="10"/>
      <c r="S24" s="10"/>
      <c r="T24" s="10"/>
      <c r="U24" s="10"/>
      <c r="V24" s="10"/>
    </row>
    <row r="25" spans="2:22" x14ac:dyDescent="0.35">
      <c r="B25" s="1"/>
      <c r="C25" s="1"/>
      <c r="D25" s="8">
        <f>D24-Ballast!F18</f>
        <v>0</v>
      </c>
      <c r="E25" s="1"/>
      <c r="F25" s="1"/>
      <c r="G25" s="14"/>
      <c r="H25" s="8">
        <f>H24-Rocks!F16</f>
        <v>0</v>
      </c>
      <c r="I25" s="1"/>
      <c r="J25" s="1"/>
      <c r="K25" s="15">
        <f t="shared" si="2"/>
        <v>0</v>
      </c>
      <c r="L25" s="1"/>
      <c r="M25" s="1"/>
      <c r="N25" s="1"/>
      <c r="O25" s="1"/>
      <c r="P25" s="1"/>
      <c r="Q25" s="10"/>
      <c r="R25" s="10"/>
      <c r="S25" s="10"/>
      <c r="T25" s="10"/>
      <c r="U25" s="10"/>
      <c r="V25" s="10"/>
    </row>
    <row r="26" spans="2:22" x14ac:dyDescent="0.35">
      <c r="H26" s="10"/>
      <c r="I26" s="10">
        <f>D24+H24</f>
        <v>306.29999999999995</v>
      </c>
      <c r="J26" s="10"/>
      <c r="K26" s="10"/>
      <c r="L26" s="10"/>
      <c r="M26" s="10"/>
      <c r="N26" s="10"/>
      <c r="O26" s="10"/>
      <c r="P26" s="10"/>
      <c r="Q26" s="10"/>
      <c r="R26" s="10"/>
      <c r="T26" s="10"/>
    </row>
    <row r="27" spans="2:22" x14ac:dyDescent="0.35">
      <c r="B27" s="6"/>
      <c r="C27" s="6" t="s">
        <v>1</v>
      </c>
      <c r="D27" s="6" t="s">
        <v>28</v>
      </c>
      <c r="E27" s="6" t="s">
        <v>11</v>
      </c>
      <c r="F27" s="6" t="s">
        <v>29</v>
      </c>
      <c r="G27" s="6" t="s">
        <v>11</v>
      </c>
      <c r="H27" s="6" t="s">
        <v>12</v>
      </c>
      <c r="I27" s="6" t="s">
        <v>13</v>
      </c>
      <c r="T27" s="9"/>
    </row>
    <row r="28" spans="2:22" x14ac:dyDescent="0.35">
      <c r="B28" s="1">
        <v>1</v>
      </c>
      <c r="C28" s="2">
        <v>44407</v>
      </c>
      <c r="D28" s="3"/>
      <c r="E28" s="17"/>
      <c r="F28" s="3">
        <v>202.48000000000002</v>
      </c>
      <c r="G28" s="1">
        <v>10</v>
      </c>
      <c r="H28" s="1">
        <f>G28</f>
        <v>10</v>
      </c>
      <c r="I28" s="8">
        <f>D28+F28</f>
        <v>202.48000000000002</v>
      </c>
    </row>
    <row r="29" spans="2:22" x14ac:dyDescent="0.35">
      <c r="B29" s="1">
        <v>2</v>
      </c>
      <c r="C29" s="2">
        <v>44408</v>
      </c>
      <c r="D29" s="3"/>
      <c r="E29" s="17"/>
      <c r="F29" s="3">
        <v>55.440000000000005</v>
      </c>
      <c r="G29" s="1">
        <v>3</v>
      </c>
      <c r="H29" s="1">
        <f t="shared" ref="H29:H41" si="6">E29++G29+H28</f>
        <v>13</v>
      </c>
      <c r="I29" s="8">
        <f t="shared" ref="I29:I43" si="7">D29+I28+F29</f>
        <v>257.92</v>
      </c>
    </row>
    <row r="30" spans="2:22" x14ac:dyDescent="0.35">
      <c r="B30" s="1">
        <v>3</v>
      </c>
      <c r="C30" s="2">
        <v>44409</v>
      </c>
      <c r="D30" s="3">
        <v>92.88</v>
      </c>
      <c r="E30" s="17">
        <v>5</v>
      </c>
      <c r="F30" s="3">
        <v>207.01999999999998</v>
      </c>
      <c r="G30" s="1">
        <v>10</v>
      </c>
      <c r="H30" s="1">
        <f t="shared" si="6"/>
        <v>28</v>
      </c>
      <c r="I30" s="8">
        <f t="shared" si="7"/>
        <v>557.81999999999994</v>
      </c>
    </row>
    <row r="31" spans="2:22" x14ac:dyDescent="0.35">
      <c r="B31" s="1">
        <v>4</v>
      </c>
      <c r="C31" s="2">
        <v>44410</v>
      </c>
      <c r="D31" s="3">
        <v>236</v>
      </c>
      <c r="E31" s="17">
        <v>13</v>
      </c>
      <c r="F31" s="3">
        <v>61.38000000000001</v>
      </c>
      <c r="G31" s="1">
        <v>3</v>
      </c>
      <c r="H31" s="1">
        <f t="shared" si="6"/>
        <v>44</v>
      </c>
      <c r="I31" s="8">
        <f t="shared" si="7"/>
        <v>855.19999999999993</v>
      </c>
    </row>
    <row r="32" spans="2:22" x14ac:dyDescent="0.35">
      <c r="B32" s="1">
        <v>5</v>
      </c>
      <c r="C32" s="2">
        <v>44411</v>
      </c>
      <c r="D32" s="3">
        <v>134.04000000000002</v>
      </c>
      <c r="E32" s="16">
        <v>7</v>
      </c>
      <c r="F32" s="3">
        <v>35.799999999999997</v>
      </c>
      <c r="G32" s="1">
        <v>2</v>
      </c>
      <c r="H32" s="1">
        <f t="shared" si="6"/>
        <v>53</v>
      </c>
      <c r="I32" s="8">
        <f t="shared" si="7"/>
        <v>1025.04</v>
      </c>
      <c r="Q32" t="s">
        <v>35</v>
      </c>
    </row>
    <row r="33" spans="2:18" x14ac:dyDescent="0.35">
      <c r="B33" s="1">
        <v>49</v>
      </c>
      <c r="C33" s="2">
        <v>44412</v>
      </c>
      <c r="D33" s="3">
        <f>[1]Summary!D24</f>
        <v>1246.82</v>
      </c>
      <c r="E33" s="17"/>
      <c r="F33" s="3"/>
      <c r="G33" s="1"/>
      <c r="H33" s="1">
        <v>110</v>
      </c>
      <c r="I33" s="8">
        <f t="shared" si="7"/>
        <v>2271.8599999999997</v>
      </c>
      <c r="M33" t="s">
        <v>81</v>
      </c>
      <c r="N33">
        <v>3000</v>
      </c>
    </row>
    <row r="34" spans="2:18" x14ac:dyDescent="0.35">
      <c r="B34" s="1">
        <v>50</v>
      </c>
      <c r="C34" s="2">
        <v>44413</v>
      </c>
      <c r="D34" s="3">
        <v>429.06</v>
      </c>
      <c r="E34" s="17"/>
      <c r="F34" s="3"/>
      <c r="G34" s="1"/>
      <c r="H34" s="1">
        <v>134</v>
      </c>
      <c r="I34" s="8">
        <f t="shared" si="7"/>
        <v>2700.9199999999996</v>
      </c>
      <c r="M34" t="s">
        <v>82</v>
      </c>
      <c r="N34">
        <v>7000</v>
      </c>
    </row>
    <row r="35" spans="2:18" x14ac:dyDescent="0.35">
      <c r="B35" s="1">
        <v>51</v>
      </c>
      <c r="C35" s="2">
        <v>44414</v>
      </c>
      <c r="D35" s="3">
        <v>198.66</v>
      </c>
      <c r="E35" s="17"/>
      <c r="F35" s="3"/>
      <c r="G35" s="1"/>
      <c r="H35" s="1">
        <v>145</v>
      </c>
      <c r="I35" s="8">
        <f t="shared" si="7"/>
        <v>2899.5799999999995</v>
      </c>
      <c r="M35" t="s">
        <v>83</v>
      </c>
      <c r="N35">
        <v>6000</v>
      </c>
    </row>
    <row r="36" spans="2:18" x14ac:dyDescent="0.35">
      <c r="B36" s="1">
        <v>52</v>
      </c>
      <c r="C36" s="2">
        <v>44415</v>
      </c>
      <c r="D36" s="3"/>
      <c r="E36" s="17"/>
      <c r="F36" s="3"/>
      <c r="G36" s="1"/>
      <c r="H36" s="1">
        <f t="shared" si="6"/>
        <v>145</v>
      </c>
      <c r="I36" s="8">
        <f t="shared" si="7"/>
        <v>2899.5799999999995</v>
      </c>
      <c r="M36" t="s">
        <v>84</v>
      </c>
      <c r="N36">
        <v>10000</v>
      </c>
    </row>
    <row r="37" spans="2:18" x14ac:dyDescent="0.35">
      <c r="B37" s="1">
        <v>53</v>
      </c>
      <c r="C37" s="2">
        <v>44416</v>
      </c>
      <c r="D37" s="3"/>
      <c r="E37" s="17"/>
      <c r="F37" s="3"/>
      <c r="G37" s="1"/>
      <c r="H37" s="1">
        <f t="shared" si="6"/>
        <v>145</v>
      </c>
      <c r="I37" s="8">
        <f t="shared" si="7"/>
        <v>2899.5799999999995</v>
      </c>
      <c r="M37" t="s">
        <v>85</v>
      </c>
      <c r="N37">
        <v>10000</v>
      </c>
    </row>
    <row r="38" spans="2:18" x14ac:dyDescent="0.35">
      <c r="B38" s="1">
        <v>54</v>
      </c>
      <c r="C38" s="2">
        <v>44417</v>
      </c>
      <c r="D38" s="3"/>
      <c r="E38" s="17"/>
      <c r="F38" s="3"/>
      <c r="G38" s="1"/>
      <c r="H38" s="1">
        <f t="shared" si="6"/>
        <v>145</v>
      </c>
      <c r="I38" s="8">
        <f t="shared" si="7"/>
        <v>2899.5799999999995</v>
      </c>
    </row>
    <row r="39" spans="2:18" x14ac:dyDescent="0.35">
      <c r="B39" s="1">
        <v>55</v>
      </c>
      <c r="C39" s="2">
        <v>44418</v>
      </c>
      <c r="D39" s="3"/>
      <c r="E39" s="17"/>
      <c r="F39" s="3"/>
      <c r="G39" s="1"/>
      <c r="H39" s="1">
        <f t="shared" si="6"/>
        <v>145</v>
      </c>
      <c r="I39" s="8">
        <f t="shared" si="7"/>
        <v>2899.5799999999995</v>
      </c>
    </row>
    <row r="40" spans="2:18" x14ac:dyDescent="0.35">
      <c r="B40" s="1">
        <v>56</v>
      </c>
      <c r="C40" s="2">
        <v>44419</v>
      </c>
      <c r="D40" s="3"/>
      <c r="E40" s="17"/>
      <c r="F40" s="3"/>
      <c r="G40" s="1"/>
      <c r="H40" s="1">
        <f t="shared" si="6"/>
        <v>145</v>
      </c>
      <c r="I40" s="8">
        <f t="shared" si="7"/>
        <v>2899.5799999999995</v>
      </c>
    </row>
    <row r="41" spans="2:18" x14ac:dyDescent="0.35">
      <c r="B41" s="1">
        <v>57</v>
      </c>
      <c r="C41" s="2">
        <v>44420</v>
      </c>
      <c r="D41" s="3"/>
      <c r="E41" s="17"/>
      <c r="F41" s="3"/>
      <c r="G41" s="1"/>
      <c r="H41" s="1">
        <f t="shared" si="6"/>
        <v>145</v>
      </c>
      <c r="I41" s="8">
        <f t="shared" si="7"/>
        <v>2899.5799999999995</v>
      </c>
    </row>
    <row r="42" spans="2:18" x14ac:dyDescent="0.35">
      <c r="B42" s="1">
        <v>58</v>
      </c>
      <c r="C42" s="2">
        <v>44421</v>
      </c>
      <c r="D42" s="3"/>
      <c r="E42" s="17"/>
      <c r="F42" s="3"/>
      <c r="G42" s="1"/>
      <c r="H42" s="1">
        <f t="shared" ref="H42:H43" si="8">E42++G42+H41</f>
        <v>145</v>
      </c>
      <c r="I42" s="8">
        <f t="shared" si="7"/>
        <v>2899.5799999999995</v>
      </c>
    </row>
    <row r="43" spans="2:18" x14ac:dyDescent="0.35">
      <c r="B43" s="1">
        <v>59</v>
      </c>
      <c r="C43" s="2">
        <v>44422</v>
      </c>
      <c r="D43" s="3"/>
      <c r="E43" s="17"/>
      <c r="F43" s="3"/>
      <c r="G43" s="1"/>
      <c r="H43" s="1">
        <f t="shared" si="8"/>
        <v>145</v>
      </c>
      <c r="I43" s="8">
        <f t="shared" si="7"/>
        <v>2899.5799999999995</v>
      </c>
    </row>
    <row r="44" spans="2:18" x14ac:dyDescent="0.35">
      <c r="B44" s="6"/>
      <c r="C44" s="6"/>
      <c r="D44" s="7">
        <f>SUM(D28:D43)</f>
        <v>2337.46</v>
      </c>
      <c r="E44" s="7">
        <f>SUM(E28:E43)</f>
        <v>25</v>
      </c>
      <c r="F44" s="7">
        <f>SUM(F28:F43)</f>
        <v>562.12</v>
      </c>
      <c r="G44" s="7">
        <f>SUM(G28:G43)</f>
        <v>28</v>
      </c>
      <c r="H44" s="6"/>
      <c r="I44" s="6"/>
    </row>
    <row r="45" spans="2:18" x14ac:dyDescent="0.35">
      <c r="J45" s="27"/>
      <c r="K45" s="27"/>
      <c r="L45" s="27"/>
      <c r="M45" s="27"/>
      <c r="N45" s="27"/>
      <c r="O45" s="27"/>
      <c r="P45" s="27"/>
      <c r="Q45" s="27"/>
      <c r="R45" s="27"/>
    </row>
    <row r="46" spans="2:18" x14ac:dyDescent="0.35">
      <c r="J46" s="31"/>
      <c r="K46" s="31"/>
      <c r="L46" s="31"/>
      <c r="M46" s="31"/>
      <c r="N46" s="31"/>
      <c r="O46" s="31"/>
      <c r="P46" s="31"/>
      <c r="Q46" s="31"/>
      <c r="R46" s="27"/>
    </row>
    <row r="47" spans="2:18" x14ac:dyDescent="0.35">
      <c r="J47" s="19"/>
      <c r="K47" s="19"/>
      <c r="L47" s="19"/>
      <c r="M47" s="19"/>
      <c r="N47" s="19"/>
      <c r="O47" s="19"/>
      <c r="P47" s="19"/>
      <c r="Q47" s="19"/>
      <c r="R47" s="27"/>
    </row>
    <row r="48" spans="2:18" x14ac:dyDescent="0.35">
      <c r="J48" s="27"/>
      <c r="K48" s="36"/>
      <c r="L48" s="37"/>
      <c r="M48" s="36"/>
      <c r="N48" s="36"/>
      <c r="O48" s="38"/>
      <c r="P48" s="29"/>
      <c r="Q48" s="29"/>
      <c r="R48" s="27"/>
    </row>
    <row r="49" spans="4:18" x14ac:dyDescent="0.35">
      <c r="J49" s="27"/>
      <c r="K49" s="36"/>
      <c r="L49" s="37"/>
      <c r="M49" s="36"/>
      <c r="N49" s="36"/>
      <c r="O49" s="38"/>
      <c r="P49" s="29"/>
      <c r="Q49" s="29"/>
      <c r="R49" s="27"/>
    </row>
    <row r="50" spans="4:18" x14ac:dyDescent="0.35">
      <c r="D50" s="9"/>
      <c r="J50" s="27"/>
      <c r="K50" s="36"/>
      <c r="L50" s="37"/>
      <c r="M50" s="36"/>
      <c r="N50" s="36"/>
      <c r="O50" s="38"/>
      <c r="P50" s="29"/>
      <c r="Q50" s="29"/>
      <c r="R50" s="27"/>
    </row>
    <row r="51" spans="4:18" x14ac:dyDescent="0.35">
      <c r="J51" s="27"/>
      <c r="K51" s="27"/>
      <c r="L51" s="28"/>
      <c r="M51" s="27"/>
      <c r="N51" s="27"/>
      <c r="O51" s="29"/>
      <c r="P51" s="29"/>
      <c r="Q51" s="29"/>
      <c r="R51" s="27"/>
    </row>
    <row r="52" spans="4:18" x14ac:dyDescent="0.35">
      <c r="J52" s="19"/>
      <c r="K52" s="19"/>
      <c r="L52" s="19"/>
      <c r="M52" s="19"/>
      <c r="N52" s="19"/>
      <c r="O52" s="20"/>
      <c r="P52" s="19"/>
      <c r="Q52" s="20"/>
      <c r="R52" s="27"/>
    </row>
    <row r="53" spans="4:18" x14ac:dyDescent="0.35">
      <c r="J53" s="19"/>
      <c r="K53" s="19"/>
      <c r="L53" s="19"/>
      <c r="M53" s="19"/>
      <c r="N53" s="19"/>
      <c r="O53" s="20"/>
      <c r="P53" s="19"/>
      <c r="Q53" s="20"/>
      <c r="R53" s="27"/>
    </row>
    <row r="54" spans="4:18" x14ac:dyDescent="0.35">
      <c r="J54" s="19"/>
      <c r="K54" s="19"/>
      <c r="L54" s="19"/>
      <c r="M54" s="19">
        <f>170/13</f>
        <v>13.076923076923077</v>
      </c>
      <c r="N54" s="19"/>
      <c r="O54" s="20"/>
      <c r="P54" s="20"/>
      <c r="Q54" s="20"/>
      <c r="R54" s="27"/>
    </row>
    <row r="55" spans="4:18" x14ac:dyDescent="0.35">
      <c r="J55" s="27"/>
      <c r="K55" s="27"/>
      <c r="L55" s="27"/>
      <c r="M55" s="27"/>
      <c r="N55" s="27"/>
      <c r="O55" s="27"/>
      <c r="P55" s="27"/>
      <c r="Q55" s="29"/>
      <c r="R55" s="27"/>
    </row>
    <row r="56" spans="4:18" x14ac:dyDescent="0.35">
      <c r="J56" s="27"/>
      <c r="K56" s="27"/>
      <c r="L56" s="27"/>
      <c r="M56" s="27"/>
      <c r="N56" s="27"/>
      <c r="O56" s="27"/>
      <c r="P56" s="27"/>
      <c r="Q56" s="29"/>
      <c r="R56" s="27"/>
    </row>
    <row r="57" spans="4:18" x14ac:dyDescent="0.35">
      <c r="J57" s="27"/>
      <c r="K57" s="27"/>
      <c r="L57" s="27"/>
      <c r="M57" s="27"/>
      <c r="N57" s="27"/>
      <c r="O57" s="27"/>
      <c r="P57" s="27"/>
      <c r="Q57" s="29"/>
      <c r="R57" s="27"/>
    </row>
    <row r="58" spans="4:18" x14ac:dyDescent="0.35">
      <c r="J58" s="27"/>
      <c r="K58" s="27"/>
      <c r="L58" s="27"/>
      <c r="M58" s="27"/>
      <c r="N58" s="27"/>
      <c r="O58" s="27"/>
      <c r="P58" s="27"/>
      <c r="Q58" s="30"/>
      <c r="R58" s="27"/>
    </row>
    <row r="59" spans="4:18" x14ac:dyDescent="0.35">
      <c r="J59" s="27"/>
      <c r="K59" s="27"/>
      <c r="L59" s="27"/>
      <c r="M59" s="27"/>
      <c r="N59" s="27"/>
      <c r="O59" s="27"/>
      <c r="P59" s="27"/>
      <c r="Q59" s="27"/>
      <c r="R59" s="27"/>
    </row>
    <row r="60" spans="4:18" x14ac:dyDescent="0.35">
      <c r="J60" s="27"/>
      <c r="K60" s="28"/>
      <c r="L60" s="28"/>
      <c r="M60" s="27"/>
      <c r="N60" s="27"/>
      <c r="O60" s="29"/>
      <c r="P60" s="29"/>
      <c r="Q60" s="29"/>
      <c r="R60" s="27"/>
    </row>
    <row r="61" spans="4:18" x14ac:dyDescent="0.35">
      <c r="J61" s="27"/>
      <c r="K61" s="28"/>
      <c r="L61" s="28"/>
      <c r="M61" s="27"/>
      <c r="N61" s="27"/>
      <c r="O61" s="29"/>
      <c r="P61" s="29"/>
      <c r="Q61" s="29"/>
      <c r="R61" s="27"/>
    </row>
    <row r="62" spans="4:18" x14ac:dyDescent="0.35">
      <c r="J62" s="27"/>
      <c r="K62" s="28"/>
      <c r="L62" s="28"/>
      <c r="M62" s="27"/>
      <c r="N62" s="27"/>
      <c r="O62" s="29"/>
      <c r="P62" s="29"/>
      <c r="Q62" s="29"/>
      <c r="R62" s="27"/>
    </row>
    <row r="63" spans="4:18" x14ac:dyDescent="0.35">
      <c r="J63" s="19"/>
      <c r="K63" s="19"/>
      <c r="L63" s="19"/>
      <c r="M63" s="19"/>
      <c r="N63" s="19"/>
      <c r="O63" s="20"/>
      <c r="P63" s="19"/>
      <c r="Q63" s="20"/>
      <c r="R63" s="27"/>
    </row>
    <row r="64" spans="4:18" x14ac:dyDescent="0.35">
      <c r="J64" s="27"/>
      <c r="K64" s="27"/>
      <c r="L64" s="27"/>
      <c r="M64" s="27"/>
      <c r="N64" s="27"/>
      <c r="O64" s="27"/>
      <c r="P64" s="27"/>
      <c r="Q64" s="27"/>
      <c r="R64" s="27"/>
    </row>
    <row r="65" spans="10:18" x14ac:dyDescent="0.35">
      <c r="J65" s="19"/>
      <c r="K65" s="19"/>
      <c r="L65" s="19"/>
      <c r="M65" s="19"/>
      <c r="N65" s="19"/>
      <c r="O65" s="20"/>
      <c r="P65" s="19"/>
      <c r="Q65" s="20"/>
      <c r="R65" s="27"/>
    </row>
    <row r="66" spans="10:18" x14ac:dyDescent="0.35">
      <c r="J66" s="27"/>
      <c r="K66" s="27"/>
      <c r="L66" s="27"/>
      <c r="M66" s="27"/>
      <c r="N66" s="27"/>
      <c r="O66" s="27"/>
      <c r="P66" s="27"/>
      <c r="Q66" s="29"/>
      <c r="R66" s="27"/>
    </row>
    <row r="67" spans="10:18" x14ac:dyDescent="0.35">
      <c r="J67" s="27"/>
      <c r="K67" s="27"/>
      <c r="L67" s="27"/>
      <c r="M67" s="27"/>
      <c r="N67" s="27"/>
      <c r="O67" s="27"/>
      <c r="P67" s="27"/>
      <c r="Q67" s="30"/>
      <c r="R67" s="27"/>
    </row>
    <row r="68" spans="10:18" x14ac:dyDescent="0.35">
      <c r="J68" s="27"/>
      <c r="K68" s="27"/>
      <c r="L68" s="27"/>
      <c r="M68" s="27"/>
      <c r="N68" s="27"/>
      <c r="O68" s="27"/>
      <c r="P68" s="27"/>
      <c r="Q68" s="27"/>
      <c r="R68" s="27"/>
    </row>
  </sheetData>
  <mergeCells count="3">
    <mergeCell ref="B2:P2"/>
    <mergeCell ref="B3:F3"/>
    <mergeCell ref="H3:K3"/>
  </mergeCells>
  <conditionalFormatting sqref="M60:M62">
    <cfRule type="duplicateValues" dxfId="68" priority="2"/>
  </conditionalFormatting>
  <conditionalFormatting sqref="M51">
    <cfRule type="duplicateValues" dxfId="6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4"/>
  <sheetViews>
    <sheetView workbookViewId="0">
      <selection activeCell="H13" sqref="H13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1.26953125" bestFit="1" customWidth="1"/>
    <col min="7" max="7" width="10.54296875" bestFit="1" customWidth="1"/>
    <col min="8" max="8" width="11.26953125" bestFit="1" customWidth="1"/>
    <col min="10" max="10" width="11.26953125" bestFit="1" customWidth="1"/>
  </cols>
  <sheetData>
    <row r="1" spans="1:10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10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10" x14ac:dyDescent="0.35">
      <c r="A3" s="1">
        <v>1</v>
      </c>
      <c r="B3" s="46"/>
      <c r="C3" s="47"/>
      <c r="D3" s="41"/>
      <c r="E3" s="44"/>
      <c r="F3" s="42"/>
      <c r="G3" s="48">
        <v>170</v>
      </c>
      <c r="H3" s="11">
        <f t="shared" ref="H3" si="0">F3*G3</f>
        <v>0</v>
      </c>
    </row>
    <row r="4" spans="1:10" x14ac:dyDescent="0.35">
      <c r="A4" s="6"/>
      <c r="B4" s="6"/>
      <c r="C4" s="6"/>
      <c r="D4" s="6"/>
      <c r="E4" s="6"/>
      <c r="F4" s="7">
        <f>SUM(F3:F3)</f>
        <v>0</v>
      </c>
      <c r="G4" s="6"/>
      <c r="H4" s="7">
        <f>SUM(H3:H3)</f>
        <v>0</v>
      </c>
    </row>
    <row r="6" spans="1:10" x14ac:dyDescent="0.35">
      <c r="A6" s="60" t="s">
        <v>25</v>
      </c>
      <c r="B6" s="60"/>
      <c r="C6" s="60"/>
      <c r="D6" s="60"/>
      <c r="E6" s="60"/>
      <c r="F6" s="60"/>
      <c r="G6" s="60"/>
      <c r="H6" s="60"/>
    </row>
    <row r="7" spans="1:10" x14ac:dyDescent="0.35">
      <c r="A7" s="4"/>
      <c r="B7" s="4" t="s">
        <v>0</v>
      </c>
      <c r="C7" s="4" t="s">
        <v>1</v>
      </c>
      <c r="D7" s="4" t="s">
        <v>2</v>
      </c>
      <c r="E7" s="4" t="s">
        <v>26</v>
      </c>
      <c r="F7" s="4" t="s">
        <v>3</v>
      </c>
      <c r="G7" s="4" t="s">
        <v>4</v>
      </c>
      <c r="H7" s="4" t="s">
        <v>5</v>
      </c>
    </row>
    <row r="8" spans="1:10" x14ac:dyDescent="0.35">
      <c r="A8" s="1">
        <v>1</v>
      </c>
      <c r="B8" s="39"/>
      <c r="C8" s="40"/>
      <c r="D8" s="41"/>
      <c r="E8" s="42"/>
      <c r="F8" s="42"/>
      <c r="G8" s="43"/>
      <c r="H8" s="3">
        <f>F8*G8</f>
        <v>0</v>
      </c>
    </row>
    <row r="9" spans="1:10" x14ac:dyDescent="0.35">
      <c r="A9" s="1">
        <v>2</v>
      </c>
      <c r="B9" s="1"/>
      <c r="C9" s="2"/>
      <c r="D9" s="1"/>
      <c r="E9" s="1"/>
      <c r="F9" s="3"/>
      <c r="G9" s="3"/>
      <c r="H9" s="3">
        <f>F9*G9</f>
        <v>0</v>
      </c>
    </row>
    <row r="10" spans="1:10" x14ac:dyDescent="0.35">
      <c r="A10" s="4"/>
      <c r="B10" s="4"/>
      <c r="C10" s="4"/>
      <c r="D10" s="4"/>
      <c r="E10" s="4"/>
      <c r="F10" s="5">
        <f>SUM(F8:F9)</f>
        <v>0</v>
      </c>
      <c r="G10" s="4"/>
      <c r="H10" s="5">
        <f>SUM(H8:H8)</f>
        <v>0</v>
      </c>
    </row>
    <row r="12" spans="1:10" x14ac:dyDescent="0.35">
      <c r="A12" s="4"/>
      <c r="B12" s="4"/>
      <c r="C12" s="4"/>
      <c r="D12" s="4"/>
      <c r="E12" s="4"/>
      <c r="F12" s="5">
        <f>F4+F10</f>
        <v>0</v>
      </c>
      <c r="G12" s="4"/>
      <c r="H12" s="5">
        <f>H4+H10</f>
        <v>0</v>
      </c>
    </row>
    <row r="13" spans="1:10" x14ac:dyDescent="0.35">
      <c r="F13" s="1" t="s">
        <v>19</v>
      </c>
      <c r="G13" s="1"/>
      <c r="H13" s="3"/>
    </row>
    <row r="14" spans="1:10" x14ac:dyDescent="0.35">
      <c r="F14" s="1" t="s">
        <v>30</v>
      </c>
      <c r="G14" s="1"/>
      <c r="H14" s="8">
        <f>H12-H13</f>
        <v>0</v>
      </c>
      <c r="J14" s="10"/>
    </row>
  </sheetData>
  <mergeCells count="2">
    <mergeCell ref="A6:H6"/>
    <mergeCell ref="A1:H1"/>
  </mergeCells>
  <conditionalFormatting sqref="D9">
    <cfRule type="duplicateValues" dxfId="66" priority="6"/>
  </conditionalFormatting>
  <conditionalFormatting sqref="D8">
    <cfRule type="duplicateValues" dxfId="65" priority="3"/>
  </conditionalFormatting>
  <conditionalFormatting sqref="D8">
    <cfRule type="duplicateValues" dxfId="64" priority="4"/>
  </conditionalFormatting>
  <conditionalFormatting sqref="D3">
    <cfRule type="duplicateValues" dxfId="63" priority="1"/>
  </conditionalFormatting>
  <conditionalFormatting sqref="D3">
    <cfRule type="duplicateValues" dxfId="62" priority="2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7"/>
  <sheetViews>
    <sheetView workbookViewId="0">
      <selection activeCell="K8" sqref="K8"/>
    </sheetView>
  </sheetViews>
  <sheetFormatPr defaultRowHeight="14.5" x14ac:dyDescent="0.35"/>
  <cols>
    <col min="3" max="3" width="9.7265625" bestFit="1" customWidth="1"/>
    <col min="5" max="5" width="11.26953125" bestFit="1" customWidth="1"/>
    <col min="8" max="8" width="10.54296875" bestFit="1" customWidth="1"/>
  </cols>
  <sheetData>
    <row r="1" spans="1:7" x14ac:dyDescent="0.35">
      <c r="A1" s="60" t="s">
        <v>6</v>
      </c>
      <c r="B1" s="60"/>
      <c r="C1" s="60"/>
      <c r="D1" s="60"/>
      <c r="E1" s="60"/>
      <c r="F1" s="60"/>
      <c r="G1" s="60"/>
    </row>
    <row r="2" spans="1:7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</row>
    <row r="3" spans="1:7" x14ac:dyDescent="0.35">
      <c r="A3" s="1">
        <v>1</v>
      </c>
      <c r="B3" s="1"/>
      <c r="C3" s="2"/>
      <c r="D3" s="1"/>
      <c r="E3" s="3"/>
      <c r="F3" s="3"/>
      <c r="G3" s="3"/>
    </row>
    <row r="4" spans="1:7" x14ac:dyDescent="0.35">
      <c r="A4" s="1">
        <v>2</v>
      </c>
      <c r="B4" s="1"/>
      <c r="C4" s="2"/>
      <c r="D4" s="1"/>
      <c r="E4" s="3"/>
      <c r="F4" s="3"/>
      <c r="G4" s="3"/>
    </row>
    <row r="5" spans="1:7" x14ac:dyDescent="0.35">
      <c r="A5" s="1">
        <v>3</v>
      </c>
      <c r="B5" s="1"/>
      <c r="C5" s="2"/>
      <c r="D5" s="1"/>
      <c r="E5" s="3"/>
      <c r="F5" s="3"/>
      <c r="G5" s="3"/>
    </row>
    <row r="6" spans="1:7" x14ac:dyDescent="0.35">
      <c r="A6" s="1">
        <v>4</v>
      </c>
      <c r="B6" s="1"/>
      <c r="C6" s="2"/>
      <c r="D6" s="1"/>
      <c r="E6" s="3"/>
      <c r="F6" s="3"/>
      <c r="G6" s="3"/>
    </row>
    <row r="7" spans="1:7" x14ac:dyDescent="0.35">
      <c r="A7" s="1">
        <v>5</v>
      </c>
      <c r="B7" s="1"/>
      <c r="C7" s="2"/>
      <c r="D7" s="1"/>
      <c r="E7" s="3"/>
      <c r="F7" s="3"/>
      <c r="G7" s="3"/>
    </row>
    <row r="8" spans="1:7" x14ac:dyDescent="0.35">
      <c r="A8" s="1">
        <v>6</v>
      </c>
      <c r="B8" s="1"/>
      <c r="C8" s="2"/>
      <c r="D8" s="1"/>
      <c r="E8" s="3"/>
      <c r="F8" s="3"/>
      <c r="G8" s="3">
        <f t="shared" ref="G8:G12" si="0">E8*F8</f>
        <v>0</v>
      </c>
    </row>
    <row r="9" spans="1:7" x14ac:dyDescent="0.35">
      <c r="A9" s="1">
        <v>7</v>
      </c>
      <c r="B9" s="1"/>
      <c r="C9" s="2"/>
      <c r="D9" s="1"/>
      <c r="E9" s="3"/>
      <c r="F9" s="3"/>
      <c r="G9" s="3">
        <f t="shared" si="0"/>
        <v>0</v>
      </c>
    </row>
    <row r="10" spans="1:7" x14ac:dyDescent="0.35">
      <c r="A10" s="1">
        <v>8</v>
      </c>
      <c r="B10" s="1"/>
      <c r="C10" s="2"/>
      <c r="D10" s="1"/>
      <c r="E10" s="3"/>
      <c r="F10" s="3"/>
      <c r="G10" s="3">
        <f t="shared" si="0"/>
        <v>0</v>
      </c>
    </row>
    <row r="11" spans="1:7" x14ac:dyDescent="0.35">
      <c r="A11" s="1">
        <v>9</v>
      </c>
      <c r="B11" s="1"/>
      <c r="C11" s="2"/>
      <c r="D11" s="1"/>
      <c r="E11" s="3"/>
      <c r="F11" s="3"/>
      <c r="G11" s="3">
        <f t="shared" si="0"/>
        <v>0</v>
      </c>
    </row>
    <row r="12" spans="1:7" x14ac:dyDescent="0.35">
      <c r="A12" s="1"/>
      <c r="B12" s="1"/>
      <c r="C12" s="2"/>
      <c r="D12" s="1"/>
      <c r="E12" s="3"/>
      <c r="F12" s="3"/>
      <c r="G12" s="3">
        <f t="shared" si="0"/>
        <v>0</v>
      </c>
    </row>
    <row r="13" spans="1:7" x14ac:dyDescent="0.35">
      <c r="A13" s="1"/>
      <c r="B13" s="1"/>
      <c r="C13" s="2"/>
      <c r="D13" s="1"/>
      <c r="E13" s="3"/>
      <c r="F13" s="3"/>
      <c r="G13" s="3"/>
    </row>
    <row r="14" spans="1:7" x14ac:dyDescent="0.35">
      <c r="A14" s="1"/>
      <c r="B14" s="2"/>
      <c r="C14" s="2"/>
      <c r="D14" s="1"/>
      <c r="E14" s="3"/>
      <c r="F14" s="3"/>
      <c r="G14" s="3"/>
    </row>
    <row r="15" spans="1:7" x14ac:dyDescent="0.35">
      <c r="A15" s="6"/>
      <c r="B15" s="6"/>
      <c r="C15" s="6"/>
      <c r="D15" s="6"/>
      <c r="E15" s="7">
        <f>SUM(E8:E14)</f>
        <v>0</v>
      </c>
      <c r="F15" s="6"/>
      <c r="G15" s="7">
        <f>SUM(G8:G14)</f>
        <v>0</v>
      </c>
    </row>
    <row r="18" spans="1:8" x14ac:dyDescent="0.35">
      <c r="A18" s="60" t="s">
        <v>25</v>
      </c>
      <c r="B18" s="60"/>
      <c r="C18" s="60"/>
      <c r="D18" s="60"/>
      <c r="E18" s="60"/>
      <c r="F18" s="60"/>
      <c r="G18" s="60"/>
      <c r="H18" s="60"/>
    </row>
    <row r="19" spans="1:8" x14ac:dyDescent="0.35">
      <c r="A19" s="4"/>
      <c r="B19" s="4" t="s">
        <v>0</v>
      </c>
      <c r="C19" s="4" t="s">
        <v>1</v>
      </c>
      <c r="D19" s="4" t="s">
        <v>2</v>
      </c>
      <c r="E19" s="4" t="s">
        <v>26</v>
      </c>
      <c r="F19" s="4" t="s">
        <v>3</v>
      </c>
      <c r="G19" s="4" t="s">
        <v>4</v>
      </c>
      <c r="H19" s="4" t="s">
        <v>5</v>
      </c>
    </row>
    <row r="20" spans="1:8" x14ac:dyDescent="0.35">
      <c r="A20" s="1">
        <v>1</v>
      </c>
      <c r="B20" s="39"/>
      <c r="C20" s="40"/>
      <c r="D20" s="41"/>
      <c r="E20" s="42"/>
      <c r="F20" s="42"/>
      <c r="G20" s="43"/>
      <c r="H20" s="3">
        <f>F20*G20</f>
        <v>0</v>
      </c>
    </row>
    <row r="21" spans="1:8" x14ac:dyDescent="0.35">
      <c r="A21" s="1">
        <v>2</v>
      </c>
      <c r="B21" s="39"/>
      <c r="C21" s="40"/>
      <c r="D21" s="41"/>
      <c r="E21" s="42"/>
      <c r="F21" s="42"/>
      <c r="G21" s="43"/>
      <c r="H21" s="3">
        <f>F21*G21</f>
        <v>0</v>
      </c>
    </row>
    <row r="22" spans="1:8" x14ac:dyDescent="0.35">
      <c r="A22" s="1">
        <v>3</v>
      </c>
      <c r="B22" s="39"/>
      <c r="C22" s="40"/>
      <c r="D22" s="41"/>
      <c r="E22" s="42"/>
      <c r="F22" s="42"/>
      <c r="G22" s="43"/>
      <c r="H22" s="3">
        <f t="shared" ref="H22" si="1">F22*G22</f>
        <v>0</v>
      </c>
    </row>
    <row r="23" spans="1:8" x14ac:dyDescent="0.35">
      <c r="A23" s="4"/>
      <c r="B23" s="4"/>
      <c r="C23" s="4"/>
      <c r="D23" s="4"/>
      <c r="E23" s="4"/>
      <c r="F23" s="5">
        <f>SUM(F20:F22)</f>
        <v>0</v>
      </c>
      <c r="G23" s="4"/>
      <c r="H23" s="5">
        <f>SUM(H20:H22)</f>
        <v>0</v>
      </c>
    </row>
    <row r="25" spans="1:8" x14ac:dyDescent="0.35">
      <c r="F25" s="1" t="s">
        <v>15</v>
      </c>
      <c r="G25" s="1"/>
      <c r="H25" s="3">
        <v>0</v>
      </c>
    </row>
    <row r="26" spans="1:8" x14ac:dyDescent="0.35">
      <c r="F26" s="1" t="s">
        <v>71</v>
      </c>
      <c r="G26" s="1"/>
      <c r="H26" s="3">
        <v>0</v>
      </c>
    </row>
    <row r="27" spans="1:8" x14ac:dyDescent="0.35">
      <c r="F27" s="1" t="s">
        <v>30</v>
      </c>
      <c r="G27" s="1"/>
      <c r="H27" s="8">
        <f>H23-H25+H26</f>
        <v>0</v>
      </c>
    </row>
  </sheetData>
  <mergeCells count="2">
    <mergeCell ref="A1:G1"/>
    <mergeCell ref="A18:H18"/>
  </mergeCells>
  <conditionalFormatting sqref="D20:D22">
    <cfRule type="duplicateValues" dxfId="61" priority="7"/>
  </conditionalFormatting>
  <conditionalFormatting sqref="D20:D22">
    <cfRule type="duplicateValues" dxfId="60" priority="6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27"/>
  <sheetViews>
    <sheetView topLeftCell="A16" zoomScaleNormal="100" workbookViewId="0">
      <selection activeCell="H26" sqref="H26"/>
    </sheetView>
  </sheetViews>
  <sheetFormatPr defaultRowHeight="14.5" x14ac:dyDescent="0.35"/>
  <cols>
    <col min="3" max="3" width="10.453125" bestFit="1" customWidth="1"/>
    <col min="5" max="5" width="11.26953125" bestFit="1" customWidth="1"/>
    <col min="7" max="7" width="9.54296875" bestFit="1" customWidth="1"/>
    <col min="8" max="8" width="10.5429687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 t="shared" ref="H3:H7" si="0"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si="0"/>
        <v>0</v>
      </c>
    </row>
    <row r="5" spans="1:8" x14ac:dyDescent="0.35">
      <c r="A5" s="1">
        <v>3</v>
      </c>
      <c r="B5" s="46"/>
      <c r="C5" s="47"/>
      <c r="D5" s="41"/>
      <c r="E5" s="44"/>
      <c r="F5" s="42"/>
      <c r="G5" s="48">
        <v>170</v>
      </c>
      <c r="H5" s="3">
        <f t="shared" si="0"/>
        <v>0</v>
      </c>
    </row>
    <row r="6" spans="1:8" x14ac:dyDescent="0.35">
      <c r="A6" s="1">
        <v>4</v>
      </c>
      <c r="B6" s="46"/>
      <c r="C6" s="47"/>
      <c r="D6" s="41"/>
      <c r="E6" s="44"/>
      <c r="F6" s="42"/>
      <c r="G6" s="48">
        <v>170</v>
      </c>
      <c r="H6" s="3">
        <f t="shared" si="0"/>
        <v>0</v>
      </c>
    </row>
    <row r="7" spans="1:8" x14ac:dyDescent="0.35">
      <c r="A7" s="1">
        <v>5</v>
      </c>
      <c r="B7" s="46"/>
      <c r="C7" s="47"/>
      <c r="D7" s="41"/>
      <c r="E7" s="44"/>
      <c r="F7" s="42"/>
      <c r="G7" s="48">
        <v>170</v>
      </c>
      <c r="H7" s="3">
        <f t="shared" si="0"/>
        <v>0</v>
      </c>
    </row>
    <row r="8" spans="1:8" x14ac:dyDescent="0.35">
      <c r="A8" s="1">
        <v>6</v>
      </c>
      <c r="B8" s="46"/>
      <c r="C8" s="47"/>
      <c r="D8" s="41"/>
      <c r="E8" s="44"/>
      <c r="F8" s="42"/>
      <c r="G8" s="48">
        <v>170</v>
      </c>
      <c r="H8" s="3">
        <f>F8*G8</f>
        <v>0</v>
      </c>
    </row>
    <row r="9" spans="1:8" x14ac:dyDescent="0.35">
      <c r="A9" s="1">
        <v>7</v>
      </c>
      <c r="B9" s="46"/>
      <c r="C9" s="47"/>
      <c r="D9" s="41"/>
      <c r="E9" s="44"/>
      <c r="F9" s="42"/>
      <c r="G9" s="48">
        <v>170</v>
      </c>
      <c r="H9" s="3">
        <f t="shared" ref="H9:H11" si="1">F9*G9</f>
        <v>0</v>
      </c>
    </row>
    <row r="10" spans="1:8" x14ac:dyDescent="0.35">
      <c r="A10" s="1">
        <v>8</v>
      </c>
      <c r="B10" s="46"/>
      <c r="C10" s="47"/>
      <c r="D10" s="41"/>
      <c r="E10" s="44"/>
      <c r="F10" s="42"/>
      <c r="G10" s="48">
        <v>170</v>
      </c>
      <c r="H10" s="3">
        <f t="shared" si="1"/>
        <v>0</v>
      </c>
    </row>
    <row r="11" spans="1:8" x14ac:dyDescent="0.35">
      <c r="A11" s="1">
        <v>9</v>
      </c>
      <c r="B11" s="46"/>
      <c r="C11" s="47"/>
      <c r="D11" s="41"/>
      <c r="E11" s="44"/>
      <c r="F11" s="42"/>
      <c r="G11" s="48">
        <v>170</v>
      </c>
      <c r="H11" s="3">
        <f t="shared" si="1"/>
        <v>0</v>
      </c>
    </row>
    <row r="12" spans="1:8" x14ac:dyDescent="0.35">
      <c r="A12" s="1">
        <v>10</v>
      </c>
      <c r="B12" s="46"/>
      <c r="C12" s="47"/>
      <c r="D12" s="41"/>
      <c r="E12" s="44"/>
      <c r="F12" s="42"/>
      <c r="G12" s="48">
        <v>170</v>
      </c>
      <c r="H12" s="3">
        <f>F12*G12</f>
        <v>0</v>
      </c>
    </row>
    <row r="13" spans="1:8" x14ac:dyDescent="0.35">
      <c r="A13" s="6"/>
      <c r="B13" s="6"/>
      <c r="C13" s="6"/>
      <c r="D13" s="6"/>
      <c r="E13" s="6"/>
      <c r="F13" s="7">
        <f>SUM(F3:F12)</f>
        <v>0</v>
      </c>
      <c r="G13" s="6"/>
      <c r="H13" s="7">
        <f>SUM(H3:H12)</f>
        <v>0</v>
      </c>
    </row>
    <row r="16" spans="1:8" x14ac:dyDescent="0.35">
      <c r="A16" s="60" t="s">
        <v>25</v>
      </c>
      <c r="B16" s="60"/>
      <c r="C16" s="60"/>
      <c r="D16" s="60"/>
      <c r="E16" s="60"/>
      <c r="F16" s="60"/>
      <c r="G16" s="60"/>
      <c r="H16" s="60"/>
    </row>
    <row r="17" spans="1:8" x14ac:dyDescent="0.35">
      <c r="A17" s="4"/>
      <c r="B17" s="4" t="s">
        <v>0</v>
      </c>
      <c r="C17" s="4" t="s">
        <v>1</v>
      </c>
      <c r="D17" s="4" t="s">
        <v>2</v>
      </c>
      <c r="E17" s="4" t="s">
        <v>26</v>
      </c>
      <c r="F17" s="4" t="s">
        <v>3</v>
      </c>
      <c r="G17" s="4" t="s">
        <v>4</v>
      </c>
      <c r="H17" s="4" t="s">
        <v>5</v>
      </c>
    </row>
    <row r="18" spans="1:8" x14ac:dyDescent="0.35">
      <c r="A18" s="1">
        <v>1</v>
      </c>
      <c r="B18" s="39"/>
      <c r="C18" s="40"/>
      <c r="D18" s="41"/>
      <c r="E18" s="42"/>
      <c r="F18" s="42"/>
      <c r="G18" s="43"/>
      <c r="H18" s="3">
        <f>F18*G18</f>
        <v>0</v>
      </c>
    </row>
    <row r="19" spans="1:8" x14ac:dyDescent="0.35">
      <c r="A19" s="1">
        <v>2</v>
      </c>
      <c r="B19" s="39"/>
      <c r="C19" s="40"/>
      <c r="D19" s="41"/>
      <c r="E19" s="42"/>
      <c r="F19" s="42"/>
      <c r="G19" s="43"/>
      <c r="H19" s="3">
        <f t="shared" ref="H19:H22" si="2">F19*G19</f>
        <v>0</v>
      </c>
    </row>
    <row r="20" spans="1:8" x14ac:dyDescent="0.35">
      <c r="A20" s="1">
        <v>3</v>
      </c>
      <c r="B20" s="39"/>
      <c r="C20" s="40"/>
      <c r="D20" s="41"/>
      <c r="E20" s="42"/>
      <c r="F20" s="42"/>
      <c r="G20" s="43"/>
      <c r="H20" s="3">
        <f t="shared" si="2"/>
        <v>0</v>
      </c>
    </row>
    <row r="21" spans="1:8" x14ac:dyDescent="0.35">
      <c r="A21" s="1">
        <v>4</v>
      </c>
      <c r="B21" s="39"/>
      <c r="C21" s="40"/>
      <c r="D21" s="41"/>
      <c r="E21" s="42"/>
      <c r="F21" s="42"/>
      <c r="G21" s="43"/>
      <c r="H21" s="3">
        <f t="shared" si="2"/>
        <v>0</v>
      </c>
    </row>
    <row r="22" spans="1:8" x14ac:dyDescent="0.35">
      <c r="A22" s="1">
        <v>5</v>
      </c>
      <c r="B22" s="33"/>
      <c r="C22" s="34"/>
      <c r="D22" s="33"/>
      <c r="E22" s="33"/>
      <c r="F22" s="35"/>
      <c r="G22" s="3"/>
      <c r="H22" s="3">
        <f t="shared" si="2"/>
        <v>0</v>
      </c>
    </row>
    <row r="23" spans="1:8" x14ac:dyDescent="0.35">
      <c r="A23" s="4"/>
      <c r="B23" s="4"/>
      <c r="C23" s="4"/>
      <c r="D23" s="4"/>
      <c r="E23" s="4"/>
      <c r="F23" s="5">
        <f>SUM(F18:F22)</f>
        <v>0</v>
      </c>
      <c r="G23" s="4"/>
      <c r="H23" s="5">
        <f>SUM(H18:H22)</f>
        <v>0</v>
      </c>
    </row>
    <row r="25" spans="1:8" x14ac:dyDescent="0.35">
      <c r="A25" s="4"/>
      <c r="B25" s="4"/>
      <c r="C25" s="4"/>
      <c r="D25" s="4"/>
      <c r="E25" s="4"/>
      <c r="F25" s="5">
        <f>F13+F23</f>
        <v>0</v>
      </c>
      <c r="G25" s="4"/>
      <c r="H25" s="5">
        <f t="shared" ref="H25" si="3">H13+H23</f>
        <v>0</v>
      </c>
    </row>
    <row r="26" spans="1:8" x14ac:dyDescent="0.35">
      <c r="F26" s="1" t="s">
        <v>15</v>
      </c>
      <c r="G26" s="1"/>
      <c r="H26" s="3"/>
    </row>
    <row r="27" spans="1:8" x14ac:dyDescent="0.35">
      <c r="F27" s="1" t="s">
        <v>30</v>
      </c>
      <c r="G27" s="1"/>
      <c r="H27" s="8">
        <f>H25-H26</f>
        <v>0</v>
      </c>
    </row>
  </sheetData>
  <mergeCells count="2">
    <mergeCell ref="A16:H16"/>
    <mergeCell ref="A1:H1"/>
  </mergeCells>
  <conditionalFormatting sqref="D18:D20">
    <cfRule type="duplicateValues" dxfId="59" priority="9"/>
  </conditionalFormatting>
  <conditionalFormatting sqref="D18:D20">
    <cfRule type="duplicateValues" dxfId="58" priority="8"/>
  </conditionalFormatting>
  <conditionalFormatting sqref="D21">
    <cfRule type="duplicateValues" dxfId="57" priority="7"/>
  </conditionalFormatting>
  <conditionalFormatting sqref="D21">
    <cfRule type="duplicateValues" dxfId="56" priority="6"/>
  </conditionalFormatting>
  <conditionalFormatting sqref="D3:D12">
    <cfRule type="duplicateValues" dxfId="55" priority="1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2"/>
  <sheetViews>
    <sheetView workbookViewId="0">
      <selection activeCell="L5" sqref="L5"/>
    </sheetView>
  </sheetViews>
  <sheetFormatPr defaultRowHeight="14.5" x14ac:dyDescent="0.35"/>
  <cols>
    <col min="3" max="3" width="9.7265625" bestFit="1" customWidth="1"/>
    <col min="5" max="5" width="11.269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/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1"/>
      <c r="C3" s="2"/>
      <c r="D3" s="1"/>
      <c r="E3" s="1"/>
      <c r="F3" s="3"/>
      <c r="G3" s="3"/>
      <c r="H3" s="3"/>
    </row>
    <row r="4" spans="1:8" x14ac:dyDescent="0.35">
      <c r="A4" s="1">
        <v>2</v>
      </c>
      <c r="B4" s="1"/>
      <c r="C4" s="2"/>
      <c r="D4" s="1"/>
      <c r="E4" s="1"/>
      <c r="F4" s="3"/>
      <c r="G4" s="3"/>
      <c r="H4" s="3"/>
    </row>
    <row r="5" spans="1:8" x14ac:dyDescent="0.35">
      <c r="A5" s="1">
        <v>3</v>
      </c>
      <c r="B5" s="1"/>
      <c r="C5" s="2"/>
      <c r="D5" s="1"/>
      <c r="E5" s="1"/>
      <c r="F5" s="3"/>
      <c r="G5" s="3"/>
      <c r="H5" s="3"/>
    </row>
    <row r="6" spans="1:8" x14ac:dyDescent="0.35">
      <c r="A6" s="1">
        <v>4</v>
      </c>
      <c r="B6" s="1"/>
      <c r="C6" s="2"/>
      <c r="D6" s="1"/>
      <c r="E6" s="1"/>
      <c r="F6" s="3"/>
      <c r="G6" s="3">
        <v>150</v>
      </c>
      <c r="H6" s="3">
        <f>F6*G6</f>
        <v>0</v>
      </c>
    </row>
    <row r="7" spans="1:8" x14ac:dyDescent="0.35">
      <c r="A7" s="1">
        <v>5</v>
      </c>
      <c r="B7" s="1"/>
      <c r="C7" s="2"/>
      <c r="D7" s="1"/>
      <c r="E7" s="1"/>
      <c r="F7" s="3"/>
      <c r="G7" s="3">
        <v>150</v>
      </c>
      <c r="H7" s="3">
        <f>F7*G7</f>
        <v>0</v>
      </c>
    </row>
    <row r="8" spans="1:8" x14ac:dyDescent="0.35">
      <c r="A8" s="6"/>
      <c r="B8" s="6"/>
      <c r="C8" s="6"/>
      <c r="D8" s="6"/>
      <c r="E8" s="6"/>
      <c r="F8" s="7">
        <f>SUM(F6:F7)</f>
        <v>0</v>
      </c>
      <c r="G8" s="6"/>
      <c r="H8" s="7">
        <f>SUM(H6:H7)</f>
        <v>0</v>
      </c>
    </row>
    <row r="10" spans="1:8" x14ac:dyDescent="0.35">
      <c r="A10" s="60" t="s">
        <v>25</v>
      </c>
      <c r="B10" s="60"/>
      <c r="C10" s="60"/>
      <c r="D10" s="60"/>
      <c r="E10" s="60"/>
      <c r="F10" s="60"/>
      <c r="G10" s="60"/>
      <c r="H10" s="60"/>
    </row>
    <row r="11" spans="1:8" x14ac:dyDescent="0.35">
      <c r="A11" s="4"/>
      <c r="B11" s="4" t="s">
        <v>0</v>
      </c>
      <c r="C11" s="4" t="s">
        <v>1</v>
      </c>
      <c r="D11" s="4" t="s">
        <v>2</v>
      </c>
      <c r="E11" s="4" t="s">
        <v>26</v>
      </c>
      <c r="F11" s="4" t="s">
        <v>3</v>
      </c>
      <c r="G11" s="4" t="s">
        <v>4</v>
      </c>
      <c r="H11" s="4" t="s">
        <v>5</v>
      </c>
    </row>
    <row r="12" spans="1:8" x14ac:dyDescent="0.35">
      <c r="A12" s="1">
        <v>1</v>
      </c>
      <c r="B12" s="39"/>
      <c r="C12" s="40"/>
      <c r="D12" s="41"/>
      <c r="E12" s="42"/>
      <c r="F12" s="42"/>
      <c r="G12" s="43"/>
      <c r="H12" s="3">
        <f>F12*G12</f>
        <v>0</v>
      </c>
    </row>
    <row r="13" spans="1:8" x14ac:dyDescent="0.35">
      <c r="A13" s="1">
        <v>2</v>
      </c>
      <c r="B13" s="39"/>
      <c r="C13" s="40"/>
      <c r="D13" s="41"/>
      <c r="E13" s="42"/>
      <c r="F13" s="42"/>
      <c r="G13" s="43"/>
      <c r="H13" s="3">
        <f t="shared" ref="H13:H15" si="0">F13*G13</f>
        <v>0</v>
      </c>
    </row>
    <row r="14" spans="1:8" x14ac:dyDescent="0.35">
      <c r="A14" s="1">
        <v>3</v>
      </c>
      <c r="B14" s="39"/>
      <c r="C14" s="40"/>
      <c r="D14" s="41"/>
      <c r="E14" s="42"/>
      <c r="F14" s="42"/>
      <c r="G14" s="43"/>
      <c r="H14" s="3">
        <f t="shared" si="0"/>
        <v>0</v>
      </c>
    </row>
    <row r="15" spans="1:8" x14ac:dyDescent="0.35">
      <c r="A15" s="1">
        <v>4</v>
      </c>
      <c r="B15" s="39"/>
      <c r="C15" s="40"/>
      <c r="D15" s="41"/>
      <c r="E15" s="42"/>
      <c r="F15" s="42"/>
      <c r="G15" s="43"/>
      <c r="H15" s="3">
        <f t="shared" si="0"/>
        <v>0</v>
      </c>
    </row>
    <row r="16" spans="1:8" x14ac:dyDescent="0.35">
      <c r="A16" s="4"/>
      <c r="B16" s="4"/>
      <c r="C16" s="4"/>
      <c r="D16" s="4"/>
      <c r="E16" s="4"/>
      <c r="F16" s="5">
        <f>SUM(F12:F15)</f>
        <v>0</v>
      </c>
      <c r="G16" s="4"/>
      <c r="H16" s="5">
        <f>SUM(H12:H15)</f>
        <v>0</v>
      </c>
    </row>
    <row r="18" spans="1:8" x14ac:dyDescent="0.35">
      <c r="A18" s="4"/>
      <c r="B18" s="4"/>
      <c r="C18" s="4"/>
      <c r="D18" s="4"/>
      <c r="E18" s="4"/>
      <c r="F18" s="5">
        <f>F8+F16</f>
        <v>0</v>
      </c>
      <c r="G18" s="4"/>
      <c r="H18" s="5">
        <f>H8+H16</f>
        <v>0</v>
      </c>
    </row>
    <row r="20" spans="1:8" x14ac:dyDescent="0.35">
      <c r="F20" s="1" t="s">
        <v>15</v>
      </c>
      <c r="G20" s="1"/>
      <c r="H20" s="3">
        <v>0</v>
      </c>
    </row>
    <row r="21" spans="1:8" x14ac:dyDescent="0.35">
      <c r="F21" s="1" t="s">
        <v>20</v>
      </c>
      <c r="G21" s="1"/>
      <c r="H21" s="3">
        <v>0</v>
      </c>
    </row>
    <row r="22" spans="1:8" x14ac:dyDescent="0.35">
      <c r="F22" s="1" t="s">
        <v>30</v>
      </c>
      <c r="G22" s="1"/>
      <c r="H22" s="8">
        <f>H18-H20-H21</f>
        <v>0</v>
      </c>
    </row>
  </sheetData>
  <mergeCells count="2">
    <mergeCell ref="A10:H10"/>
    <mergeCell ref="A1:H1"/>
  </mergeCells>
  <conditionalFormatting sqref="D12">
    <cfRule type="duplicateValues" dxfId="54" priority="4"/>
  </conditionalFormatting>
  <conditionalFormatting sqref="D12">
    <cfRule type="duplicateValues" dxfId="53" priority="3"/>
  </conditionalFormatting>
  <conditionalFormatting sqref="D13:D15">
    <cfRule type="duplicateValues" dxfId="52" priority="2"/>
  </conditionalFormatting>
  <conditionalFormatting sqref="D13:D15">
    <cfRule type="duplicateValues" dxfId="51" priority="1"/>
  </conditionalFormatting>
  <dataValidations count="1">
    <dataValidation type="custom" allowBlank="1" showInputMessage="1" prompt="拒绝重复输入 - 当前输入的内容，与本区域的其他单元格内容重复。" sqref="B12" xr:uid="{00000000-0002-0000-0600-000000000000}">
      <formula1>COUNTIF($B:$B,B12)&lt;2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23"/>
  <sheetViews>
    <sheetView zoomScaleNormal="100" workbookViewId="0">
      <selection activeCell="K12" sqref="K12"/>
    </sheetView>
  </sheetViews>
  <sheetFormatPr defaultRowHeight="14.5" x14ac:dyDescent="0.35"/>
  <cols>
    <col min="2" max="2" width="9.26953125" bestFit="1" customWidth="1"/>
    <col min="3" max="3" width="10.453125" bestFit="1" customWidth="1"/>
    <col min="5" max="5" width="11.26953125" bestFit="1" customWidth="1"/>
    <col min="7" max="8" width="10.5429687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5</v>
      </c>
    </row>
    <row r="3" spans="1:8" x14ac:dyDescent="0.35">
      <c r="A3" s="1">
        <v>1</v>
      </c>
      <c r="B3" s="46"/>
      <c r="C3" s="47"/>
      <c r="D3" s="41"/>
      <c r="E3" s="44"/>
      <c r="F3" s="42"/>
      <c r="G3" s="48">
        <v>170</v>
      </c>
      <c r="H3" s="3">
        <f>F3*G3</f>
        <v>0</v>
      </c>
    </row>
    <row r="4" spans="1:8" x14ac:dyDescent="0.35">
      <c r="A4" s="1">
        <v>2</v>
      </c>
      <c r="B4" s="46"/>
      <c r="C4" s="47"/>
      <c r="D4" s="41"/>
      <c r="E4" s="44"/>
      <c r="F4" s="42"/>
      <c r="G4" s="48">
        <v>170</v>
      </c>
      <c r="H4" s="3">
        <f t="shared" ref="H4" si="0">F4*G4</f>
        <v>0</v>
      </c>
    </row>
    <row r="5" spans="1:8" x14ac:dyDescent="0.35">
      <c r="A5" s="6"/>
      <c r="B5" s="6"/>
      <c r="C5" s="6"/>
      <c r="D5" s="6"/>
      <c r="E5" s="7">
        <f>SUM(E3:E4)</f>
        <v>0</v>
      </c>
      <c r="F5" s="7">
        <f>SUM(F3:F4)</f>
        <v>0</v>
      </c>
      <c r="G5" s="7"/>
      <c r="H5" s="7">
        <f>SUM(H3:H4)</f>
        <v>0</v>
      </c>
    </row>
    <row r="7" spans="1:8" x14ac:dyDescent="0.35">
      <c r="A7" s="60" t="s">
        <v>25</v>
      </c>
      <c r="B7" s="60"/>
      <c r="C7" s="60"/>
      <c r="D7" s="60"/>
      <c r="E7" s="60"/>
      <c r="F7" s="60"/>
      <c r="G7" s="60"/>
      <c r="H7" s="60"/>
    </row>
    <row r="8" spans="1:8" x14ac:dyDescent="0.35">
      <c r="A8" s="4"/>
      <c r="B8" s="4" t="s">
        <v>0</v>
      </c>
      <c r="C8" s="4" t="s">
        <v>1</v>
      </c>
      <c r="D8" s="4" t="s">
        <v>2</v>
      </c>
      <c r="E8" s="4" t="s">
        <v>26</v>
      </c>
      <c r="F8" s="4" t="s">
        <v>3</v>
      </c>
      <c r="G8" s="4" t="s">
        <v>4</v>
      </c>
      <c r="H8" s="4" t="s">
        <v>5</v>
      </c>
    </row>
    <row r="9" spans="1:8" x14ac:dyDescent="0.35">
      <c r="A9" s="1">
        <v>1</v>
      </c>
      <c r="B9" s="39"/>
      <c r="C9" s="40"/>
      <c r="D9" s="41"/>
      <c r="E9" s="42"/>
      <c r="F9" s="42"/>
      <c r="G9" s="43"/>
      <c r="H9" s="3">
        <f>F9*G9</f>
        <v>0</v>
      </c>
    </row>
    <row r="10" spans="1:8" x14ac:dyDescent="0.35">
      <c r="A10" s="1">
        <v>2</v>
      </c>
      <c r="B10" s="39"/>
      <c r="C10" s="40"/>
      <c r="D10" s="41"/>
      <c r="E10" s="42"/>
      <c r="F10" s="42"/>
      <c r="G10" s="43"/>
      <c r="H10" s="3">
        <f t="shared" ref="H10:H14" si="1">F10*G10</f>
        <v>0</v>
      </c>
    </row>
    <row r="11" spans="1:8" x14ac:dyDescent="0.35">
      <c r="A11" s="1">
        <v>3</v>
      </c>
      <c r="B11" s="39"/>
      <c r="C11" s="40"/>
      <c r="D11" s="41"/>
      <c r="E11" s="42"/>
      <c r="F11" s="42"/>
      <c r="G11" s="43"/>
      <c r="H11" s="3">
        <f t="shared" si="1"/>
        <v>0</v>
      </c>
    </row>
    <row r="12" spans="1:8" x14ac:dyDescent="0.35">
      <c r="A12" s="1">
        <v>4</v>
      </c>
      <c r="B12" s="39"/>
      <c r="C12" s="40"/>
      <c r="D12" s="41"/>
      <c r="E12" s="42"/>
      <c r="F12" s="42"/>
      <c r="G12" s="43"/>
      <c r="H12" s="3">
        <f t="shared" si="1"/>
        <v>0</v>
      </c>
    </row>
    <row r="13" spans="1:8" x14ac:dyDescent="0.35">
      <c r="A13" s="1">
        <v>5</v>
      </c>
      <c r="B13" s="39"/>
      <c r="C13" s="40"/>
      <c r="D13" s="41"/>
      <c r="E13" s="42"/>
      <c r="F13" s="42"/>
      <c r="G13" s="43"/>
      <c r="H13" s="3">
        <f t="shared" si="1"/>
        <v>0</v>
      </c>
    </row>
    <row r="14" spans="1:8" x14ac:dyDescent="0.35">
      <c r="A14" s="1">
        <v>6</v>
      </c>
      <c r="B14" s="39"/>
      <c r="C14" s="40"/>
      <c r="D14" s="41"/>
      <c r="E14" s="42"/>
      <c r="F14" s="42"/>
      <c r="G14" s="43"/>
      <c r="H14" s="3">
        <f t="shared" si="1"/>
        <v>0</v>
      </c>
    </row>
    <row r="15" spans="1:8" x14ac:dyDescent="0.35">
      <c r="A15" s="4"/>
      <c r="B15" s="4"/>
      <c r="C15" s="4"/>
      <c r="D15" s="4"/>
      <c r="E15" s="4"/>
      <c r="F15" s="5">
        <f>SUM(F9:F14)</f>
        <v>0</v>
      </c>
      <c r="G15" s="4"/>
      <c r="H15" s="5">
        <f>SUM(H9:H14)</f>
        <v>0</v>
      </c>
    </row>
    <row r="17" spans="1:8" x14ac:dyDescent="0.35">
      <c r="A17" s="4"/>
      <c r="B17" s="4"/>
      <c r="C17" s="4"/>
      <c r="D17" s="4"/>
      <c r="E17" s="4"/>
      <c r="F17" s="5">
        <f>F5+F15</f>
        <v>0</v>
      </c>
      <c r="G17" s="4"/>
      <c r="H17" s="5">
        <f>H5+H15</f>
        <v>0</v>
      </c>
    </row>
    <row r="18" spans="1:8" x14ac:dyDescent="0.35">
      <c r="F18" s="1"/>
      <c r="G18" s="3">
        <v>0</v>
      </c>
      <c r="H18" s="3"/>
    </row>
    <row r="19" spans="1:8" x14ac:dyDescent="0.35">
      <c r="F19" s="1"/>
      <c r="G19" s="3"/>
      <c r="H19" s="3"/>
    </row>
    <row r="20" spans="1:8" x14ac:dyDescent="0.35">
      <c r="F20" s="1"/>
      <c r="G20" s="3">
        <v>0</v>
      </c>
      <c r="H20" s="3"/>
    </row>
    <row r="21" spans="1:8" x14ac:dyDescent="0.35">
      <c r="F21" s="1"/>
      <c r="G21" s="3">
        <v>0</v>
      </c>
      <c r="H21" s="3"/>
    </row>
    <row r="22" spans="1:8" x14ac:dyDescent="0.35">
      <c r="F22" s="1" t="s">
        <v>61</v>
      </c>
      <c r="G22" s="3"/>
      <c r="H22" s="3">
        <f>SUM(G18:G21)</f>
        <v>0</v>
      </c>
    </row>
    <row r="23" spans="1:8" x14ac:dyDescent="0.35">
      <c r="F23" s="1" t="s">
        <v>30</v>
      </c>
      <c r="G23" s="1"/>
      <c r="H23" s="8">
        <f>H17-H22</f>
        <v>0</v>
      </c>
    </row>
  </sheetData>
  <mergeCells count="2">
    <mergeCell ref="A7:H7"/>
    <mergeCell ref="A1:H1"/>
  </mergeCells>
  <conditionalFormatting sqref="D9:D14">
    <cfRule type="duplicateValues" dxfId="50" priority="4"/>
  </conditionalFormatting>
  <conditionalFormatting sqref="D9:D14">
    <cfRule type="duplicateValues" dxfId="49" priority="3"/>
  </conditionalFormatting>
  <conditionalFormatting sqref="D4">
    <cfRule type="duplicateValues" dxfId="48" priority="2"/>
  </conditionalFormatting>
  <conditionalFormatting sqref="D3">
    <cfRule type="duplicateValues" dxfId="47" priority="1"/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20"/>
  <sheetViews>
    <sheetView workbookViewId="0">
      <selection activeCell="M9" sqref="M9"/>
    </sheetView>
  </sheetViews>
  <sheetFormatPr defaultRowHeight="14.5" x14ac:dyDescent="0.35"/>
  <cols>
    <col min="2" max="2" width="9.81640625" bestFit="1" customWidth="1"/>
    <col min="3" max="3" width="10.453125" bestFit="1" customWidth="1"/>
    <col min="5" max="5" width="12.453125" bestFit="1" customWidth="1"/>
    <col min="7" max="7" width="10.54296875" bestFit="1" customWidth="1"/>
    <col min="8" max="8" width="11.26953125" bestFit="1" customWidth="1"/>
  </cols>
  <sheetData>
    <row r="1" spans="1:8" x14ac:dyDescent="0.35">
      <c r="A1" s="63" t="s">
        <v>6</v>
      </c>
      <c r="B1" s="64"/>
      <c r="C1" s="64"/>
      <c r="D1" s="64"/>
      <c r="E1" s="64"/>
      <c r="F1" s="64"/>
      <c r="G1" s="64"/>
      <c r="H1" s="64"/>
    </row>
    <row r="2" spans="1:8" x14ac:dyDescent="0.35">
      <c r="A2" s="4"/>
      <c r="B2" s="4" t="s">
        <v>0</v>
      </c>
      <c r="C2" s="4" t="s">
        <v>1</v>
      </c>
      <c r="D2" s="4" t="s">
        <v>2</v>
      </c>
      <c r="E2" s="4" t="s">
        <v>74</v>
      </c>
      <c r="F2" s="4" t="s">
        <v>3</v>
      </c>
      <c r="G2" s="4" t="s">
        <v>4</v>
      </c>
      <c r="H2" s="4" t="s">
        <v>5</v>
      </c>
    </row>
    <row r="3" spans="1:8" x14ac:dyDescent="0.35">
      <c r="A3" s="1">
        <v>1</v>
      </c>
      <c r="B3" s="46" t="s">
        <v>80</v>
      </c>
      <c r="C3" s="47">
        <v>44414</v>
      </c>
      <c r="D3" s="58">
        <v>17164</v>
      </c>
      <c r="E3" s="44" t="s">
        <v>79</v>
      </c>
      <c r="F3" s="42">
        <v>30.98</v>
      </c>
      <c r="G3" s="48">
        <v>170</v>
      </c>
      <c r="H3" s="3">
        <f>F3*G3</f>
        <v>5266.6</v>
      </c>
    </row>
    <row r="4" spans="1:8" x14ac:dyDescent="0.35">
      <c r="A4" s="1">
        <v>2</v>
      </c>
      <c r="B4" s="46" t="s">
        <v>80</v>
      </c>
      <c r="C4" s="47">
        <v>44414</v>
      </c>
      <c r="D4" s="58">
        <v>17173</v>
      </c>
      <c r="E4" s="44" t="s">
        <v>79</v>
      </c>
      <c r="F4" s="42">
        <v>31.22</v>
      </c>
      <c r="G4" s="48">
        <v>170</v>
      </c>
      <c r="H4" s="3">
        <f>F4*G4</f>
        <v>5307.4</v>
      </c>
    </row>
    <row r="5" spans="1:8" x14ac:dyDescent="0.35">
      <c r="A5" s="1">
        <v>3</v>
      </c>
      <c r="B5" s="46" t="s">
        <v>80</v>
      </c>
      <c r="C5" s="47">
        <v>44414</v>
      </c>
      <c r="D5" s="58">
        <v>17153</v>
      </c>
      <c r="E5" s="44" t="s">
        <v>79</v>
      </c>
      <c r="F5" s="42">
        <v>29.9</v>
      </c>
      <c r="G5" s="48">
        <v>170</v>
      </c>
      <c r="H5" s="3">
        <f t="shared" ref="H5" si="0">F5*G5</f>
        <v>5083</v>
      </c>
    </row>
    <row r="6" spans="1:8" x14ac:dyDescent="0.35">
      <c r="A6" s="6"/>
      <c r="B6" s="6"/>
      <c r="C6" s="6"/>
      <c r="D6" s="6"/>
      <c r="E6" s="6"/>
      <c r="F6" s="7">
        <f>SUM(F3:F5)</f>
        <v>92.1</v>
      </c>
      <c r="G6" s="6"/>
      <c r="H6" s="7">
        <f>SUM(H3:H5)</f>
        <v>15657</v>
      </c>
    </row>
    <row r="8" spans="1:8" x14ac:dyDescent="0.35">
      <c r="A8" s="60" t="s">
        <v>25</v>
      </c>
      <c r="B8" s="60"/>
      <c r="C8" s="60"/>
      <c r="D8" s="60"/>
      <c r="E8" s="60"/>
      <c r="F8" s="60"/>
      <c r="G8" s="60"/>
      <c r="H8" s="60"/>
    </row>
    <row r="9" spans="1:8" x14ac:dyDescent="0.35">
      <c r="A9" s="4"/>
      <c r="B9" s="4" t="s">
        <v>0</v>
      </c>
      <c r="C9" s="4" t="s">
        <v>1</v>
      </c>
      <c r="D9" s="4" t="s">
        <v>2</v>
      </c>
      <c r="E9" s="4" t="s">
        <v>26</v>
      </c>
      <c r="F9" s="4" t="s">
        <v>3</v>
      </c>
      <c r="G9" s="4" t="s">
        <v>4</v>
      </c>
      <c r="H9" s="4" t="s">
        <v>5</v>
      </c>
    </row>
    <row r="10" spans="1:8" x14ac:dyDescent="0.35">
      <c r="A10" s="1">
        <v>1</v>
      </c>
      <c r="B10" s="33"/>
      <c r="C10" s="34"/>
      <c r="D10" s="33"/>
      <c r="E10" s="33"/>
      <c r="F10" s="35"/>
      <c r="G10" s="3"/>
      <c r="H10" s="3">
        <f>F10*G10</f>
        <v>0</v>
      </c>
    </row>
    <row r="11" spans="1:8" x14ac:dyDescent="0.35">
      <c r="A11" s="1">
        <v>2</v>
      </c>
      <c r="B11" s="33"/>
      <c r="C11" s="34"/>
      <c r="D11" s="33"/>
      <c r="E11" s="33"/>
      <c r="F11" s="35"/>
      <c r="G11" s="3"/>
      <c r="H11" s="3">
        <f>F11*G11</f>
        <v>0</v>
      </c>
    </row>
    <row r="12" spans="1:8" x14ac:dyDescent="0.35">
      <c r="A12" s="1">
        <v>3</v>
      </c>
      <c r="B12" s="1"/>
      <c r="C12" s="34"/>
      <c r="D12" s="1"/>
      <c r="E12" s="1"/>
      <c r="F12" s="3"/>
      <c r="G12" s="3"/>
      <c r="H12" s="3">
        <f>F12*G12</f>
        <v>0</v>
      </c>
    </row>
    <row r="13" spans="1:8" x14ac:dyDescent="0.35">
      <c r="A13" s="1">
        <v>4</v>
      </c>
      <c r="B13" s="1"/>
      <c r="C13" s="2"/>
      <c r="D13" s="1"/>
      <c r="E13" s="1"/>
      <c r="F13" s="3"/>
      <c r="G13" s="3"/>
      <c r="H13" s="3">
        <f t="shared" ref="H13" si="1">F13*G13</f>
        <v>0</v>
      </c>
    </row>
    <row r="14" spans="1:8" x14ac:dyDescent="0.35">
      <c r="A14" s="4"/>
      <c r="B14" s="4"/>
      <c r="C14" s="4"/>
      <c r="D14" s="4"/>
      <c r="E14" s="4"/>
      <c r="F14" s="5">
        <f>SUM(F10:F13)</f>
        <v>0</v>
      </c>
      <c r="G14" s="4"/>
      <c r="H14" s="5">
        <f>SUM(H10:H13)</f>
        <v>0</v>
      </c>
    </row>
    <row r="15" spans="1:8" x14ac:dyDescent="0.35">
      <c r="A15" s="19"/>
      <c r="B15" s="19"/>
      <c r="C15" s="19"/>
      <c r="D15" s="19"/>
      <c r="E15" s="19"/>
      <c r="F15" s="20"/>
      <c r="G15" s="19"/>
      <c r="H15" s="20"/>
    </row>
    <row r="16" spans="1:8" x14ac:dyDescent="0.35">
      <c r="A16" s="4"/>
      <c r="B16" s="4"/>
      <c r="C16" s="4"/>
      <c r="D16" s="4"/>
      <c r="E16" s="4"/>
      <c r="F16" s="5">
        <f>F6+F14</f>
        <v>92.1</v>
      </c>
      <c r="G16" s="5"/>
      <c r="H16" s="5">
        <f>H6+H14</f>
        <v>15657</v>
      </c>
    </row>
    <row r="17" spans="6:8" x14ac:dyDescent="0.35">
      <c r="F17" s="1" t="s">
        <v>15</v>
      </c>
      <c r="G17" s="1"/>
      <c r="H17" s="3">
        <v>0</v>
      </c>
    </row>
    <row r="18" spans="6:8" x14ac:dyDescent="0.35">
      <c r="F18" s="1" t="s">
        <v>43</v>
      </c>
      <c r="G18" s="1"/>
      <c r="H18" s="3">
        <v>0</v>
      </c>
    </row>
    <row r="19" spans="6:8" x14ac:dyDescent="0.35">
      <c r="F19" s="1" t="s">
        <v>20</v>
      </c>
      <c r="G19" s="1"/>
      <c r="H19" s="3">
        <v>0</v>
      </c>
    </row>
    <row r="20" spans="6:8" x14ac:dyDescent="0.35">
      <c r="F20" s="1" t="s">
        <v>30</v>
      </c>
      <c r="G20" s="1"/>
      <c r="H20" s="8">
        <f>H16-H17-H19-H18</f>
        <v>15657</v>
      </c>
    </row>
  </sheetData>
  <mergeCells count="2">
    <mergeCell ref="A8:H8"/>
    <mergeCell ref="A1:H1"/>
  </mergeCells>
  <conditionalFormatting sqref="D13">
    <cfRule type="duplicateValues" dxfId="46" priority="22"/>
  </conditionalFormatting>
  <conditionalFormatting sqref="D12">
    <cfRule type="duplicateValues" dxfId="45" priority="21"/>
  </conditionalFormatting>
  <conditionalFormatting sqref="D5">
    <cfRule type="duplicateValues" dxfId="44" priority="1"/>
  </conditionalFormatting>
  <conditionalFormatting sqref="D3:D5">
    <cfRule type="duplicateValues" dxfId="43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</vt:i4>
      </vt:variant>
    </vt:vector>
  </HeadingPairs>
  <TitlesOfParts>
    <vt:vector size="24" baseType="lpstr">
      <vt:lpstr>Ballast</vt:lpstr>
      <vt:lpstr>Rocks</vt:lpstr>
      <vt:lpstr>Summary</vt:lpstr>
      <vt:lpstr>Gregory</vt:lpstr>
      <vt:lpstr>Muguongo</vt:lpstr>
      <vt:lpstr>Eveline</vt:lpstr>
      <vt:lpstr>Mike</vt:lpstr>
      <vt:lpstr>Kiambi</vt:lpstr>
      <vt:lpstr>Kuria</vt:lpstr>
      <vt:lpstr>Eric</vt:lpstr>
      <vt:lpstr>Mutuma</vt:lpstr>
      <vt:lpstr>EDU</vt:lpstr>
      <vt:lpstr>KOROSS</vt:lpstr>
      <vt:lpstr>Grace</vt:lpstr>
      <vt:lpstr>Ali</vt:lpstr>
      <vt:lpstr>Gachoka</vt:lpstr>
      <vt:lpstr>Kiboro</vt:lpstr>
      <vt:lpstr>Mark</vt:lpstr>
      <vt:lpstr>Harrison</vt:lpstr>
      <vt:lpstr>MWENDA</vt:lpstr>
      <vt:lpstr>Sheet2</vt:lpstr>
      <vt:lpstr>Sheet1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HCS_KE</cp:lastModifiedBy>
  <cp:lastPrinted>2021-08-07T19:18:23Z</cp:lastPrinted>
  <dcterms:created xsi:type="dcterms:W3CDTF">2021-05-29T06:09:30Z</dcterms:created>
  <dcterms:modified xsi:type="dcterms:W3CDTF">2021-09-24T03:26:05Z</dcterms:modified>
</cp:coreProperties>
</file>