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CS_KE\Desktop\NACHU_DS\excel sheets\"/>
    </mc:Choice>
  </mc:AlternateContent>
  <xr:revisionPtr revIDLastSave="0" documentId="13_ncr:1_{940E6729-51A0-431B-AFC5-6530AA587482}" xr6:coauthVersionLast="47" xr6:coauthVersionMax="47" xr10:uidLastSave="{00000000-0000-0000-0000-000000000000}"/>
  <bookViews>
    <workbookView xWindow="-110" yWindow="-110" windowWidth="19420" windowHeight="11020" tabRatio="820" xr2:uid="{00000000-000D-0000-FFFF-FFFF00000000}"/>
  </bookViews>
  <sheets>
    <sheet name="Ballast" sheetId="1" r:id="rId1"/>
    <sheet name="Rocks" sheetId="15" r:id="rId2"/>
    <sheet name="Summary" sheetId="8" r:id="rId3"/>
    <sheet name="Gregory" sheetId="16" r:id="rId4"/>
    <sheet name="Muguongo" sheetId="17" r:id="rId5"/>
    <sheet name="Eveline" sheetId="5" r:id="rId6"/>
    <sheet name="Mike" sheetId="14" r:id="rId7"/>
    <sheet name="Kiambi" sheetId="3" r:id="rId8"/>
    <sheet name="Grace" sheetId="10" r:id="rId9"/>
    <sheet name="Harrison" sheetId="19" r:id="rId10"/>
    <sheet name="Delight" sheetId="7" r:id="rId11"/>
    <sheet name="MWENDA" sheetId="20" r:id="rId12"/>
    <sheet name="Kiboro" sheetId="13" r:id="rId13"/>
    <sheet name="Eric" sheetId="6" r:id="rId14"/>
    <sheet name="Mutuma" sheetId="4" r:id="rId15"/>
    <sheet name="EDU" sheetId="2" r:id="rId16"/>
    <sheet name="KOROSS" sheetId="9" r:id="rId17"/>
    <sheet name="Ali" sheetId="11" r:id="rId18"/>
    <sheet name="Gachoka" sheetId="12" r:id="rId19"/>
    <sheet name="Mark" sheetId="18" r:id="rId20"/>
  </sheets>
  <definedNames>
    <definedName name="_xlnm._FilterDatabase" localSheetId="0" hidden="1">Ballast!$A$2:$H$39</definedName>
    <definedName name="_xlnm._FilterDatabase" localSheetId="3" hidden="1">Gregory!$B$2:$H$9</definedName>
    <definedName name="_xlnm._FilterDatabase" localSheetId="14" hidden="1">Mutuma!$A$2:$H$8</definedName>
    <definedName name="_xlnm._FilterDatabase" localSheetId="1" hidden="1">Rocks!$A$2:$H$16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0" l="1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3" i="10"/>
  <c r="F21" i="10"/>
  <c r="F9" i="7"/>
  <c r="H4" i="7"/>
  <c r="H5" i="7"/>
  <c r="H6" i="7"/>
  <c r="H7" i="7"/>
  <c r="H8" i="7"/>
  <c r="H3" i="7"/>
  <c r="H27" i="1"/>
  <c r="H28" i="1"/>
  <c r="H29" i="1"/>
  <c r="H30" i="1"/>
  <c r="H31" i="1"/>
  <c r="H32" i="1"/>
  <c r="H9" i="7" l="1"/>
  <c r="H21" i="10"/>
  <c r="G23" i="16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28" i="8"/>
  <c r="I29" i="8"/>
  <c r="I30" i="8"/>
  <c r="I31" i="8"/>
  <c r="I32" i="8"/>
  <c r="I28" i="8"/>
  <c r="F39" i="1" l="1"/>
  <c r="F6" i="20"/>
  <c r="F9" i="16"/>
  <c r="H3" i="20"/>
  <c r="H4" i="20"/>
  <c r="H5" i="20"/>
  <c r="H6" i="20" l="1"/>
  <c r="E61" i="8"/>
  <c r="F61" i="8"/>
  <c r="G61" i="8"/>
  <c r="D61" i="8"/>
  <c r="F17" i="14" l="1"/>
  <c r="H4" i="14"/>
  <c r="H5" i="14"/>
  <c r="H6" i="14"/>
  <c r="H7" i="14"/>
  <c r="H8" i="14"/>
  <c r="H9" i="14"/>
  <c r="H10" i="14"/>
  <c r="H11" i="14"/>
  <c r="H12" i="14"/>
  <c r="H13" i="14"/>
  <c r="H14" i="14"/>
  <c r="H15" i="14"/>
  <c r="H3" i="14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3" i="1"/>
  <c r="F32" i="10"/>
  <c r="G32" i="10" s="1"/>
  <c r="H23" i="10" s="1"/>
  <c r="H38" i="1"/>
  <c r="G29" i="16" l="1"/>
  <c r="H4" i="16"/>
  <c r="H5" i="16"/>
  <c r="H6" i="16"/>
  <c r="H7" i="16"/>
  <c r="H8" i="16"/>
  <c r="H3" i="16"/>
  <c r="H9" i="16" l="1"/>
  <c r="O5" i="8"/>
  <c r="N15" i="8" l="1"/>
  <c r="G104" i="8"/>
  <c r="L24" i="8" l="1"/>
  <c r="N11" i="8" l="1"/>
  <c r="P25" i="9"/>
  <c r="O25" i="9"/>
  <c r="O26" i="9" s="1"/>
  <c r="P27" i="9" s="1"/>
  <c r="O22" i="9"/>
  <c r="F7" i="9"/>
  <c r="H4" i="9"/>
  <c r="H5" i="9"/>
  <c r="H6" i="9"/>
  <c r="D105" i="8"/>
  <c r="N35" i="14" l="1"/>
  <c r="J96" i="8"/>
  <c r="H3" i="15" l="1"/>
  <c r="N5" i="8" l="1"/>
  <c r="G95" i="8"/>
  <c r="H13" i="7" l="1"/>
  <c r="H3" i="19" l="1"/>
  <c r="D12" i="8" l="1"/>
  <c r="O15" i="8" l="1"/>
  <c r="J83" i="8" l="1"/>
  <c r="N23" i="8" l="1"/>
  <c r="H4" i="5" l="1"/>
  <c r="F4" i="5"/>
  <c r="N18" i="8" l="1"/>
  <c r="N21" i="8"/>
  <c r="G85" i="8" l="1"/>
  <c r="O21" i="8" l="1"/>
  <c r="G30" i="16"/>
  <c r="G31" i="16" s="1"/>
  <c r="H31" i="16" s="1"/>
  <c r="H24" i="16" s="1"/>
  <c r="D85" i="8"/>
  <c r="J76" i="8"/>
  <c r="G24" i="19" l="1"/>
  <c r="F5" i="3"/>
  <c r="G25" i="19" l="1"/>
  <c r="M25" i="9"/>
  <c r="M26" i="9" s="1"/>
  <c r="G75" i="8" l="1"/>
  <c r="O18" i="8"/>
  <c r="D75" i="8"/>
  <c r="H75" i="8" s="1"/>
  <c r="F6" i="19" l="1"/>
  <c r="F8" i="4" l="1"/>
  <c r="H4" i="4"/>
  <c r="H5" i="4"/>
  <c r="H6" i="4"/>
  <c r="H7" i="4"/>
  <c r="H3" i="4"/>
  <c r="H4" i="19"/>
  <c r="H5" i="19"/>
  <c r="H6" i="19" l="1"/>
  <c r="H8" i="4"/>
  <c r="I33" i="8" l="1"/>
  <c r="I34" i="8" l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H4" i="3"/>
  <c r="H3" i="3"/>
  <c r="G8" i="17"/>
  <c r="G9" i="17"/>
  <c r="G10" i="17"/>
  <c r="I61" i="8" l="1"/>
  <c r="H61" i="8"/>
  <c r="H5" i="3"/>
  <c r="F7" i="11"/>
  <c r="H3" i="11"/>
  <c r="H4" i="11"/>
  <c r="H5" i="11"/>
  <c r="H6" i="11"/>
  <c r="H7" i="11" l="1"/>
  <c r="H16" i="14"/>
  <c r="H17" i="14" s="1"/>
  <c r="D23" i="8"/>
  <c r="H4" i="6"/>
  <c r="H5" i="6"/>
  <c r="H6" i="6"/>
  <c r="H3" i="6"/>
  <c r="F7" i="6"/>
  <c r="H7" i="6" l="1"/>
  <c r="G3" i="12"/>
  <c r="F5" i="13" l="1"/>
  <c r="H3" i="13"/>
  <c r="H4" i="13"/>
  <c r="H5" i="13" l="1"/>
  <c r="H39" i="1" l="1"/>
  <c r="O17" i="8"/>
  <c r="O11" i="8"/>
  <c r="F4" i="18" l="1"/>
  <c r="O10" i="8" l="1"/>
  <c r="F11" i="5" l="1"/>
  <c r="R8" i="15" l="1"/>
  <c r="R7" i="15"/>
  <c r="F23" i="17" l="1"/>
  <c r="H21" i="17"/>
  <c r="H14" i="7" l="1"/>
  <c r="M5" i="8" l="1"/>
  <c r="H14" i="16" l="1"/>
  <c r="H22" i="17"/>
  <c r="H9" i="3" l="1"/>
  <c r="H10" i="3"/>
  <c r="O9" i="8" l="1"/>
  <c r="O23" i="8" l="1"/>
  <c r="H22" i="14"/>
  <c r="D5" i="8" l="1"/>
  <c r="D20" i="8" l="1"/>
  <c r="H18" i="3"/>
  <c r="O20" i="8" l="1"/>
  <c r="F15" i="6" l="1"/>
  <c r="H12" i="6"/>
  <c r="H13" i="6"/>
  <c r="H14" i="6"/>
  <c r="F13" i="9"/>
  <c r="F13" i="11" l="1"/>
  <c r="F15" i="7"/>
  <c r="H5" i="8" s="1"/>
  <c r="F23" i="14" l="1"/>
  <c r="H23" i="8" s="1"/>
  <c r="N13" i="8" l="1"/>
  <c r="M13" i="8"/>
  <c r="M24" i="8" s="1"/>
  <c r="M34" i="8" s="1"/>
  <c r="O13" i="8"/>
  <c r="F14" i="20" l="1"/>
  <c r="H13" i="20"/>
  <c r="O19" i="8" l="1"/>
  <c r="H10" i="13"/>
  <c r="H9" i="13"/>
  <c r="F11" i="13"/>
  <c r="H21" i="8" s="1"/>
  <c r="O6" i="8"/>
  <c r="H11" i="6"/>
  <c r="H15" i="6" s="1"/>
  <c r="H6" i="8"/>
  <c r="H11" i="13" l="1"/>
  <c r="N20" i="4"/>
  <c r="N23" i="4" s="1"/>
  <c r="N22" i="4" l="1"/>
  <c r="F18" i="12" l="1"/>
  <c r="F16" i="4"/>
  <c r="F5" i="2"/>
  <c r="F11" i="3" l="1"/>
  <c r="F13" i="3" s="1"/>
  <c r="H3" i="9" l="1"/>
  <c r="H7" i="9" s="1"/>
  <c r="H26" i="10" l="1"/>
  <c r="H19" i="6"/>
  <c r="H4" i="2"/>
  <c r="D7" i="8" l="1"/>
  <c r="H9" i="15"/>
  <c r="H10" i="15"/>
  <c r="H11" i="15"/>
  <c r="H12" i="15"/>
  <c r="H13" i="15"/>
  <c r="H14" i="15"/>
  <c r="H15" i="15"/>
  <c r="R18" i="12" l="1"/>
  <c r="T17" i="12"/>
  <c r="T16" i="12"/>
  <c r="T15" i="12"/>
  <c r="T18" i="12" l="1"/>
  <c r="V16" i="12"/>
  <c r="W16" i="12" s="1"/>
  <c r="V17" i="12"/>
  <c r="W17" i="12" s="1"/>
  <c r="V15" i="12"/>
  <c r="H16" i="12"/>
  <c r="H17" i="12"/>
  <c r="V18" i="12" l="1"/>
  <c r="V20" i="12" s="1"/>
  <c r="W15" i="12"/>
  <c r="W18" i="12" s="1"/>
  <c r="W20" i="12" s="1"/>
  <c r="Q6" i="12" l="1"/>
  <c r="S5" i="12"/>
  <c r="S4" i="12"/>
  <c r="S3" i="12"/>
  <c r="N17" i="8"/>
  <c r="G4" i="12"/>
  <c r="G5" i="12"/>
  <c r="S6" i="12" l="1"/>
  <c r="S10" i="12" s="1"/>
  <c r="T21" i="12" s="1"/>
  <c r="H13" i="4" l="1"/>
  <c r="H14" i="4"/>
  <c r="H15" i="4"/>
  <c r="H15" i="7" l="1"/>
  <c r="F17" i="7"/>
  <c r="F12" i="2"/>
  <c r="F14" i="2" s="1"/>
  <c r="H13" i="8" l="1"/>
  <c r="H12" i="11"/>
  <c r="H11" i="11"/>
  <c r="H13" i="11" l="1"/>
  <c r="O16" i="8"/>
  <c r="O24" i="8" s="1"/>
  <c r="O34" i="8" s="1"/>
  <c r="F20" i="8"/>
  <c r="H12" i="20"/>
  <c r="H11" i="20"/>
  <c r="D19" i="8"/>
  <c r="J22" i="8"/>
  <c r="F14" i="19"/>
  <c r="H18" i="8" s="1"/>
  <c r="J18" i="8" s="1"/>
  <c r="H13" i="19"/>
  <c r="H12" i="19"/>
  <c r="H11" i="19"/>
  <c r="H10" i="19"/>
  <c r="F13" i="18"/>
  <c r="H12" i="18"/>
  <c r="H11" i="18"/>
  <c r="H10" i="18"/>
  <c r="H9" i="18"/>
  <c r="D17" i="8"/>
  <c r="F17" i="8" s="1"/>
  <c r="H3" i="18"/>
  <c r="H16" i="8"/>
  <c r="J16" i="8" s="1"/>
  <c r="H20" i="17"/>
  <c r="H23" i="17" s="1"/>
  <c r="E15" i="17"/>
  <c r="D16" i="8" s="1"/>
  <c r="F16" i="8" s="1"/>
  <c r="G12" i="17"/>
  <c r="G11" i="17"/>
  <c r="H15" i="8"/>
  <c r="J15" i="8" s="1"/>
  <c r="J6" i="8"/>
  <c r="J8" i="8"/>
  <c r="J12" i="8"/>
  <c r="J13" i="8"/>
  <c r="H9" i="8"/>
  <c r="J9" i="8" s="1"/>
  <c r="H11" i="2"/>
  <c r="H10" i="2"/>
  <c r="H9" i="2"/>
  <c r="F19" i="8" l="1"/>
  <c r="H14" i="20"/>
  <c r="H17" i="20" s="1"/>
  <c r="H4" i="18"/>
  <c r="H15" i="16"/>
  <c r="D18" i="8"/>
  <c r="F18" i="8" s="1"/>
  <c r="K18" i="8" s="1"/>
  <c r="P18" i="8" s="1"/>
  <c r="F16" i="19"/>
  <c r="H17" i="8"/>
  <c r="J17" i="8" s="1"/>
  <c r="K17" i="8" s="1"/>
  <c r="P17" i="8" s="1"/>
  <c r="F15" i="18"/>
  <c r="D15" i="8"/>
  <c r="F15" i="8" s="1"/>
  <c r="K15" i="8" s="1"/>
  <c r="F17" i="16"/>
  <c r="H19" i="8"/>
  <c r="J19" i="8" s="1"/>
  <c r="H12" i="2"/>
  <c r="H14" i="19"/>
  <c r="H16" i="19" s="1"/>
  <c r="H20" i="19" s="1"/>
  <c r="G15" i="17"/>
  <c r="H27" i="17"/>
  <c r="H13" i="18"/>
  <c r="H15" i="18" s="1"/>
  <c r="H18" i="18" s="1"/>
  <c r="K16" i="8"/>
  <c r="P16" i="8" s="1"/>
  <c r="K19" i="8" l="1"/>
  <c r="P19" i="8" s="1"/>
  <c r="P15" i="8"/>
  <c r="H17" i="16"/>
  <c r="H12" i="9"/>
  <c r="H11" i="9"/>
  <c r="H10" i="5"/>
  <c r="H9" i="5"/>
  <c r="H20" i="8"/>
  <c r="J20" i="8" s="1"/>
  <c r="K20" i="8" s="1"/>
  <c r="P20" i="8" s="1"/>
  <c r="H15" i="12"/>
  <c r="H18" i="12" s="1"/>
  <c r="H7" i="8"/>
  <c r="H12" i="4"/>
  <c r="H16" i="4" s="1"/>
  <c r="H26" i="16" l="1"/>
  <c r="H11" i="5"/>
  <c r="H13" i="9"/>
  <c r="H15" i="9" s="1"/>
  <c r="H18" i="9" s="1"/>
  <c r="J5" i="8"/>
  <c r="H10" i="8"/>
  <c r="J10" i="8" s="1"/>
  <c r="H11" i="3"/>
  <c r="H11" i="8"/>
  <c r="J11" i="8" s="1"/>
  <c r="F15" i="9"/>
  <c r="H14" i="8"/>
  <c r="J14" i="8" s="1"/>
  <c r="J7" i="8"/>
  <c r="K25" i="8" l="1"/>
  <c r="H21" i="14"/>
  <c r="H23" i="14" s="1"/>
  <c r="F18" i="4"/>
  <c r="F16" i="15"/>
  <c r="H8" i="15"/>
  <c r="H7" i="15"/>
  <c r="H6" i="15"/>
  <c r="H5" i="15"/>
  <c r="H4" i="15"/>
  <c r="D21" i="8" l="1"/>
  <c r="F21" i="8" s="1"/>
  <c r="F13" i="13"/>
  <c r="J21" i="8" s="1"/>
  <c r="F25" i="14"/>
  <c r="H25" i="14"/>
  <c r="H29" i="14" s="1"/>
  <c r="H16" i="15"/>
  <c r="H24" i="8" l="1"/>
  <c r="H25" i="8" s="1"/>
  <c r="K21" i="8"/>
  <c r="P21" i="8" s="1"/>
  <c r="J23" i="8"/>
  <c r="J24" i="8" s="1"/>
  <c r="F13" i="5"/>
  <c r="F15" i="11"/>
  <c r="H15" i="11" l="1"/>
  <c r="H20" i="11" s="1"/>
  <c r="H13" i="13" l="1"/>
  <c r="H16" i="13" s="1"/>
  <c r="N14" i="8"/>
  <c r="F23" i="8"/>
  <c r="K23" i="8" s="1"/>
  <c r="P23" i="8" s="1"/>
  <c r="E6" i="12"/>
  <c r="H17" i="7" l="1"/>
  <c r="H21" i="7" s="1"/>
  <c r="G6" i="12"/>
  <c r="F22" i="8"/>
  <c r="K22" i="8" s="1"/>
  <c r="P22" i="8" s="1"/>
  <c r="N12" i="8"/>
  <c r="D14" i="8"/>
  <c r="F14" i="8" s="1"/>
  <c r="K14" i="8" s="1"/>
  <c r="P14" i="8" s="1"/>
  <c r="D13" i="8"/>
  <c r="N24" i="8" l="1"/>
  <c r="N34" i="8" s="1"/>
  <c r="G10" i="12"/>
  <c r="H13" i="5"/>
  <c r="H15" i="5" s="1"/>
  <c r="H21" i="12" l="1"/>
  <c r="F12" i="8"/>
  <c r="K12" i="8" s="1"/>
  <c r="P12" i="8" s="1"/>
  <c r="F13" i="8"/>
  <c r="K13" i="8" s="1"/>
  <c r="P13" i="8" s="1"/>
  <c r="D11" i="8"/>
  <c r="F11" i="8" s="1"/>
  <c r="K11" i="8" s="1"/>
  <c r="P11" i="8" s="1"/>
  <c r="H13" i="3" l="1"/>
  <c r="H19" i="3" s="1"/>
  <c r="H18" i="4"/>
  <c r="H20" i="4"/>
  <c r="D6" i="8"/>
  <c r="D10" i="8"/>
  <c r="F10" i="8" s="1"/>
  <c r="K10" i="8" s="1"/>
  <c r="P10" i="8" s="1"/>
  <c r="F7" i="8"/>
  <c r="K7" i="8" s="1"/>
  <c r="P7" i="8" s="1"/>
  <c r="D8" i="8"/>
  <c r="F8" i="8" s="1"/>
  <c r="K8" i="8" s="1"/>
  <c r="P8" i="8" s="1"/>
  <c r="D9" i="8"/>
  <c r="H3" i="2"/>
  <c r="H5" i="2" s="1"/>
  <c r="H14" i="2" s="1"/>
  <c r="H16" i="2" s="1"/>
  <c r="F6" i="8" l="1"/>
  <c r="K6" i="8" s="1"/>
  <c r="P6" i="8" s="1"/>
  <c r="D24" i="8"/>
  <c r="F9" i="8"/>
  <c r="K9" i="8" s="1"/>
  <c r="P9" i="8" s="1"/>
  <c r="F5" i="8"/>
  <c r="F24" i="8" l="1"/>
  <c r="K5" i="8"/>
  <c r="K24" i="8" s="1"/>
  <c r="P5" i="8" l="1"/>
  <c r="P24" i="8" s="1"/>
  <c r="P34" i="8" s="1"/>
  <c r="D25" i="8" l="1"/>
  <c r="I26" i="8"/>
</calcChain>
</file>

<file path=xl/sharedStrings.xml><?xml version="1.0" encoding="utf-8"?>
<sst xmlns="http://schemas.openxmlformats.org/spreadsheetml/2006/main" count="562" uniqueCount="110">
  <si>
    <t>Veh. Reg</t>
  </si>
  <si>
    <t>Date</t>
  </si>
  <si>
    <t>Del. No</t>
  </si>
  <si>
    <t>Tonagge</t>
  </si>
  <si>
    <t>Rate</t>
  </si>
  <si>
    <t>Amount</t>
  </si>
  <si>
    <t>CALE - BALLAST</t>
  </si>
  <si>
    <t>Kim</t>
  </si>
  <si>
    <t>Mutuma</t>
  </si>
  <si>
    <t>Names</t>
  </si>
  <si>
    <t>Tonnages</t>
  </si>
  <si>
    <t>Trips</t>
  </si>
  <si>
    <t>Cum. Trips</t>
  </si>
  <si>
    <t>Cum. Tons</t>
  </si>
  <si>
    <t xml:space="preserve">CALE - BALLAST </t>
  </si>
  <si>
    <t xml:space="preserve">Fuel </t>
  </si>
  <si>
    <t>Balance</t>
  </si>
  <si>
    <t>Net</t>
  </si>
  <si>
    <t>Kevin</t>
  </si>
  <si>
    <t>Fuel</t>
  </si>
  <si>
    <t>Bal</t>
  </si>
  <si>
    <t>Gachoka</t>
  </si>
  <si>
    <t xml:space="preserve">Net </t>
  </si>
  <si>
    <t>CALE - ROCK</t>
  </si>
  <si>
    <t>Destination</t>
  </si>
  <si>
    <t>K10</t>
  </si>
  <si>
    <t>Day Tons</t>
  </si>
  <si>
    <t>Night Tons</t>
  </si>
  <si>
    <t>Net Pay</t>
  </si>
  <si>
    <t>Mike</t>
  </si>
  <si>
    <t>Total</t>
  </si>
  <si>
    <t>Day Ballast</t>
  </si>
  <si>
    <t>Night Ballast</t>
  </si>
  <si>
    <t xml:space="preserve"> </t>
  </si>
  <si>
    <t xml:space="preserve">     </t>
  </si>
  <si>
    <t>Muguongo</t>
  </si>
  <si>
    <t>Mark</t>
  </si>
  <si>
    <t xml:space="preserve">Bal. B/F </t>
  </si>
  <si>
    <t>KDB 062A</t>
  </si>
  <si>
    <t>Grace</t>
  </si>
  <si>
    <t>Advance</t>
  </si>
  <si>
    <t>Mwenda</t>
  </si>
  <si>
    <t>K12</t>
  </si>
  <si>
    <t>Bonga</t>
  </si>
  <si>
    <t>K5</t>
  </si>
  <si>
    <t xml:space="preserve">   </t>
  </si>
  <si>
    <t>KCD 062V</t>
  </si>
  <si>
    <t>K2</t>
  </si>
  <si>
    <t>K3</t>
  </si>
  <si>
    <t>K4</t>
  </si>
  <si>
    <t>K8</t>
  </si>
  <si>
    <t>K15</t>
  </si>
  <si>
    <t>Tedd</t>
  </si>
  <si>
    <t>K6</t>
  </si>
  <si>
    <t>Total fuel</t>
  </si>
  <si>
    <t>Kiambi</t>
  </si>
  <si>
    <t>Gregory</t>
  </si>
  <si>
    <t>K14</t>
  </si>
  <si>
    <t>K7</t>
  </si>
  <si>
    <t>K9</t>
  </si>
  <si>
    <t>K11</t>
  </si>
  <si>
    <t>K13</t>
  </si>
  <si>
    <t>K1</t>
  </si>
  <si>
    <t>Rates</t>
  </si>
  <si>
    <t>Refund</t>
  </si>
  <si>
    <t>Edward</t>
  </si>
  <si>
    <t>Specifications</t>
  </si>
  <si>
    <t>Specification</t>
  </si>
  <si>
    <t>KDB 204L</t>
  </si>
  <si>
    <t>KDB 072T</t>
  </si>
  <si>
    <t>KCN 957E</t>
  </si>
  <si>
    <t>TOTAL TONNAGES</t>
  </si>
  <si>
    <t>Lost tonnage</t>
  </si>
  <si>
    <t>Trucks</t>
  </si>
  <si>
    <t xml:space="preserve">Loaded </t>
  </si>
  <si>
    <t>Delivered</t>
  </si>
  <si>
    <t>Lost</t>
  </si>
  <si>
    <t>Penalty</t>
  </si>
  <si>
    <t>Penalty for lost tons</t>
  </si>
  <si>
    <t>KCX 388Z</t>
  </si>
  <si>
    <t>Fuel KDB 072T</t>
  </si>
  <si>
    <t>Fuel KCE 250G</t>
  </si>
  <si>
    <t>Fuel KDB 204L</t>
  </si>
  <si>
    <t>Fuel KCX 388Z</t>
  </si>
  <si>
    <t>KDB 072t</t>
  </si>
  <si>
    <t>Daniel</t>
  </si>
  <si>
    <t>Humprey</t>
  </si>
  <si>
    <t>Delight</t>
  </si>
  <si>
    <t>KCE 250G</t>
  </si>
  <si>
    <t>KBP 136Q</t>
  </si>
  <si>
    <t>Advance Daniel</t>
  </si>
  <si>
    <t>KDB 074T</t>
  </si>
  <si>
    <t>aa</t>
  </si>
  <si>
    <t>KCH 432T</t>
  </si>
  <si>
    <t>LOST TONNAGES</t>
  </si>
  <si>
    <t>KDC 255G</t>
  </si>
  <si>
    <t>0-6</t>
  </si>
  <si>
    <t>0-40</t>
  </si>
  <si>
    <t>0-5</t>
  </si>
  <si>
    <t>KCW 976E</t>
  </si>
  <si>
    <t>KCA 308J</t>
  </si>
  <si>
    <t>KCE 343Y</t>
  </si>
  <si>
    <t>KCP 026Z</t>
  </si>
  <si>
    <t>3-10</t>
  </si>
  <si>
    <t>14-20</t>
  </si>
  <si>
    <t>KDB 293W</t>
  </si>
  <si>
    <t>0-3</t>
  </si>
  <si>
    <t>10-14</t>
  </si>
  <si>
    <t>KAT 901C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</si>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</sst>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20"/>
      <color theme="6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" fillId="0" borderId="0"/>
  </cellStyleXfs>
  <cellXfs count="87">
    <xf numFmtId="0" fontId="0" fillId="0" borderId="0" xfId="0"/>
    <xf numFmtId="0" fontId="0" fillId="0" borderId="1" xfId="0" applyBorder="1"/>
    <xf numFmtId="14" fontId="0" fillId="0" borderId="1" xfId="0" applyNumberFormat="1" applyBorder="1"/>
    <xf numFmtId="43" fontId="0" fillId="0" borderId="1" xfId="1" applyFont="1" applyBorder="1"/>
    <xf numFmtId="0" fontId="3" fillId="2" borderId="1" xfId="0" applyFont="1" applyFill="1" applyBorder="1"/>
    <xf numFmtId="43" fontId="3" fillId="2" borderId="1" xfId="0" applyNumberFormat="1" applyFont="1" applyFill="1" applyBorder="1"/>
    <xf numFmtId="0" fontId="3" fillId="3" borderId="1" xfId="0" applyFont="1" applyFill="1" applyBorder="1"/>
    <xf numFmtId="43" fontId="3" fillId="3" borderId="1" xfId="0" applyNumberFormat="1" applyFont="1" applyFill="1" applyBorder="1"/>
    <xf numFmtId="43" fontId="0" fillId="0" borderId="1" xfId="0" applyNumberFormat="1" applyBorder="1"/>
    <xf numFmtId="43" fontId="0" fillId="0" borderId="0" xfId="0" applyNumberFormat="1"/>
    <xf numFmtId="43" fontId="0" fillId="0" borderId="0" xfId="1" applyFont="1"/>
    <xf numFmtId="43" fontId="0" fillId="0" borderId="1" xfId="1" applyFont="1" applyFill="1" applyBorder="1"/>
    <xf numFmtId="43" fontId="3" fillId="0" borderId="1" xfId="1" applyFont="1" applyBorder="1"/>
    <xf numFmtId="43" fontId="0" fillId="0" borderId="0" xfId="1" applyFont="1" applyBorder="1"/>
    <xf numFmtId="0" fontId="0" fillId="0" borderId="0" xfId="0" applyBorder="1"/>
    <xf numFmtId="43" fontId="3" fillId="3" borderId="1" xfId="1" applyFont="1" applyFill="1" applyBorder="1"/>
    <xf numFmtId="1" fontId="0" fillId="0" borderId="1" xfId="0" applyNumberFormat="1" applyBorder="1"/>
    <xf numFmtId="1" fontId="0" fillId="0" borderId="1" xfId="1" applyNumberFormat="1" applyFont="1" applyBorder="1"/>
    <xf numFmtId="0" fontId="4" fillId="3" borderId="2" xfId="0" applyFont="1" applyFill="1" applyBorder="1" applyAlignment="1">
      <alignment horizontal="center"/>
    </xf>
    <xf numFmtId="0" fontId="3" fillId="0" borderId="0" xfId="0" applyFont="1" applyFill="1" applyBorder="1"/>
    <xf numFmtId="43" fontId="3" fillId="0" borderId="0" xfId="0" applyNumberFormat="1" applyFont="1" applyFill="1" applyBorder="1"/>
    <xf numFmtId="0" fontId="0" fillId="0" borderId="0" xfId="0" applyFill="1"/>
    <xf numFmtId="0" fontId="4" fillId="3" borderId="4" xfId="0" applyFont="1" applyFill="1" applyBorder="1" applyAlignment="1">
      <alignment horizontal="center"/>
    </xf>
    <xf numFmtId="0" fontId="5" fillId="0" borderId="0" xfId="0" applyFont="1"/>
    <xf numFmtId="43" fontId="5" fillId="0" borderId="0" xfId="1" applyFont="1"/>
    <xf numFmtId="14" fontId="0" fillId="0" borderId="0" xfId="0" applyNumberFormat="1" applyBorder="1"/>
    <xf numFmtId="0" fontId="4" fillId="3" borderId="2" xfId="0" applyFont="1" applyFill="1" applyBorder="1" applyAlignment="1">
      <alignment horizontal="center"/>
    </xf>
    <xf numFmtId="0" fontId="0" fillId="0" borderId="0" xfId="0" applyFill="1" applyBorder="1"/>
    <xf numFmtId="14" fontId="0" fillId="0" borderId="0" xfId="0" applyNumberFormat="1" applyFill="1" applyBorder="1"/>
    <xf numFmtId="43" fontId="0" fillId="0" borderId="0" xfId="1" applyFont="1" applyFill="1" applyBorder="1"/>
    <xf numFmtId="43" fontId="0" fillId="0" borderId="0" xfId="0" applyNumberFormat="1" applyFill="1" applyBorder="1"/>
    <xf numFmtId="0" fontId="3" fillId="0" borderId="0" xfId="0" applyFont="1" applyFill="1" applyBorder="1" applyAlignment="1"/>
    <xf numFmtId="0" fontId="3" fillId="0" borderId="1" xfId="0" applyFont="1" applyBorder="1"/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43" fontId="0" fillId="0" borderId="1" xfId="1" applyFont="1" applyBorder="1" applyAlignment="1">
      <alignment vertical="center"/>
    </xf>
    <xf numFmtId="0" fontId="0" fillId="0" borderId="0" xfId="0" applyFill="1" applyBorder="1" applyAlignment="1">
      <alignment vertical="center"/>
    </xf>
    <xf numFmtId="14" fontId="0" fillId="0" borderId="0" xfId="0" applyNumberFormat="1" applyFill="1" applyBorder="1" applyAlignment="1">
      <alignment vertical="center"/>
    </xf>
    <xf numFmtId="43" fontId="0" fillId="0" borderId="0" xfId="1" applyFont="1" applyFill="1" applyBorder="1" applyAlignment="1">
      <alignment vertical="center"/>
    </xf>
    <xf numFmtId="0" fontId="6" fillId="0" borderId="1" xfId="0" applyFont="1" applyBorder="1"/>
    <xf numFmtId="14" fontId="6" fillId="0" borderId="1" xfId="0" applyNumberFormat="1" applyFont="1" applyBorder="1"/>
    <xf numFmtId="1" fontId="6" fillId="0" borderId="1" xfId="0" applyNumberFormat="1" applyFont="1" applyFill="1" applyBorder="1" applyAlignment="1"/>
    <xf numFmtId="43" fontId="6" fillId="0" borderId="1" xfId="0" applyNumberFormat="1" applyFont="1" applyFill="1" applyBorder="1" applyAlignment="1"/>
    <xf numFmtId="43" fontId="6" fillId="0" borderId="1" xfId="0" applyNumberFormat="1" applyFont="1" applyBorder="1"/>
    <xf numFmtId="49" fontId="6" fillId="0" borderId="1" xfId="0" applyNumberFormat="1" applyFont="1" applyFill="1" applyBorder="1" applyAlignment="1"/>
    <xf numFmtId="0" fontId="6" fillId="0" borderId="1" xfId="0" applyFont="1" applyFill="1" applyBorder="1"/>
    <xf numFmtId="14" fontId="6" fillId="0" borderId="1" xfId="0" applyNumberFormat="1" applyFont="1" applyFill="1" applyBorder="1"/>
    <xf numFmtId="43" fontId="6" fillId="0" borderId="1" xfId="0" applyNumberFormat="1" applyFont="1" applyFill="1" applyBorder="1"/>
    <xf numFmtId="0" fontId="0" fillId="0" borderId="1" xfId="1" applyNumberFormat="1" applyFont="1" applyBorder="1"/>
    <xf numFmtId="43" fontId="3" fillId="0" borderId="1" xfId="1" applyFont="1" applyFill="1" applyBorder="1"/>
    <xf numFmtId="0" fontId="8" fillId="0" borderId="0" xfId="0" applyFont="1" applyFill="1" applyBorder="1" applyAlignment="1"/>
    <xf numFmtId="43" fontId="8" fillId="0" borderId="0" xfId="0" applyNumberFormat="1" applyFont="1" applyFill="1" applyBorder="1" applyAlignment="1"/>
    <xf numFmtId="43" fontId="8" fillId="0" borderId="0" xfId="1" applyFont="1" applyFill="1" applyBorder="1" applyAlignment="1"/>
    <xf numFmtId="0" fontId="9" fillId="0" borderId="0" xfId="0" applyFont="1" applyFill="1" applyBorder="1" applyAlignment="1"/>
    <xf numFmtId="14" fontId="8" fillId="0" borderId="0" xfId="0" applyNumberFormat="1" applyFont="1" applyFill="1" applyBorder="1" applyAlignment="1"/>
    <xf numFmtId="165" fontId="8" fillId="0" borderId="0" xfId="0" applyNumberFormat="1" applyFont="1" applyFill="1" applyBorder="1" applyAlignment="1"/>
    <xf numFmtId="1" fontId="6" fillId="4" borderId="1" xfId="0" applyNumberFormat="1" applyFont="1" applyFill="1" applyBorder="1" applyAlignment="1"/>
    <xf numFmtId="0" fontId="3" fillId="0" borderId="1" xfId="0" applyFont="1" applyFill="1" applyBorder="1"/>
    <xf numFmtId="43" fontId="10" fillId="0" borderId="4" xfId="0" applyNumberFormat="1" applyFont="1" applyFill="1" applyBorder="1" applyAlignment="1"/>
    <xf numFmtId="0" fontId="0" fillId="0" borderId="1" xfId="0" applyFill="1" applyBorder="1"/>
    <xf numFmtId="14" fontId="0" fillId="0" borderId="0" xfId="0" applyNumberFormat="1"/>
    <xf numFmtId="43" fontId="11" fillId="0" borderId="0" xfId="1" applyFont="1"/>
    <xf numFmtId="43" fontId="0" fillId="0" borderId="0" xfId="0" applyNumberFormat="1" applyBorder="1"/>
    <xf numFmtId="43" fontId="3" fillId="0" borderId="1" xfId="0" applyNumberFormat="1" applyFont="1" applyBorder="1"/>
    <xf numFmtId="16" fontId="0" fillId="0" borderId="0" xfId="0" applyNumberFormat="1"/>
    <xf numFmtId="43" fontId="2" fillId="0" borderId="0" xfId="1" applyFont="1" applyFill="1" applyBorder="1"/>
    <xf numFmtId="43" fontId="0" fillId="0" borderId="0" xfId="0" applyNumberFormat="1" applyFont="1" applyFill="1" applyBorder="1"/>
    <xf numFmtId="43" fontId="3" fillId="0" borderId="0" xfId="1" applyFont="1" applyFill="1" applyBorder="1"/>
    <xf numFmtId="43" fontId="0" fillId="0" borderId="0" xfId="0" applyNumberFormat="1" applyFill="1"/>
    <xf numFmtId="43" fontId="2" fillId="0" borderId="1" xfId="1" applyFont="1" applyBorder="1" applyAlignment="1"/>
    <xf numFmtId="43" fontId="2" fillId="0" borderId="0" xfId="1" applyFont="1" applyBorder="1" applyAlignment="1"/>
    <xf numFmtId="14" fontId="2" fillId="0" borderId="0" xfId="1" applyNumberFormat="1" applyFont="1" applyBorder="1" applyAlignment="1"/>
    <xf numFmtId="164" fontId="0" fillId="0" borderId="1" xfId="0" applyNumberFormat="1" applyBorder="1"/>
    <xf numFmtId="0" fontId="6" fillId="5" borderId="1" xfId="0" applyFont="1" applyFill="1" applyBorder="1"/>
    <xf numFmtId="14" fontId="6" fillId="5" borderId="1" xfId="0" applyNumberFormat="1" applyFont="1" applyFill="1" applyBorder="1"/>
    <xf numFmtId="1" fontId="6" fillId="5" borderId="1" xfId="0" applyNumberFormat="1" applyFont="1" applyFill="1" applyBorder="1" applyAlignment="1"/>
    <xf numFmtId="49" fontId="6" fillId="5" borderId="1" xfId="0" applyNumberFormat="1" applyFont="1" applyFill="1" applyBorder="1" applyAlignment="1"/>
    <xf numFmtId="43" fontId="6" fillId="5" borderId="1" xfId="0" applyNumberFormat="1" applyFont="1" applyFill="1" applyBorder="1" applyAlignment="1"/>
    <xf numFmtId="14" fontId="10" fillId="0" borderId="5" xfId="0" applyNumberFormat="1" applyFont="1" applyFill="1" applyBorder="1" applyAlignment="1">
      <alignment horizontal="center"/>
    </xf>
    <xf numFmtId="14" fontId="10" fillId="0" borderId="6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7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48488"/>
  <sheetViews>
    <sheetView tabSelected="1" workbookViewId="0">
      <selection sqref="A1:H12"/>
    </sheetView>
  </sheetViews>
  <sheetFormatPr defaultColWidth="8.7265625" defaultRowHeight="14.5" x14ac:dyDescent="0.35"/>
  <cols>
    <col min="1" max="1" width="8.7265625" style="21"/>
    <col min="2" max="2" width="9.81640625" style="21" bestFit="1" customWidth="1"/>
    <col min="3" max="3" width="10.453125" style="21" bestFit="1" customWidth="1"/>
    <col min="4" max="4" width="8.7265625" style="21"/>
    <col min="5" max="5" width="13.54296875" style="21" bestFit="1" customWidth="1"/>
    <col min="6" max="6" width="10.1796875" style="21" bestFit="1" customWidth="1"/>
    <col min="7" max="7" width="9.26953125" style="21" bestFit="1" customWidth="1"/>
    <col min="8" max="8" width="11.26953125" style="21" bestFit="1" customWidth="1"/>
    <col min="9" max="13" width="8.7265625" style="21"/>
    <col min="14" max="14" width="11.26953125" style="21" bestFit="1" customWidth="1"/>
    <col min="15" max="15" width="8.7265625" style="21"/>
    <col min="16" max="16" width="11.54296875" style="21" bestFit="1" customWidth="1"/>
    <col min="17" max="16384" width="8.7265625" style="21"/>
  </cols>
  <sheetData>
    <row r="1" spans="1:33" ht="26" x14ac:dyDescent="0.6">
      <c r="A1" s="80" t="s">
        <v>109</v>
      </c>
      <c r="B1" s="80"/>
      <c r="C1" s="80"/>
      <c r="D1" s="80"/>
      <c r="E1" s="80"/>
      <c r="F1" s="80"/>
      <c r="G1" s="80"/>
      <c r="H1" s="80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50"/>
    </row>
    <row r="2" spans="1:33" x14ac:dyDescent="0.35">
      <c r="A2" s="4"/>
      <c r="B2" s="4" t="s">
        <v>0</v>
      </c>
      <c r="C2" s="4" t="s">
        <v>1</v>
      </c>
      <c r="D2" s="4" t="s">
        <v>2</v>
      </c>
      <c r="E2" s="4" t="s">
        <v>66</v>
      </c>
      <c r="F2" s="4" t="s">
        <v>3</v>
      </c>
      <c r="G2" s="4" t="s">
        <v>4</v>
      </c>
      <c r="H2" s="4" t="s">
        <v>5</v>
      </c>
      <c r="L2" s="53"/>
      <c r="M2" s="53"/>
      <c r="N2" s="53"/>
      <c r="O2" s="82"/>
      <c r="P2" s="82"/>
      <c r="Q2" s="82"/>
      <c r="R2" s="82"/>
      <c r="S2" s="82"/>
      <c r="T2" s="82"/>
      <c r="U2" s="82"/>
      <c r="V2" s="82"/>
      <c r="W2" s="82"/>
      <c r="X2" s="82"/>
      <c r="Y2" s="53"/>
      <c r="Z2" s="82"/>
      <c r="AA2" s="82"/>
      <c r="AB2" s="50"/>
      <c r="AC2" s="53"/>
      <c r="AD2" s="53"/>
      <c r="AE2" s="53"/>
      <c r="AF2" s="53"/>
      <c r="AG2" s="50"/>
    </row>
    <row r="3" spans="1:33" x14ac:dyDescent="0.35">
      <c r="A3" s="45">
        <v>1</v>
      </c>
      <c r="B3" s="45" t="s">
        <v>105</v>
      </c>
      <c r="C3" s="46">
        <v>44417</v>
      </c>
      <c r="D3" s="41">
        <v>24512</v>
      </c>
      <c r="E3" s="44" t="s">
        <v>97</v>
      </c>
      <c r="F3" s="42">
        <v>19.5</v>
      </c>
      <c r="G3" s="47">
        <v>170</v>
      </c>
      <c r="H3" s="11">
        <f>G3*F3</f>
        <v>3315</v>
      </c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0"/>
      <c r="AC3" s="53"/>
      <c r="AD3" s="53"/>
      <c r="AE3" s="53"/>
      <c r="AF3" s="53"/>
      <c r="AG3" s="50"/>
    </row>
    <row r="4" spans="1:33" x14ac:dyDescent="0.35">
      <c r="A4" s="45">
        <v>2</v>
      </c>
      <c r="B4" s="45" t="s">
        <v>105</v>
      </c>
      <c r="C4" s="46">
        <v>44417</v>
      </c>
      <c r="D4" s="41">
        <v>24437</v>
      </c>
      <c r="E4" s="44" t="s">
        <v>97</v>
      </c>
      <c r="F4" s="42">
        <v>22.76</v>
      </c>
      <c r="G4" s="47">
        <v>170</v>
      </c>
      <c r="H4" s="11">
        <f t="shared" ref="H4:H32" si="0">G4*F4</f>
        <v>3869.2000000000003</v>
      </c>
      <c r="L4" s="50"/>
      <c r="M4" s="50"/>
      <c r="N4" s="54"/>
      <c r="O4" s="55"/>
      <c r="P4" s="51"/>
      <c r="Q4" s="55"/>
      <c r="R4" s="51"/>
      <c r="S4" s="55"/>
      <c r="T4" s="51"/>
      <c r="U4" s="50"/>
      <c r="V4" s="51"/>
      <c r="W4" s="55"/>
      <c r="X4" s="51"/>
      <c r="Y4" s="50"/>
      <c r="Z4" s="55"/>
      <c r="AA4" s="51"/>
      <c r="AB4" s="50"/>
      <c r="AC4" s="51"/>
      <c r="AD4" s="51"/>
      <c r="AE4" s="50"/>
      <c r="AF4" s="51"/>
      <c r="AG4" s="50"/>
    </row>
    <row r="5" spans="1:33" x14ac:dyDescent="0.35">
      <c r="A5" s="45">
        <v>3</v>
      </c>
      <c r="B5" s="45" t="s">
        <v>105</v>
      </c>
      <c r="C5" s="46">
        <v>44417</v>
      </c>
      <c r="D5" s="41">
        <v>24381</v>
      </c>
      <c r="E5" s="44" t="s">
        <v>106</v>
      </c>
      <c r="F5" s="42">
        <v>19.399999999999999</v>
      </c>
      <c r="G5" s="47">
        <v>170</v>
      </c>
      <c r="H5" s="11">
        <f t="shared" si="0"/>
        <v>3297.9999999999995</v>
      </c>
      <c r="L5" s="50"/>
      <c r="M5" s="50"/>
      <c r="N5" s="54"/>
      <c r="O5" s="55"/>
      <c r="P5" s="51"/>
      <c r="Q5" s="55"/>
      <c r="R5" s="51"/>
      <c r="S5" s="55"/>
      <c r="T5" s="51"/>
      <c r="U5" s="50"/>
      <c r="V5" s="51"/>
      <c r="W5" s="55"/>
      <c r="X5" s="51"/>
      <c r="Y5" s="50"/>
      <c r="Z5" s="55"/>
      <c r="AA5" s="51"/>
      <c r="AB5" s="50"/>
      <c r="AC5" s="50"/>
      <c r="AD5" s="51"/>
      <c r="AE5" s="50"/>
      <c r="AF5" s="51"/>
      <c r="AG5" s="50"/>
    </row>
    <row r="6" spans="1:33" x14ac:dyDescent="0.35">
      <c r="A6" s="45">
        <v>4</v>
      </c>
      <c r="B6" s="45" t="s">
        <v>105</v>
      </c>
      <c r="C6" s="46">
        <v>44417</v>
      </c>
      <c r="D6" s="41">
        <v>24476</v>
      </c>
      <c r="E6" s="44" t="s">
        <v>97</v>
      </c>
      <c r="F6" s="42">
        <v>24.36</v>
      </c>
      <c r="G6" s="47">
        <v>170</v>
      </c>
      <c r="H6" s="11">
        <f t="shared" si="0"/>
        <v>4141.2</v>
      </c>
      <c r="L6" s="50"/>
      <c r="M6" s="50"/>
      <c r="N6" s="52"/>
      <c r="O6" s="55"/>
      <c r="P6" s="51"/>
      <c r="Q6" s="55"/>
      <c r="R6" s="51"/>
      <c r="S6" s="55"/>
      <c r="T6" s="51"/>
      <c r="U6" s="50"/>
      <c r="V6" s="51"/>
      <c r="W6" s="55"/>
      <c r="X6" s="51"/>
      <c r="Y6" s="50"/>
      <c r="Z6" s="55"/>
      <c r="AA6" s="51"/>
      <c r="AB6" s="50"/>
      <c r="AC6" s="51"/>
      <c r="AD6" s="51"/>
      <c r="AE6" s="51"/>
      <c r="AF6" s="51"/>
      <c r="AG6" s="50"/>
    </row>
    <row r="7" spans="1:33" x14ac:dyDescent="0.35">
      <c r="A7" s="45">
        <v>5</v>
      </c>
      <c r="B7" s="45" t="s">
        <v>105</v>
      </c>
      <c r="C7" s="46">
        <v>44417</v>
      </c>
      <c r="D7" s="41">
        <v>24404</v>
      </c>
      <c r="E7" s="44" t="s">
        <v>107</v>
      </c>
      <c r="F7" s="42">
        <v>18.399999999999999</v>
      </c>
      <c r="G7" s="47">
        <v>170</v>
      </c>
      <c r="H7" s="11">
        <f t="shared" si="0"/>
        <v>3127.9999999999995</v>
      </c>
      <c r="L7" s="50"/>
      <c r="M7" s="51"/>
      <c r="N7" s="52"/>
      <c r="O7" s="55"/>
      <c r="P7" s="51"/>
      <c r="Q7" s="55"/>
      <c r="R7" s="51"/>
      <c r="S7" s="55"/>
      <c r="T7" s="51"/>
      <c r="U7" s="50"/>
      <c r="V7" s="51"/>
      <c r="W7" s="55"/>
      <c r="X7" s="51"/>
      <c r="Y7" s="50"/>
      <c r="Z7" s="55"/>
      <c r="AA7" s="51"/>
      <c r="AB7" s="50"/>
      <c r="AC7" s="51"/>
      <c r="AD7" s="51"/>
      <c r="AE7" s="51"/>
      <c r="AF7" s="51"/>
      <c r="AG7" s="50"/>
    </row>
    <row r="8" spans="1:33" x14ac:dyDescent="0.35">
      <c r="A8" s="45">
        <v>6</v>
      </c>
      <c r="B8" s="45" t="s">
        <v>105</v>
      </c>
      <c r="C8" s="46">
        <v>44417</v>
      </c>
      <c r="D8" s="41">
        <v>24351</v>
      </c>
      <c r="E8" s="44" t="s">
        <v>106</v>
      </c>
      <c r="F8" s="42">
        <v>19.82</v>
      </c>
      <c r="G8" s="47">
        <v>170</v>
      </c>
      <c r="H8" s="11">
        <f t="shared" si="0"/>
        <v>3369.4</v>
      </c>
      <c r="L8" s="50"/>
      <c r="M8" s="50"/>
      <c r="N8" s="52"/>
      <c r="O8" s="55"/>
      <c r="P8" s="51"/>
      <c r="Q8" s="55"/>
      <c r="R8" s="51"/>
      <c r="S8" s="55"/>
      <c r="T8" s="51"/>
      <c r="U8" s="50"/>
      <c r="V8" s="51"/>
      <c r="W8" s="55"/>
      <c r="X8" s="51"/>
      <c r="Y8" s="50"/>
      <c r="Z8" s="55"/>
      <c r="AA8" s="51"/>
      <c r="AB8" s="50"/>
      <c r="AC8" s="51"/>
      <c r="AD8" s="51"/>
      <c r="AE8" s="51"/>
      <c r="AF8" s="51"/>
      <c r="AG8" s="50"/>
    </row>
    <row r="9" spans="1:33" x14ac:dyDescent="0.35">
      <c r="A9" s="45">
        <v>7</v>
      </c>
      <c r="B9" s="45" t="s">
        <v>108</v>
      </c>
      <c r="C9" s="46">
        <v>44417</v>
      </c>
      <c r="D9" s="41">
        <v>24393</v>
      </c>
      <c r="E9" s="44" t="s">
        <v>106</v>
      </c>
      <c r="F9" s="42">
        <v>20.420000000000002</v>
      </c>
      <c r="G9" s="47">
        <v>170</v>
      </c>
      <c r="H9" s="11">
        <f t="shared" si="0"/>
        <v>3471.4</v>
      </c>
      <c r="L9" s="50"/>
      <c r="M9" s="50"/>
      <c r="N9" s="54"/>
      <c r="O9" s="55"/>
      <c r="P9" s="51"/>
      <c r="Q9" s="55"/>
      <c r="R9" s="51"/>
      <c r="S9" s="55"/>
      <c r="T9" s="51"/>
      <c r="U9" s="50"/>
      <c r="V9" s="51"/>
      <c r="W9" s="55"/>
      <c r="X9" s="51"/>
      <c r="Y9" s="50"/>
      <c r="Z9" s="55"/>
      <c r="AA9" s="51"/>
      <c r="AB9" s="50"/>
      <c r="AC9" s="51"/>
      <c r="AD9" s="51"/>
      <c r="AE9" s="51"/>
      <c r="AF9" s="51"/>
      <c r="AG9" s="50"/>
    </row>
    <row r="10" spans="1:33" x14ac:dyDescent="0.35">
      <c r="A10" s="45">
        <v>8</v>
      </c>
      <c r="B10" s="45" t="s">
        <v>108</v>
      </c>
      <c r="C10" s="46">
        <v>44417</v>
      </c>
      <c r="D10" s="41">
        <v>24445</v>
      </c>
      <c r="E10" s="44" t="s">
        <v>97</v>
      </c>
      <c r="F10" s="42">
        <v>18.48</v>
      </c>
      <c r="G10" s="47">
        <v>170</v>
      </c>
      <c r="H10" s="11">
        <f t="shared" si="0"/>
        <v>3141.6</v>
      </c>
      <c r="L10" s="50"/>
      <c r="M10" s="50"/>
      <c r="N10" s="54"/>
      <c r="O10" s="55"/>
      <c r="P10" s="51"/>
      <c r="Q10" s="55"/>
      <c r="R10" s="51"/>
      <c r="S10" s="55"/>
      <c r="T10" s="51"/>
      <c r="U10" s="50"/>
      <c r="V10" s="51"/>
      <c r="W10" s="55"/>
      <c r="X10" s="51"/>
      <c r="Y10" s="50"/>
      <c r="Z10" s="55"/>
      <c r="AA10" s="51"/>
      <c r="AB10" s="50"/>
      <c r="AC10" s="51"/>
      <c r="AD10" s="51"/>
      <c r="AE10" s="51"/>
      <c r="AF10" s="51"/>
      <c r="AG10" s="50"/>
    </row>
    <row r="11" spans="1:33" x14ac:dyDescent="0.35">
      <c r="A11" s="45">
        <v>9</v>
      </c>
      <c r="B11" s="45" t="s">
        <v>108</v>
      </c>
      <c r="C11" s="46">
        <v>44417</v>
      </c>
      <c r="D11" s="41">
        <v>24487</v>
      </c>
      <c r="E11" s="44" t="s">
        <v>97</v>
      </c>
      <c r="F11" s="42">
        <v>19.68</v>
      </c>
      <c r="G11" s="47">
        <v>170</v>
      </c>
      <c r="H11" s="11">
        <f t="shared" si="0"/>
        <v>3345.6</v>
      </c>
      <c r="L11" s="50"/>
      <c r="M11" s="50"/>
      <c r="N11" s="54"/>
      <c r="O11" s="55"/>
      <c r="P11" s="50"/>
      <c r="Q11" s="55"/>
      <c r="R11" s="52"/>
      <c r="S11" s="55"/>
      <c r="T11" s="50"/>
      <c r="U11" s="50"/>
      <c r="V11" s="50"/>
      <c r="W11" s="55"/>
      <c r="X11" s="50"/>
      <c r="Y11" s="50"/>
      <c r="Z11" s="55"/>
      <c r="AA11" s="51"/>
      <c r="AB11" s="50"/>
      <c r="AC11" s="50"/>
      <c r="AD11" s="51"/>
      <c r="AE11" s="50"/>
      <c r="AF11" s="51"/>
      <c r="AG11" s="50"/>
    </row>
    <row r="12" spans="1:33" x14ac:dyDescent="0.35">
      <c r="A12" s="45">
        <v>10</v>
      </c>
      <c r="B12" s="45" t="s">
        <v>108</v>
      </c>
      <c r="C12" s="46">
        <v>44417</v>
      </c>
      <c r="D12" s="41">
        <v>24519</v>
      </c>
      <c r="E12" s="44" t="s">
        <v>97</v>
      </c>
      <c r="F12" s="42">
        <v>212.3</v>
      </c>
      <c r="G12" s="47">
        <v>170</v>
      </c>
      <c r="H12" s="11">
        <f t="shared" si="0"/>
        <v>36091</v>
      </c>
      <c r="L12" s="50"/>
      <c r="M12" s="50"/>
      <c r="N12" s="54"/>
      <c r="O12" s="55"/>
      <c r="P12" s="50"/>
      <c r="Q12" s="55"/>
      <c r="R12" s="52"/>
      <c r="S12" s="55"/>
      <c r="T12" s="50"/>
      <c r="U12" s="50"/>
      <c r="V12" s="50"/>
      <c r="W12" s="55"/>
      <c r="X12" s="50"/>
      <c r="Y12" s="50"/>
      <c r="Z12" s="55"/>
      <c r="AA12" s="51"/>
      <c r="AB12" s="50"/>
      <c r="AC12" s="50"/>
      <c r="AD12" s="51"/>
      <c r="AE12" s="50"/>
      <c r="AF12" s="51"/>
      <c r="AG12" s="50"/>
    </row>
    <row r="13" spans="1:33" x14ac:dyDescent="0.35">
      <c r="A13" s="45">
        <v>11</v>
      </c>
      <c r="B13" s="45"/>
      <c r="C13" s="46"/>
      <c r="D13" s="41"/>
      <c r="E13" s="44"/>
      <c r="F13" s="42"/>
      <c r="G13" s="47">
        <v>170</v>
      </c>
      <c r="H13" s="11">
        <f t="shared" si="0"/>
        <v>0</v>
      </c>
      <c r="L13" s="50"/>
      <c r="M13" s="50"/>
      <c r="N13" s="52"/>
      <c r="O13" s="55"/>
      <c r="P13" s="50"/>
      <c r="Q13" s="55"/>
      <c r="R13" s="52"/>
      <c r="S13" s="55"/>
      <c r="T13" s="50"/>
      <c r="U13" s="50"/>
      <c r="V13" s="50"/>
      <c r="W13" s="55"/>
      <c r="X13" s="50"/>
      <c r="Y13" s="50"/>
      <c r="Z13" s="55"/>
      <c r="AA13" s="51"/>
      <c r="AB13" s="50"/>
      <c r="AC13" s="50"/>
      <c r="AD13" s="51"/>
      <c r="AE13" s="50"/>
      <c r="AF13" s="51"/>
      <c r="AG13" s="50"/>
    </row>
    <row r="14" spans="1:33" x14ac:dyDescent="0.35">
      <c r="A14" s="45">
        <v>12</v>
      </c>
      <c r="B14" s="45"/>
      <c r="C14" s="46"/>
      <c r="D14" s="41"/>
      <c r="E14" s="44"/>
      <c r="F14" s="42"/>
      <c r="G14" s="47">
        <v>175</v>
      </c>
      <c r="H14" s="11">
        <f t="shared" si="0"/>
        <v>0</v>
      </c>
      <c r="L14" s="50"/>
      <c r="M14" s="50"/>
      <c r="N14" s="54"/>
      <c r="O14" s="55"/>
      <c r="P14" s="50"/>
      <c r="Q14" s="55"/>
      <c r="R14" s="52"/>
      <c r="S14" s="55"/>
      <c r="T14" s="50"/>
      <c r="U14" s="50"/>
      <c r="V14" s="50"/>
      <c r="W14" s="55"/>
      <c r="X14" s="50"/>
      <c r="Y14" s="50"/>
      <c r="Z14" s="55"/>
      <c r="AA14" s="51"/>
      <c r="AB14" s="50"/>
      <c r="AC14" s="50"/>
      <c r="AD14" s="50"/>
      <c r="AE14" s="50"/>
      <c r="AF14" s="51"/>
      <c r="AG14" s="50"/>
    </row>
    <row r="15" spans="1:33" x14ac:dyDescent="0.35">
      <c r="A15" s="45">
        <v>13</v>
      </c>
      <c r="B15" s="45"/>
      <c r="C15" s="46"/>
      <c r="D15" s="41"/>
      <c r="E15" s="44"/>
      <c r="F15" s="42"/>
      <c r="G15" s="47">
        <v>175</v>
      </c>
      <c r="H15" s="11">
        <f t="shared" si="0"/>
        <v>0</v>
      </c>
      <c r="L15" s="50"/>
      <c r="M15" s="50"/>
      <c r="N15" s="54"/>
      <c r="O15" s="55"/>
      <c r="P15" s="50"/>
      <c r="Q15" s="55"/>
      <c r="R15" s="52"/>
      <c r="S15" s="55"/>
      <c r="T15" s="50"/>
      <c r="U15" s="50"/>
      <c r="V15" s="50"/>
      <c r="W15" s="55"/>
      <c r="X15" s="51"/>
      <c r="Y15" s="50"/>
      <c r="Z15" s="55"/>
      <c r="AA15" s="51"/>
      <c r="AB15" s="50"/>
      <c r="AC15" s="50"/>
      <c r="AD15" s="51"/>
      <c r="AE15" s="50"/>
      <c r="AF15" s="51"/>
      <c r="AG15" s="50"/>
    </row>
    <row r="16" spans="1:33" x14ac:dyDescent="0.35">
      <c r="A16" s="45">
        <v>14</v>
      </c>
      <c r="B16" s="45"/>
      <c r="C16" s="46"/>
      <c r="D16" s="41"/>
      <c r="E16" s="44"/>
      <c r="F16" s="42"/>
      <c r="G16" s="47">
        <v>175</v>
      </c>
      <c r="H16" s="11">
        <f t="shared" si="0"/>
        <v>0</v>
      </c>
      <c r="L16" s="50"/>
      <c r="M16" s="50"/>
      <c r="N16" s="54"/>
      <c r="O16" s="55"/>
      <c r="P16" s="50"/>
      <c r="Q16" s="55"/>
      <c r="R16" s="52"/>
      <c r="S16" s="55"/>
      <c r="T16" s="50"/>
      <c r="U16" s="50"/>
      <c r="V16" s="50"/>
      <c r="W16" s="55"/>
      <c r="X16" s="50"/>
      <c r="Y16" s="50"/>
      <c r="Z16" s="55"/>
      <c r="AA16" s="51"/>
      <c r="AB16" s="50"/>
      <c r="AC16" s="50"/>
      <c r="AD16" s="50"/>
      <c r="AE16" s="50"/>
      <c r="AF16" s="51"/>
      <c r="AG16" s="50"/>
    </row>
    <row r="17" spans="1:33" x14ac:dyDescent="0.35">
      <c r="A17" s="45">
        <v>15</v>
      </c>
      <c r="B17" s="45"/>
      <c r="C17" s="46"/>
      <c r="D17" s="41"/>
      <c r="E17" s="44"/>
      <c r="F17" s="42"/>
      <c r="G17" s="47">
        <v>175</v>
      </c>
      <c r="H17" s="11">
        <f t="shared" si="0"/>
        <v>0</v>
      </c>
      <c r="L17" s="50"/>
      <c r="M17" s="50"/>
      <c r="N17" s="54"/>
      <c r="O17" s="55"/>
      <c r="P17" s="50"/>
      <c r="Q17" s="55"/>
      <c r="R17" s="52"/>
      <c r="S17" s="55"/>
      <c r="T17" s="50"/>
      <c r="U17" s="50"/>
      <c r="V17" s="50"/>
      <c r="W17" s="55"/>
      <c r="X17" s="50"/>
      <c r="Y17" s="50"/>
      <c r="Z17" s="55"/>
      <c r="AA17" s="51"/>
      <c r="AB17" s="50"/>
      <c r="AC17" s="50"/>
      <c r="AD17" s="50"/>
      <c r="AE17" s="50"/>
      <c r="AF17" s="51"/>
      <c r="AG17" s="50"/>
    </row>
    <row r="18" spans="1:33" x14ac:dyDescent="0.35">
      <c r="A18" s="45">
        <v>16</v>
      </c>
      <c r="B18" s="45"/>
      <c r="C18" s="46"/>
      <c r="D18" s="41"/>
      <c r="E18" s="44"/>
      <c r="F18" s="42"/>
      <c r="G18" s="47">
        <v>175</v>
      </c>
      <c r="H18" s="11">
        <f t="shared" si="0"/>
        <v>0</v>
      </c>
      <c r="L18" s="50"/>
      <c r="M18" s="50"/>
      <c r="N18" s="54"/>
      <c r="O18" s="55"/>
      <c r="P18" s="50"/>
      <c r="Q18" s="55"/>
      <c r="R18" s="52"/>
      <c r="S18" s="55"/>
      <c r="T18" s="50"/>
      <c r="U18" s="50"/>
      <c r="V18" s="50"/>
      <c r="W18" s="55"/>
      <c r="X18" s="50"/>
      <c r="Y18" s="50"/>
      <c r="Z18" s="55"/>
      <c r="AA18" s="51"/>
      <c r="AB18" s="50"/>
      <c r="AC18" s="50"/>
      <c r="AD18" s="50"/>
      <c r="AE18" s="50"/>
      <c r="AF18" s="51"/>
      <c r="AG18" s="50"/>
    </row>
    <row r="19" spans="1:33" x14ac:dyDescent="0.35">
      <c r="A19" s="45">
        <v>17</v>
      </c>
      <c r="B19" s="45"/>
      <c r="C19" s="46"/>
      <c r="D19" s="41"/>
      <c r="E19" s="44"/>
      <c r="F19" s="42"/>
      <c r="G19" s="47">
        <v>175</v>
      </c>
      <c r="H19" s="11">
        <f t="shared" si="0"/>
        <v>0</v>
      </c>
      <c r="L19" s="50"/>
      <c r="M19" s="50"/>
      <c r="N19" s="54"/>
      <c r="O19" s="55"/>
      <c r="P19" s="50"/>
      <c r="Q19" s="55"/>
      <c r="R19" s="52"/>
      <c r="S19" s="55"/>
      <c r="T19" s="50"/>
      <c r="U19" s="50"/>
      <c r="V19" s="50"/>
      <c r="W19" s="55"/>
      <c r="X19" s="50"/>
      <c r="Y19" s="50"/>
      <c r="Z19" s="55"/>
      <c r="AA19" s="51"/>
      <c r="AB19" s="50"/>
      <c r="AC19" s="50"/>
      <c r="AD19" s="50"/>
      <c r="AE19" s="50"/>
      <c r="AF19" s="51"/>
      <c r="AG19" s="50"/>
    </row>
    <row r="20" spans="1:33" x14ac:dyDescent="0.35">
      <c r="A20" s="45">
        <v>18</v>
      </c>
      <c r="B20" s="45"/>
      <c r="C20" s="46"/>
      <c r="D20" s="41"/>
      <c r="E20" s="44"/>
      <c r="F20" s="42"/>
      <c r="G20" s="47">
        <v>175</v>
      </c>
      <c r="H20" s="11">
        <f t="shared" si="0"/>
        <v>0</v>
      </c>
      <c r="L20" s="50"/>
      <c r="M20" s="50"/>
      <c r="N20" s="54"/>
      <c r="O20" s="55"/>
      <c r="P20" s="50"/>
      <c r="Q20" s="55"/>
      <c r="R20" s="52"/>
      <c r="S20" s="55"/>
      <c r="T20" s="50"/>
      <c r="U20" s="50"/>
      <c r="V20" s="50"/>
      <c r="W20" s="55"/>
      <c r="X20" s="50"/>
      <c r="Y20" s="50"/>
      <c r="Z20" s="55"/>
      <c r="AA20" s="51"/>
      <c r="AB20" s="50"/>
      <c r="AC20" s="50"/>
      <c r="AD20" s="50"/>
      <c r="AE20" s="50"/>
      <c r="AF20" s="51"/>
      <c r="AG20" s="50"/>
    </row>
    <row r="21" spans="1:33" x14ac:dyDescent="0.35">
      <c r="A21" s="45">
        <v>19</v>
      </c>
      <c r="B21" s="45"/>
      <c r="C21" s="46"/>
      <c r="D21" s="41"/>
      <c r="E21" s="44"/>
      <c r="F21" s="42"/>
      <c r="G21" s="47">
        <v>175</v>
      </c>
      <c r="H21" s="11">
        <f t="shared" si="0"/>
        <v>0</v>
      </c>
      <c r="L21" s="50"/>
      <c r="M21" s="50"/>
      <c r="N21" s="54"/>
      <c r="O21" s="55"/>
      <c r="P21" s="50"/>
      <c r="Q21" s="55"/>
      <c r="R21" s="52"/>
      <c r="S21" s="55"/>
      <c r="T21" s="50"/>
      <c r="U21" s="50"/>
      <c r="V21" s="50"/>
      <c r="W21" s="55"/>
      <c r="X21" s="50"/>
      <c r="Y21" s="50"/>
      <c r="Z21" s="55"/>
      <c r="AA21" s="51"/>
      <c r="AB21" s="50"/>
      <c r="AC21" s="50"/>
      <c r="AD21" s="50"/>
      <c r="AE21" s="50"/>
      <c r="AF21" s="51"/>
      <c r="AG21" s="50"/>
    </row>
    <row r="22" spans="1:33" x14ac:dyDescent="0.35">
      <c r="A22" s="45">
        <v>20</v>
      </c>
      <c r="B22" s="45"/>
      <c r="C22" s="46"/>
      <c r="D22" s="41"/>
      <c r="E22" s="44"/>
      <c r="F22" s="42"/>
      <c r="G22" s="47">
        <v>175</v>
      </c>
      <c r="H22" s="11">
        <f t="shared" si="0"/>
        <v>0</v>
      </c>
      <c r="L22" s="50"/>
      <c r="M22" s="50"/>
      <c r="N22" s="54"/>
      <c r="O22" s="55"/>
      <c r="P22" s="50"/>
      <c r="Q22" s="55"/>
      <c r="R22" s="52"/>
      <c r="S22" s="55"/>
      <c r="T22" s="50"/>
      <c r="U22" s="50"/>
      <c r="V22" s="50"/>
      <c r="W22" s="55"/>
      <c r="X22" s="50"/>
      <c r="Y22" s="50"/>
      <c r="Z22" s="55"/>
      <c r="AA22" s="51"/>
      <c r="AB22" s="50"/>
      <c r="AC22" s="50"/>
      <c r="AD22" s="50"/>
      <c r="AE22" s="50"/>
      <c r="AF22" s="51"/>
      <c r="AG22" s="50"/>
    </row>
    <row r="23" spans="1:33" x14ac:dyDescent="0.35">
      <c r="A23" s="45">
        <v>21</v>
      </c>
      <c r="B23" s="45"/>
      <c r="C23" s="46"/>
      <c r="D23" s="41"/>
      <c r="E23" s="44"/>
      <c r="F23" s="42"/>
      <c r="G23" s="47">
        <v>175</v>
      </c>
      <c r="H23" s="11">
        <f t="shared" si="0"/>
        <v>0</v>
      </c>
      <c r="L23" s="50"/>
      <c r="M23" s="50"/>
      <c r="N23" s="54"/>
      <c r="O23" s="55"/>
      <c r="P23" s="50"/>
      <c r="Q23" s="55"/>
      <c r="R23" s="52"/>
      <c r="S23" s="55"/>
      <c r="T23" s="50"/>
      <c r="U23" s="50"/>
      <c r="V23" s="50"/>
      <c r="W23" s="55"/>
      <c r="X23" s="50"/>
      <c r="Y23" s="50"/>
      <c r="Z23" s="55"/>
      <c r="AA23" s="51"/>
      <c r="AB23" s="50"/>
      <c r="AC23" s="50"/>
      <c r="AD23" s="50"/>
      <c r="AE23" s="50"/>
      <c r="AF23" s="51"/>
      <c r="AG23" s="50"/>
    </row>
    <row r="24" spans="1:33" x14ac:dyDescent="0.35">
      <c r="A24" s="45">
        <v>22</v>
      </c>
      <c r="B24" s="45"/>
      <c r="C24" s="46"/>
      <c r="D24" s="41"/>
      <c r="E24" s="44"/>
      <c r="F24" s="42"/>
      <c r="G24" s="47">
        <v>175</v>
      </c>
      <c r="H24" s="11">
        <f t="shared" si="0"/>
        <v>0</v>
      </c>
      <c r="L24" s="50"/>
      <c r="M24" s="50"/>
      <c r="N24" s="54"/>
      <c r="O24" s="55"/>
      <c r="P24" s="50"/>
      <c r="Q24" s="55"/>
      <c r="R24" s="52"/>
      <c r="S24" s="55"/>
      <c r="T24" s="50"/>
      <c r="U24" s="50"/>
      <c r="V24" s="50"/>
      <c r="W24" s="55"/>
      <c r="X24" s="50"/>
      <c r="Y24" s="50"/>
      <c r="Z24" s="55"/>
      <c r="AA24" s="51"/>
      <c r="AB24" s="50"/>
      <c r="AC24" s="50"/>
      <c r="AD24" s="50"/>
      <c r="AE24" s="50"/>
      <c r="AF24" s="51"/>
      <c r="AG24" s="50"/>
    </row>
    <row r="25" spans="1:33" x14ac:dyDescent="0.35">
      <c r="A25" s="45">
        <v>23</v>
      </c>
      <c r="B25" s="45"/>
      <c r="C25" s="46"/>
      <c r="D25" s="41"/>
      <c r="E25" s="44"/>
      <c r="F25" s="42"/>
      <c r="G25" s="47">
        <v>175</v>
      </c>
      <c r="H25" s="11">
        <f t="shared" si="0"/>
        <v>0</v>
      </c>
      <c r="L25" s="50"/>
      <c r="M25" s="50"/>
      <c r="N25" s="54"/>
      <c r="O25" s="55"/>
      <c r="P25" s="50"/>
      <c r="Q25" s="55"/>
      <c r="R25" s="52"/>
      <c r="S25" s="55"/>
      <c r="T25" s="50"/>
      <c r="U25" s="50"/>
      <c r="V25" s="50"/>
      <c r="W25" s="55"/>
      <c r="X25" s="50"/>
      <c r="Y25" s="50"/>
      <c r="Z25" s="55"/>
      <c r="AA25" s="51"/>
      <c r="AB25" s="50"/>
      <c r="AC25" s="50"/>
      <c r="AD25" s="50"/>
      <c r="AE25" s="50"/>
      <c r="AF25" s="51"/>
      <c r="AG25" s="50"/>
    </row>
    <row r="26" spans="1:33" x14ac:dyDescent="0.35">
      <c r="A26" s="45">
        <v>24</v>
      </c>
      <c r="B26" s="45"/>
      <c r="C26" s="46"/>
      <c r="D26" s="41"/>
      <c r="E26" s="44"/>
      <c r="F26" s="42"/>
      <c r="G26" s="47">
        <v>175</v>
      </c>
      <c r="H26" s="11">
        <f t="shared" si="0"/>
        <v>0</v>
      </c>
      <c r="L26" s="50"/>
      <c r="M26" s="50"/>
      <c r="N26" s="54"/>
      <c r="O26" s="55"/>
      <c r="P26" s="50"/>
      <c r="Q26" s="55"/>
      <c r="R26" s="52"/>
      <c r="S26" s="55"/>
      <c r="T26" s="50"/>
      <c r="U26" s="50"/>
      <c r="V26" s="50"/>
      <c r="W26" s="55"/>
      <c r="X26" s="50"/>
      <c r="Y26" s="50"/>
      <c r="Z26" s="55"/>
      <c r="AA26" s="51"/>
      <c r="AB26" s="50"/>
      <c r="AC26" s="50"/>
      <c r="AD26" s="50"/>
      <c r="AE26" s="50"/>
      <c r="AF26" s="51"/>
      <c r="AG26" s="50"/>
    </row>
    <row r="27" spans="1:33" x14ac:dyDescent="0.35">
      <c r="A27" s="45">
        <v>25</v>
      </c>
      <c r="B27" s="45"/>
      <c r="C27" s="46"/>
      <c r="D27" s="41"/>
      <c r="E27" s="44"/>
      <c r="F27" s="42"/>
      <c r="G27" s="47">
        <v>175</v>
      </c>
      <c r="H27" s="11">
        <f t="shared" si="0"/>
        <v>0</v>
      </c>
      <c r="L27" s="50"/>
      <c r="M27" s="50"/>
      <c r="N27" s="54"/>
      <c r="O27" s="55"/>
      <c r="P27" s="50"/>
      <c r="Q27" s="55"/>
      <c r="R27" s="52"/>
      <c r="S27" s="55"/>
      <c r="T27" s="50"/>
      <c r="U27" s="50"/>
      <c r="V27" s="50"/>
      <c r="W27" s="55"/>
      <c r="X27" s="50"/>
      <c r="Y27" s="50"/>
      <c r="Z27" s="55"/>
      <c r="AA27" s="51"/>
      <c r="AB27" s="50"/>
      <c r="AC27" s="50"/>
      <c r="AD27" s="50"/>
      <c r="AE27" s="50"/>
      <c r="AF27" s="51"/>
      <c r="AG27" s="50"/>
    </row>
    <row r="28" spans="1:33" x14ac:dyDescent="0.35">
      <c r="A28" s="45">
        <v>26</v>
      </c>
      <c r="B28" s="45"/>
      <c r="C28" s="46"/>
      <c r="D28" s="41"/>
      <c r="E28" s="44"/>
      <c r="F28" s="42"/>
      <c r="G28" s="47">
        <v>175</v>
      </c>
      <c r="H28" s="11">
        <f t="shared" si="0"/>
        <v>0</v>
      </c>
      <c r="L28" s="50"/>
      <c r="M28" s="50"/>
      <c r="N28" s="54"/>
      <c r="O28" s="55"/>
      <c r="P28" s="50"/>
      <c r="Q28" s="55"/>
      <c r="R28" s="52"/>
      <c r="S28" s="55"/>
      <c r="T28" s="50"/>
      <c r="U28" s="50"/>
      <c r="V28" s="50"/>
      <c r="W28" s="55"/>
      <c r="X28" s="50"/>
      <c r="Y28" s="50"/>
      <c r="Z28" s="55"/>
      <c r="AA28" s="51"/>
      <c r="AB28" s="50"/>
      <c r="AC28" s="50"/>
      <c r="AD28" s="50"/>
      <c r="AE28" s="50"/>
      <c r="AF28" s="51"/>
      <c r="AG28" s="50"/>
    </row>
    <row r="29" spans="1:33" x14ac:dyDescent="0.35">
      <c r="A29" s="45">
        <v>27</v>
      </c>
      <c r="B29" s="45"/>
      <c r="C29" s="46"/>
      <c r="D29" s="41"/>
      <c r="E29" s="44"/>
      <c r="F29" s="42"/>
      <c r="G29" s="47">
        <v>175</v>
      </c>
      <c r="H29" s="11">
        <f t="shared" si="0"/>
        <v>0</v>
      </c>
      <c r="L29" s="50"/>
      <c r="M29" s="50"/>
      <c r="N29" s="54"/>
      <c r="O29" s="55"/>
      <c r="P29" s="50"/>
      <c r="Q29" s="55"/>
      <c r="R29" s="52"/>
      <c r="S29" s="55"/>
      <c r="T29" s="50"/>
      <c r="U29" s="50"/>
      <c r="V29" s="50"/>
      <c r="W29" s="55"/>
      <c r="X29" s="50"/>
      <c r="Y29" s="50"/>
      <c r="Z29" s="55"/>
      <c r="AA29" s="51"/>
      <c r="AB29" s="50"/>
      <c r="AC29" s="50"/>
      <c r="AD29" s="50"/>
      <c r="AE29" s="50"/>
      <c r="AF29" s="51"/>
      <c r="AG29" s="50"/>
    </row>
    <row r="30" spans="1:33" x14ac:dyDescent="0.35">
      <c r="A30" s="45">
        <v>28</v>
      </c>
      <c r="B30" s="45"/>
      <c r="C30" s="46"/>
      <c r="D30" s="41"/>
      <c r="E30" s="44"/>
      <c r="F30" s="42"/>
      <c r="G30" s="47">
        <v>175</v>
      </c>
      <c r="H30" s="11">
        <f t="shared" si="0"/>
        <v>0</v>
      </c>
      <c r="L30" s="50"/>
      <c r="M30" s="50"/>
      <c r="N30" s="54"/>
      <c r="O30" s="55"/>
      <c r="P30" s="50"/>
      <c r="Q30" s="55"/>
      <c r="R30" s="52"/>
      <c r="S30" s="55"/>
      <c r="T30" s="50"/>
      <c r="U30" s="50"/>
      <c r="V30" s="50"/>
      <c r="W30" s="55"/>
      <c r="X30" s="50"/>
      <c r="Y30" s="50"/>
      <c r="Z30" s="55"/>
      <c r="AA30" s="51"/>
      <c r="AB30" s="50"/>
      <c r="AC30" s="50"/>
      <c r="AD30" s="50"/>
      <c r="AE30" s="50"/>
      <c r="AF30" s="51"/>
      <c r="AG30" s="50"/>
    </row>
    <row r="31" spans="1:33" x14ac:dyDescent="0.35">
      <c r="A31" s="45">
        <v>29</v>
      </c>
      <c r="B31" s="45"/>
      <c r="C31" s="46"/>
      <c r="D31" s="41"/>
      <c r="E31" s="44"/>
      <c r="F31" s="42"/>
      <c r="G31" s="47">
        <v>175</v>
      </c>
      <c r="H31" s="11">
        <f t="shared" si="0"/>
        <v>0</v>
      </c>
      <c r="L31" s="50"/>
      <c r="M31" s="50"/>
      <c r="N31" s="54"/>
      <c r="O31" s="55"/>
      <c r="P31" s="50"/>
      <c r="Q31" s="55"/>
      <c r="R31" s="52"/>
      <c r="S31" s="55"/>
      <c r="T31" s="50"/>
      <c r="U31" s="50"/>
      <c r="V31" s="50"/>
      <c r="W31" s="55"/>
      <c r="X31" s="50"/>
      <c r="Y31" s="50"/>
      <c r="Z31" s="55"/>
      <c r="AA31" s="51"/>
      <c r="AB31" s="50"/>
      <c r="AC31" s="50"/>
      <c r="AD31" s="50"/>
      <c r="AE31" s="50"/>
      <c r="AF31" s="51"/>
      <c r="AG31" s="50"/>
    </row>
    <row r="32" spans="1:33" x14ac:dyDescent="0.35">
      <c r="A32" s="45">
        <v>30</v>
      </c>
      <c r="B32" s="45"/>
      <c r="C32" s="46"/>
      <c r="D32" s="41"/>
      <c r="E32" s="44"/>
      <c r="F32" s="42"/>
      <c r="G32" s="47">
        <v>170</v>
      </c>
      <c r="H32" s="11">
        <f t="shared" si="0"/>
        <v>0</v>
      </c>
      <c r="L32" s="50"/>
      <c r="M32" s="50"/>
      <c r="N32" s="54"/>
      <c r="O32" s="55"/>
      <c r="P32" s="50"/>
      <c r="Q32" s="55"/>
      <c r="R32" s="52"/>
      <c r="S32" s="55"/>
      <c r="T32" s="50"/>
      <c r="U32" s="50"/>
      <c r="V32" s="50"/>
      <c r="W32" s="55"/>
      <c r="X32" s="50"/>
      <c r="Y32" s="50"/>
      <c r="Z32" s="55"/>
      <c r="AA32" s="51"/>
      <c r="AB32" s="50"/>
      <c r="AC32" s="50"/>
      <c r="AD32" s="50"/>
      <c r="AE32" s="50"/>
      <c r="AF32" s="51"/>
      <c r="AG32" s="50"/>
    </row>
    <row r="33" spans="1:33" x14ac:dyDescent="0.35">
      <c r="A33" s="45"/>
      <c r="B33" s="45"/>
      <c r="C33" s="46"/>
      <c r="D33" s="41"/>
      <c r="E33" s="44"/>
      <c r="F33" s="42"/>
      <c r="G33" s="47"/>
      <c r="H33" s="11"/>
      <c r="L33" s="50"/>
      <c r="M33" s="50"/>
      <c r="N33" s="54"/>
      <c r="O33" s="55"/>
      <c r="P33" s="50"/>
      <c r="Q33" s="55"/>
      <c r="R33" s="52"/>
      <c r="S33" s="55"/>
      <c r="T33" s="50"/>
      <c r="U33" s="50"/>
      <c r="V33" s="50"/>
      <c r="W33" s="55"/>
      <c r="X33" s="50"/>
      <c r="Y33" s="50"/>
      <c r="Z33" s="55"/>
      <c r="AA33" s="51"/>
      <c r="AB33" s="50"/>
      <c r="AC33" s="50"/>
      <c r="AD33" s="50"/>
      <c r="AE33" s="50"/>
      <c r="AF33" s="51"/>
      <c r="AG33" s="50"/>
    </row>
    <row r="34" spans="1:33" x14ac:dyDescent="0.35">
      <c r="A34" s="45"/>
      <c r="B34" s="45"/>
      <c r="C34" s="46"/>
      <c r="D34" s="41"/>
      <c r="E34" s="44"/>
      <c r="F34" s="42"/>
      <c r="G34" s="47"/>
      <c r="H34" s="11"/>
      <c r="L34" s="50"/>
      <c r="M34" s="50"/>
      <c r="N34" s="54"/>
      <c r="O34" s="55"/>
      <c r="P34" s="50"/>
      <c r="Q34" s="55"/>
      <c r="R34" s="52"/>
      <c r="S34" s="55"/>
      <c r="T34" s="50"/>
      <c r="U34" s="50"/>
      <c r="V34" s="50"/>
      <c r="W34" s="55"/>
      <c r="X34" s="50"/>
      <c r="Y34" s="50"/>
      <c r="Z34" s="55"/>
      <c r="AA34" s="51"/>
      <c r="AB34" s="50"/>
      <c r="AC34" s="50"/>
      <c r="AD34" s="50"/>
      <c r="AE34" s="50"/>
      <c r="AF34" s="51"/>
      <c r="AG34" s="50"/>
    </row>
    <row r="35" spans="1:33" x14ac:dyDescent="0.35">
      <c r="A35" s="45"/>
      <c r="B35" s="45"/>
      <c r="C35" s="46"/>
      <c r="D35" s="41"/>
      <c r="E35" s="44"/>
      <c r="F35" s="42"/>
      <c r="G35" s="47"/>
      <c r="H35" s="11"/>
      <c r="L35" s="50"/>
      <c r="M35" s="50"/>
      <c r="N35" s="54"/>
      <c r="O35" s="55"/>
      <c r="P35" s="50"/>
      <c r="Q35" s="55"/>
      <c r="R35" s="52"/>
      <c r="S35" s="55"/>
      <c r="T35" s="50"/>
      <c r="U35" s="50"/>
      <c r="V35" s="50"/>
      <c r="W35" s="55"/>
      <c r="X35" s="50"/>
      <c r="Y35" s="50"/>
      <c r="Z35" s="55"/>
      <c r="AA35" s="51"/>
      <c r="AB35" s="50"/>
      <c r="AC35" s="50"/>
      <c r="AD35" s="50"/>
      <c r="AE35" s="50"/>
      <c r="AF35" s="51"/>
      <c r="AG35" s="50"/>
    </row>
    <row r="36" spans="1:33" x14ac:dyDescent="0.35">
      <c r="A36" s="45"/>
      <c r="B36" s="45"/>
      <c r="C36" s="46"/>
      <c r="D36" s="41"/>
      <c r="E36" s="44"/>
      <c r="F36" s="42"/>
      <c r="G36" s="47"/>
      <c r="H36" s="11"/>
      <c r="L36" s="50"/>
      <c r="M36" s="50"/>
      <c r="N36" s="54"/>
      <c r="O36" s="55"/>
      <c r="P36" s="50"/>
      <c r="Q36" s="55"/>
      <c r="R36" s="52"/>
      <c r="S36" s="55"/>
      <c r="T36" s="50"/>
      <c r="U36" s="50"/>
      <c r="V36" s="50"/>
      <c r="W36" s="55"/>
      <c r="X36" s="50"/>
      <c r="Y36" s="50"/>
      <c r="Z36" s="55"/>
      <c r="AA36" s="51"/>
      <c r="AB36" s="50"/>
      <c r="AC36" s="50"/>
      <c r="AD36" s="50"/>
      <c r="AE36" s="50"/>
      <c r="AF36" s="51"/>
      <c r="AG36" s="50"/>
    </row>
    <row r="37" spans="1:33" x14ac:dyDescent="0.35">
      <c r="A37" s="45"/>
      <c r="B37" s="45"/>
      <c r="C37" s="46"/>
      <c r="D37" s="41"/>
      <c r="E37" s="44"/>
      <c r="F37" s="42"/>
      <c r="G37" s="47"/>
      <c r="H37" s="11"/>
      <c r="L37" s="50"/>
      <c r="M37" s="50"/>
      <c r="N37" s="54"/>
      <c r="O37" s="55"/>
      <c r="P37" s="50"/>
      <c r="Q37" s="55"/>
      <c r="R37" s="52"/>
      <c r="S37" s="55"/>
      <c r="T37" s="50"/>
      <c r="U37" s="50"/>
      <c r="V37" s="50"/>
      <c r="W37" s="55"/>
      <c r="X37" s="50"/>
      <c r="Y37" s="50"/>
      <c r="Z37" s="55"/>
      <c r="AA37" s="51"/>
      <c r="AB37" s="50"/>
      <c r="AC37" s="50"/>
      <c r="AD37" s="50"/>
      <c r="AE37" s="50"/>
      <c r="AF37" s="51"/>
      <c r="AG37" s="50"/>
    </row>
    <row r="38" spans="1:33" ht="15" customHeight="1" x14ac:dyDescent="0.35">
      <c r="A38" s="45">
        <v>92</v>
      </c>
      <c r="B38" s="45"/>
      <c r="C38" s="46"/>
      <c r="D38" s="41"/>
      <c r="E38" s="44"/>
      <c r="F38" s="42"/>
      <c r="G38" s="47"/>
      <c r="H38" s="11">
        <f t="shared" ref="H38" si="1">G38*F38</f>
        <v>0</v>
      </c>
      <c r="L38" s="50"/>
      <c r="M38" s="50"/>
      <c r="N38" s="54"/>
      <c r="O38" s="55"/>
      <c r="P38" s="50"/>
      <c r="Q38" s="55"/>
      <c r="R38" s="52"/>
      <c r="S38" s="55"/>
      <c r="T38" s="50"/>
      <c r="U38" s="50"/>
      <c r="V38" s="50"/>
      <c r="W38" s="55"/>
      <c r="X38" s="50"/>
      <c r="Y38" s="50"/>
      <c r="Z38" s="55"/>
      <c r="AA38" s="51"/>
      <c r="AB38" s="50"/>
      <c r="AC38" s="50"/>
      <c r="AD38" s="50"/>
      <c r="AE38" s="50"/>
      <c r="AF38" s="51"/>
      <c r="AG38" s="50"/>
    </row>
    <row r="39" spans="1:33" ht="15" customHeight="1" x14ac:dyDescent="0.35">
      <c r="A39" s="45"/>
      <c r="B39" s="45"/>
      <c r="C39" s="78" t="s">
        <v>71</v>
      </c>
      <c r="D39" s="79"/>
      <c r="E39" s="79"/>
      <c r="F39" s="58">
        <f>SUM(F3:F38)</f>
        <v>395.12</v>
      </c>
      <c r="G39" s="47"/>
      <c r="H39" s="49">
        <f>SUM(H3:H38)</f>
        <v>67170.399999999994</v>
      </c>
      <c r="L39" s="50"/>
      <c r="M39" s="50"/>
      <c r="N39" s="54"/>
      <c r="O39" s="55"/>
      <c r="P39" s="50"/>
      <c r="Q39" s="55"/>
      <c r="R39" s="52"/>
      <c r="S39" s="55"/>
      <c r="T39" s="50"/>
      <c r="U39" s="50"/>
      <c r="V39" s="50"/>
      <c r="W39" s="55"/>
      <c r="X39" s="50"/>
      <c r="Y39" s="50"/>
      <c r="Z39" s="55"/>
      <c r="AA39" s="51"/>
      <c r="AB39" s="50"/>
      <c r="AC39" s="50"/>
      <c r="AD39" s="50"/>
      <c r="AE39" s="50"/>
      <c r="AF39" s="51"/>
      <c r="AG39" s="50"/>
    </row>
    <row r="42" spans="1:33" x14ac:dyDescent="0.35">
      <c r="H42" s="68"/>
    </row>
    <row r="1048488" spans="3:3" x14ac:dyDescent="0.35">
      <c r="C1048488" s="46">
        <v>44418</v>
      </c>
    </row>
  </sheetData>
  <sortState xmlns:xlrd2="http://schemas.microsoft.com/office/spreadsheetml/2017/richdata2" ref="B3:G14">
    <sortCondition ref="B3:B14"/>
  </sortState>
  <mergeCells count="9">
    <mergeCell ref="C39:E39"/>
    <mergeCell ref="A1:H1"/>
    <mergeCell ref="L1:AF1"/>
    <mergeCell ref="O2:P2"/>
    <mergeCell ref="Q2:R2"/>
    <mergeCell ref="S2:T2"/>
    <mergeCell ref="U2:V2"/>
    <mergeCell ref="W2:X2"/>
    <mergeCell ref="Z2:AA2"/>
  </mergeCells>
  <conditionalFormatting sqref="D3:D37">
    <cfRule type="duplicateValues" dxfId="73" priority="98"/>
  </conditionalFormatting>
  <conditionalFormatting sqref="D38">
    <cfRule type="duplicateValues" dxfId="72" priority="99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7"/>
  <sheetViews>
    <sheetView workbookViewId="0">
      <selection activeCell="E18" sqref="E18"/>
    </sheetView>
  </sheetViews>
  <sheetFormatPr defaultRowHeight="14.5" x14ac:dyDescent="0.35"/>
  <cols>
    <col min="2" max="2" width="9.81640625" bestFit="1" customWidth="1"/>
    <col min="3" max="3" width="10.54296875" customWidth="1"/>
    <col min="5" max="5" width="11.26953125" bestFit="1" customWidth="1"/>
    <col min="6" max="6" width="10.1796875" bestFit="1" customWidth="1"/>
    <col min="7" max="7" width="10.54296875" bestFit="1" customWidth="1"/>
    <col min="8" max="8" width="11.54296875" bestFit="1" customWidth="1"/>
    <col min="15" max="15" width="11.26953125" bestFit="1" customWidth="1"/>
  </cols>
  <sheetData>
    <row r="1" spans="1:18" x14ac:dyDescent="0.35">
      <c r="A1" s="80" t="s">
        <v>23</v>
      </c>
      <c r="B1" s="80"/>
      <c r="C1" s="80"/>
      <c r="D1" s="80"/>
      <c r="E1" s="80"/>
      <c r="F1" s="80"/>
      <c r="G1" s="80"/>
      <c r="H1" s="80"/>
    </row>
    <row r="2" spans="1:18" x14ac:dyDescent="0.35">
      <c r="A2" s="4"/>
      <c r="B2" s="4" t="s">
        <v>0</v>
      </c>
      <c r="C2" s="4" t="s">
        <v>1</v>
      </c>
      <c r="D2" s="4" t="s">
        <v>2</v>
      </c>
      <c r="E2" s="4" t="s">
        <v>24</v>
      </c>
      <c r="F2" s="4" t="s">
        <v>3</v>
      </c>
      <c r="G2" s="4" t="s">
        <v>4</v>
      </c>
      <c r="H2" s="4" t="s">
        <v>5</v>
      </c>
      <c r="O2" s="32" t="s">
        <v>24</v>
      </c>
      <c r="P2" s="32" t="s">
        <v>63</v>
      </c>
    </row>
    <row r="3" spans="1:18" x14ac:dyDescent="0.35">
      <c r="A3" s="1">
        <v>1</v>
      </c>
      <c r="B3" s="45"/>
      <c r="C3" s="46"/>
      <c r="D3" s="41"/>
      <c r="E3" s="42"/>
      <c r="F3" s="42"/>
      <c r="G3" s="43"/>
      <c r="H3" s="3">
        <f t="shared" ref="H3:H8" si="0">F3*G3</f>
        <v>0</v>
      </c>
      <c r="O3" s="1" t="s">
        <v>62</v>
      </c>
      <c r="P3" s="1">
        <v>253</v>
      </c>
    </row>
    <row r="4" spans="1:18" x14ac:dyDescent="0.35">
      <c r="A4" s="1">
        <v>2</v>
      </c>
      <c r="B4" s="45"/>
      <c r="C4" s="46"/>
      <c r="D4" s="41"/>
      <c r="E4" s="42"/>
      <c r="F4" s="42"/>
      <c r="G4" s="43"/>
      <c r="H4" s="3">
        <f t="shared" si="0"/>
        <v>0</v>
      </c>
      <c r="O4" s="1" t="s">
        <v>47</v>
      </c>
      <c r="P4" s="1">
        <v>242</v>
      </c>
    </row>
    <row r="5" spans="1:18" x14ac:dyDescent="0.35">
      <c r="A5" s="1">
        <v>3</v>
      </c>
      <c r="B5" s="45"/>
      <c r="C5" s="46"/>
      <c r="D5" s="41"/>
      <c r="E5" s="42"/>
      <c r="F5" s="42"/>
      <c r="G5" s="43"/>
      <c r="H5" s="3">
        <f t="shared" si="0"/>
        <v>0</v>
      </c>
      <c r="O5" s="1" t="s">
        <v>48</v>
      </c>
      <c r="P5" s="1">
        <v>231</v>
      </c>
    </row>
    <row r="6" spans="1:18" x14ac:dyDescent="0.35">
      <c r="A6" s="1">
        <v>4</v>
      </c>
      <c r="B6" s="39"/>
      <c r="C6" s="40"/>
      <c r="D6" s="41"/>
      <c r="E6" s="42"/>
      <c r="F6" s="42"/>
      <c r="G6" s="43"/>
      <c r="H6" s="3">
        <f t="shared" si="0"/>
        <v>0</v>
      </c>
      <c r="O6" s="1" t="s">
        <v>49</v>
      </c>
      <c r="P6" s="1">
        <v>221</v>
      </c>
    </row>
    <row r="7" spans="1:18" x14ac:dyDescent="0.35">
      <c r="A7" s="1">
        <v>5</v>
      </c>
      <c r="B7" s="39"/>
      <c r="C7" s="40"/>
      <c r="D7" s="41"/>
      <c r="E7" s="42"/>
      <c r="F7" s="42"/>
      <c r="G7" s="43"/>
      <c r="H7" s="3">
        <f t="shared" si="0"/>
        <v>0</v>
      </c>
      <c r="O7" s="1" t="s">
        <v>44</v>
      </c>
      <c r="P7" s="1">
        <v>210</v>
      </c>
      <c r="R7">
        <f>P7/11</f>
        <v>19.09090909090909</v>
      </c>
    </row>
    <row r="8" spans="1:18" x14ac:dyDescent="0.35">
      <c r="A8" s="1">
        <v>6</v>
      </c>
      <c r="B8" s="39"/>
      <c r="C8" s="40"/>
      <c r="D8" s="41"/>
      <c r="E8" s="42"/>
      <c r="F8" s="42"/>
      <c r="G8" s="43"/>
      <c r="H8" s="3">
        <f t="shared" si="0"/>
        <v>0</v>
      </c>
      <c r="O8" s="1" t="s">
        <v>53</v>
      </c>
      <c r="P8" s="1">
        <v>221</v>
      </c>
      <c r="R8">
        <f>19*11</f>
        <v>209</v>
      </c>
    </row>
    <row r="9" spans="1:18" x14ac:dyDescent="0.35">
      <c r="A9" s="1">
        <v>7</v>
      </c>
      <c r="B9" s="39"/>
      <c r="C9" s="40"/>
      <c r="D9" s="41"/>
      <c r="E9" s="42"/>
      <c r="F9" s="42"/>
      <c r="G9" s="43"/>
      <c r="H9" s="3">
        <f t="shared" ref="H9:H15" si="1">F9*G9</f>
        <v>0</v>
      </c>
      <c r="O9" s="1" t="s">
        <v>58</v>
      </c>
      <c r="P9" s="1">
        <v>231</v>
      </c>
    </row>
    <row r="10" spans="1:18" x14ac:dyDescent="0.35">
      <c r="A10" s="1">
        <v>8</v>
      </c>
      <c r="B10" s="39"/>
      <c r="C10" s="40"/>
      <c r="D10" s="41"/>
      <c r="E10" s="42"/>
      <c r="F10" s="42"/>
      <c r="G10" s="43"/>
      <c r="H10" s="3">
        <f t="shared" si="1"/>
        <v>0</v>
      </c>
      <c r="O10" s="1" t="s">
        <v>50</v>
      </c>
      <c r="P10" s="1">
        <v>242</v>
      </c>
    </row>
    <row r="11" spans="1:18" x14ac:dyDescent="0.35">
      <c r="A11" s="1">
        <v>9</v>
      </c>
      <c r="B11" s="39"/>
      <c r="C11" s="40"/>
      <c r="D11" s="41"/>
      <c r="E11" s="42"/>
      <c r="F11" s="42"/>
      <c r="G11" s="43"/>
      <c r="H11" s="3">
        <f t="shared" si="1"/>
        <v>0</v>
      </c>
      <c r="O11" s="1" t="s">
        <v>59</v>
      </c>
      <c r="P11" s="1">
        <v>253</v>
      </c>
    </row>
    <row r="12" spans="1:18" x14ac:dyDescent="0.35">
      <c r="A12" s="1">
        <v>10</v>
      </c>
      <c r="B12" s="39"/>
      <c r="C12" s="40"/>
      <c r="D12" s="41"/>
      <c r="E12" s="42"/>
      <c r="F12" s="42"/>
      <c r="G12" s="43"/>
      <c r="H12" s="3">
        <f t="shared" si="1"/>
        <v>0</v>
      </c>
      <c r="O12" s="1" t="s">
        <v>25</v>
      </c>
      <c r="P12" s="1">
        <v>265</v>
      </c>
    </row>
    <row r="13" spans="1:18" x14ac:dyDescent="0.35">
      <c r="A13" s="1">
        <v>11</v>
      </c>
      <c r="B13" s="39"/>
      <c r="C13" s="40"/>
      <c r="D13" s="41"/>
      <c r="E13" s="42"/>
      <c r="F13" s="42"/>
      <c r="G13" s="43"/>
      <c r="H13" s="3">
        <f t="shared" si="1"/>
        <v>0</v>
      </c>
      <c r="O13" s="1" t="s">
        <v>60</v>
      </c>
      <c r="P13" s="1">
        <v>276</v>
      </c>
    </row>
    <row r="14" spans="1:18" x14ac:dyDescent="0.35">
      <c r="A14" s="1">
        <v>12</v>
      </c>
      <c r="B14" s="39"/>
      <c r="C14" s="40"/>
      <c r="D14" s="41"/>
      <c r="E14" s="42"/>
      <c r="F14" s="42"/>
      <c r="G14" s="43"/>
      <c r="H14" s="3">
        <f t="shared" si="1"/>
        <v>0</v>
      </c>
      <c r="O14" s="1" t="s">
        <v>42</v>
      </c>
      <c r="P14" s="1">
        <v>287</v>
      </c>
    </row>
    <row r="15" spans="1:18" x14ac:dyDescent="0.35">
      <c r="A15" s="1">
        <v>13</v>
      </c>
      <c r="B15" s="2"/>
      <c r="C15" s="2"/>
      <c r="D15" s="1"/>
      <c r="E15" s="1"/>
      <c r="F15" s="3"/>
      <c r="G15" s="3"/>
      <c r="H15" s="3">
        <f t="shared" si="1"/>
        <v>0</v>
      </c>
      <c r="O15" s="1" t="s">
        <v>61</v>
      </c>
      <c r="P15" s="1">
        <v>298</v>
      </c>
    </row>
    <row r="16" spans="1:18" x14ac:dyDescent="0.35">
      <c r="A16" s="4"/>
      <c r="B16" s="4"/>
      <c r="C16" s="4"/>
      <c r="D16" s="4"/>
      <c r="E16" s="4"/>
      <c r="F16" s="5">
        <f>SUM(F3:F15)</f>
        <v>0</v>
      </c>
      <c r="G16" s="4"/>
      <c r="H16" s="5">
        <f>SUM(H3:H15)</f>
        <v>0</v>
      </c>
      <c r="O16" s="1" t="s">
        <v>57</v>
      </c>
      <c r="P16" s="1">
        <v>309</v>
      </c>
    </row>
    <row r="17" spans="15:16" x14ac:dyDescent="0.35">
      <c r="O17" s="1" t="s">
        <v>51</v>
      </c>
      <c r="P17" s="1">
        <v>320</v>
      </c>
    </row>
  </sheetData>
  <autoFilter ref="A2:H16" xr:uid="{00000000-0009-0000-0000-000001000000}"/>
  <sortState xmlns:xlrd2="http://schemas.microsoft.com/office/spreadsheetml/2017/richdata2" ref="B3:G20">
    <sortCondition ref="E3:E20"/>
  </sortState>
  <mergeCells count="1">
    <mergeCell ref="A1:H1"/>
  </mergeCells>
  <conditionalFormatting sqref="D15">
    <cfRule type="duplicateValues" dxfId="71" priority="26"/>
  </conditionalFormatting>
  <conditionalFormatting sqref="D13:D14">
    <cfRule type="duplicateValues" dxfId="70" priority="9"/>
  </conditionalFormatting>
  <conditionalFormatting sqref="D13:D14">
    <cfRule type="duplicateValues" dxfId="69" priority="8"/>
  </conditionalFormatting>
  <conditionalFormatting sqref="D6:D12">
    <cfRule type="duplicateValues" dxfId="68" priority="5"/>
  </conditionalFormatting>
  <conditionalFormatting sqref="D6:D12">
    <cfRule type="duplicateValues" dxfId="67" priority="4"/>
  </conditionalFormatting>
  <conditionalFormatting sqref="D3">
    <cfRule type="duplicateValues" dxfId="66" priority="1"/>
  </conditionalFormatting>
  <conditionalFormatting sqref="D3">
    <cfRule type="duplicateValues" dxfId="65" priority="2"/>
  </conditionalFormatting>
  <conditionalFormatting sqref="D4:D5">
    <cfRule type="duplicateValues" dxfId="64" priority="3"/>
  </conditionalFormatting>
  <dataValidations count="1">
    <dataValidation type="custom" allowBlank="1" showInputMessage="1" prompt="拒绝重复输入 - 当前输入的内容，与本区域的其他单元格内容重复。" sqref="B3" xr:uid="{00000000-0002-0000-0100-000000000000}">
      <formula1>COUNTIF($B:$B,B3)&lt;2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B2:V105"/>
  <sheetViews>
    <sheetView zoomScale="85" zoomScaleNormal="85" workbookViewId="0">
      <selection activeCell="D19" sqref="D19"/>
    </sheetView>
  </sheetViews>
  <sheetFormatPr defaultRowHeight="14.5" x14ac:dyDescent="0.35"/>
  <cols>
    <col min="2" max="3" width="13.81640625" bestFit="1" customWidth="1"/>
    <col min="4" max="4" width="10.54296875" bestFit="1" customWidth="1"/>
    <col min="5" max="5" width="10.453125" bestFit="1" customWidth="1"/>
    <col min="6" max="6" width="13.81640625" bestFit="1" customWidth="1"/>
    <col min="7" max="7" width="10.54296875" bestFit="1" customWidth="1"/>
    <col min="8" max="8" width="11.453125" bestFit="1" customWidth="1"/>
    <col min="9" max="9" width="10.54296875" bestFit="1" customWidth="1"/>
    <col min="10" max="10" width="11.54296875" bestFit="1" customWidth="1"/>
    <col min="11" max="11" width="11.81640625" bestFit="1" customWidth="1"/>
    <col min="12" max="12" width="5.1796875" customWidth="1"/>
    <col min="13" max="13" width="12.81640625" bestFit="1" customWidth="1"/>
    <col min="14" max="14" width="11" bestFit="1" customWidth="1"/>
    <col min="15" max="15" width="10.54296875" bestFit="1" customWidth="1"/>
    <col min="16" max="16" width="11.81640625" bestFit="1" customWidth="1"/>
    <col min="19" max="20" width="10.54296875" bestFit="1" customWidth="1"/>
  </cols>
  <sheetData>
    <row r="2" spans="2:22" ht="18.5" x14ac:dyDescent="0.45">
      <c r="B2" s="83" t="s">
        <v>14</v>
      </c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</row>
    <row r="3" spans="2:22" ht="18.5" x14ac:dyDescent="0.45">
      <c r="B3" s="84" t="s">
        <v>31</v>
      </c>
      <c r="C3" s="84"/>
      <c r="D3" s="84"/>
      <c r="E3" s="84"/>
      <c r="F3" s="84"/>
      <c r="G3" s="18"/>
      <c r="H3" s="84" t="s">
        <v>32</v>
      </c>
      <c r="I3" s="84"/>
      <c r="J3" s="84"/>
      <c r="K3" s="84"/>
      <c r="L3" s="18"/>
      <c r="M3" s="26"/>
      <c r="N3" s="18"/>
      <c r="O3" s="18"/>
      <c r="P3" s="22"/>
    </row>
    <row r="4" spans="2:22" x14ac:dyDescent="0.35">
      <c r="B4" s="6" t="s">
        <v>9</v>
      </c>
      <c r="C4" s="6" t="s">
        <v>1</v>
      </c>
      <c r="D4" s="6" t="s">
        <v>10</v>
      </c>
      <c r="E4" s="6" t="s">
        <v>4</v>
      </c>
      <c r="F4" s="6" t="s">
        <v>5</v>
      </c>
      <c r="G4" s="6"/>
      <c r="H4" s="6" t="s">
        <v>10</v>
      </c>
      <c r="I4" s="6" t="s">
        <v>25</v>
      </c>
      <c r="J4" s="6" t="s">
        <v>5</v>
      </c>
      <c r="K4" s="6" t="s">
        <v>30</v>
      </c>
      <c r="L4" s="6"/>
      <c r="M4" s="6" t="s">
        <v>40</v>
      </c>
      <c r="N4" s="6" t="s">
        <v>16</v>
      </c>
      <c r="O4" s="6" t="s">
        <v>19</v>
      </c>
      <c r="P4" s="6" t="s">
        <v>17</v>
      </c>
    </row>
    <row r="5" spans="2:22" x14ac:dyDescent="0.35">
      <c r="B5" s="1" t="s">
        <v>87</v>
      </c>
      <c r="C5" s="2">
        <v>44441</v>
      </c>
      <c r="D5" s="3">
        <f>Delight!F9</f>
        <v>108.5</v>
      </c>
      <c r="E5" s="3">
        <v>170</v>
      </c>
      <c r="F5" s="3">
        <f>D5*E5</f>
        <v>18445</v>
      </c>
      <c r="G5" s="13"/>
      <c r="H5" s="3">
        <f>Delight!F15</f>
        <v>0</v>
      </c>
      <c r="I5" s="3">
        <v>264</v>
      </c>
      <c r="J5" s="3">
        <f>H5*I5</f>
        <v>0</v>
      </c>
      <c r="K5" s="15">
        <f>F5+J5</f>
        <v>18445</v>
      </c>
      <c r="L5" s="3"/>
      <c r="M5" s="3">
        <f>Delight!H19</f>
        <v>0</v>
      </c>
      <c r="N5" s="3">
        <f>Delight!H20</f>
        <v>0</v>
      </c>
      <c r="O5" s="3">
        <f>Delight!H18</f>
        <v>0</v>
      </c>
      <c r="P5" s="3">
        <f>K5-N5-O5-M5</f>
        <v>18445</v>
      </c>
      <c r="Q5" s="10"/>
      <c r="R5" s="10"/>
      <c r="S5" s="10"/>
      <c r="T5" s="10"/>
      <c r="U5" s="10"/>
      <c r="V5" s="10"/>
    </row>
    <row r="6" spans="2:22" x14ac:dyDescent="0.35">
      <c r="B6" s="1" t="s">
        <v>7</v>
      </c>
      <c r="C6" s="2">
        <v>44441</v>
      </c>
      <c r="D6" s="3">
        <f>Eric!F7</f>
        <v>0</v>
      </c>
      <c r="E6" s="3">
        <v>170</v>
      </c>
      <c r="F6" s="3">
        <f t="shared" ref="F6:F22" si="0">D6*E6</f>
        <v>0</v>
      </c>
      <c r="G6" s="13"/>
      <c r="H6" s="3">
        <f>Eric!F15</f>
        <v>0</v>
      </c>
      <c r="I6" s="3">
        <v>264</v>
      </c>
      <c r="J6" s="3">
        <f t="shared" ref="J6:J23" si="1">H6*I6</f>
        <v>0</v>
      </c>
      <c r="K6" s="15">
        <f t="shared" ref="K6:K25" si="2">F6+J6</f>
        <v>0</v>
      </c>
      <c r="L6" s="3"/>
      <c r="M6" s="3"/>
      <c r="N6" s="3">
        <v>0</v>
      </c>
      <c r="O6" s="3">
        <f>Eric!H17</f>
        <v>0</v>
      </c>
      <c r="P6" s="3">
        <f t="shared" ref="P6:P22" si="3">K6-N6-O6-M6</f>
        <v>0</v>
      </c>
      <c r="Q6" s="10"/>
      <c r="R6" s="10"/>
      <c r="S6" s="10"/>
      <c r="T6" s="10"/>
      <c r="U6" s="10"/>
      <c r="V6" s="10"/>
    </row>
    <row r="7" spans="2:22" x14ac:dyDescent="0.35">
      <c r="B7" s="1" t="s">
        <v>8</v>
      </c>
      <c r="C7" s="2">
        <v>44441</v>
      </c>
      <c r="D7" s="3">
        <f>Mutuma!F8</f>
        <v>0</v>
      </c>
      <c r="E7" s="3">
        <v>170</v>
      </c>
      <c r="F7" s="3">
        <f t="shared" si="0"/>
        <v>0</v>
      </c>
      <c r="G7" s="13"/>
      <c r="H7" s="3">
        <f>Mutuma!F16</f>
        <v>0</v>
      </c>
      <c r="I7" s="3">
        <v>264</v>
      </c>
      <c r="J7" s="3">
        <f t="shared" si="1"/>
        <v>0</v>
      </c>
      <c r="K7" s="15">
        <f t="shared" si="2"/>
        <v>0</v>
      </c>
      <c r="L7" s="3"/>
      <c r="M7" s="3"/>
      <c r="N7" s="3"/>
      <c r="O7" s="3"/>
      <c r="P7" s="3">
        <f t="shared" si="3"/>
        <v>0</v>
      </c>
      <c r="Q7" s="10"/>
      <c r="R7" s="10"/>
      <c r="S7" s="10"/>
      <c r="T7" s="10"/>
      <c r="U7" s="10"/>
      <c r="V7" s="10"/>
    </row>
    <row r="8" spans="2:22" x14ac:dyDescent="0.35">
      <c r="B8" s="1" t="s">
        <v>18</v>
      </c>
      <c r="C8" s="2">
        <v>44441</v>
      </c>
      <c r="D8" s="3">
        <f>Kiambi!E5</f>
        <v>0</v>
      </c>
      <c r="E8" s="3">
        <v>170</v>
      </c>
      <c r="F8" s="3">
        <f t="shared" si="0"/>
        <v>0</v>
      </c>
      <c r="G8" s="13"/>
      <c r="H8" s="3"/>
      <c r="I8" s="3">
        <v>264</v>
      </c>
      <c r="J8" s="3">
        <f t="shared" si="1"/>
        <v>0</v>
      </c>
      <c r="K8" s="15">
        <f t="shared" si="2"/>
        <v>0</v>
      </c>
      <c r="L8" s="3"/>
      <c r="M8" s="3"/>
      <c r="N8" s="3"/>
      <c r="O8" s="3"/>
      <c r="P8" s="3">
        <f t="shared" si="3"/>
        <v>0</v>
      </c>
      <c r="Q8" s="10"/>
      <c r="R8" s="10"/>
      <c r="S8" s="10"/>
      <c r="T8" s="10"/>
      <c r="U8" s="10"/>
      <c r="V8" s="10"/>
    </row>
    <row r="9" spans="2:22" x14ac:dyDescent="0.35">
      <c r="B9" s="1" t="s">
        <v>65</v>
      </c>
      <c r="C9" s="2">
        <v>44441</v>
      </c>
      <c r="D9" s="3">
        <f>EDU!F5</f>
        <v>0</v>
      </c>
      <c r="E9" s="3">
        <v>170</v>
      </c>
      <c r="F9" s="3">
        <f t="shared" si="0"/>
        <v>0</v>
      </c>
      <c r="G9" s="13"/>
      <c r="H9" s="3">
        <f>EDU!F12</f>
        <v>0</v>
      </c>
      <c r="I9" s="3">
        <v>264</v>
      </c>
      <c r="J9" s="3">
        <f t="shared" si="1"/>
        <v>0</v>
      </c>
      <c r="K9" s="15">
        <f t="shared" si="2"/>
        <v>0</v>
      </c>
      <c r="L9" s="3"/>
      <c r="M9" s="3"/>
      <c r="N9" s="3"/>
      <c r="O9" s="3">
        <f>EDU!H15</f>
        <v>0</v>
      </c>
      <c r="P9" s="3">
        <f t="shared" si="3"/>
        <v>0</v>
      </c>
      <c r="Q9" s="10"/>
      <c r="R9" s="10"/>
      <c r="S9" s="10"/>
      <c r="T9" s="10"/>
      <c r="U9" s="10"/>
      <c r="V9" s="10"/>
    </row>
    <row r="10" spans="2:22" x14ac:dyDescent="0.35">
      <c r="B10" s="1" t="s">
        <v>41</v>
      </c>
      <c r="C10" s="2">
        <v>44441</v>
      </c>
      <c r="D10" s="3">
        <f>Eveline!F4</f>
        <v>0</v>
      </c>
      <c r="E10" s="3">
        <v>170</v>
      </c>
      <c r="F10" s="3">
        <f t="shared" si="0"/>
        <v>0</v>
      </c>
      <c r="G10" s="13"/>
      <c r="H10" s="3">
        <f>Eveline!F11</f>
        <v>0</v>
      </c>
      <c r="I10" s="3">
        <v>264</v>
      </c>
      <c r="J10" s="3">
        <f t="shared" si="1"/>
        <v>0</v>
      </c>
      <c r="K10" s="15">
        <f t="shared" si="2"/>
        <v>0</v>
      </c>
      <c r="L10" s="3"/>
      <c r="M10" s="3"/>
      <c r="N10" s="3"/>
      <c r="O10" s="3">
        <f>Eveline!H14</f>
        <v>0</v>
      </c>
      <c r="P10" s="3">
        <f t="shared" si="3"/>
        <v>0</v>
      </c>
      <c r="Q10" s="10"/>
      <c r="R10" s="10"/>
      <c r="S10" s="10"/>
      <c r="T10" s="10"/>
      <c r="U10" s="10"/>
      <c r="V10" s="10"/>
    </row>
    <row r="11" spans="2:22" x14ac:dyDescent="0.35">
      <c r="B11" s="1" t="s">
        <v>38</v>
      </c>
      <c r="C11" s="2">
        <v>44441</v>
      </c>
      <c r="D11" s="3">
        <f>KOROSS!F7</f>
        <v>0</v>
      </c>
      <c r="E11" s="3">
        <v>170</v>
      </c>
      <c r="F11" s="3">
        <f t="shared" si="0"/>
        <v>0</v>
      </c>
      <c r="G11" s="13"/>
      <c r="H11" s="3">
        <f>KOROSS!F13</f>
        <v>0</v>
      </c>
      <c r="I11" s="3">
        <v>264</v>
      </c>
      <c r="J11" s="3">
        <f t="shared" si="1"/>
        <v>0</v>
      </c>
      <c r="K11" s="15">
        <f t="shared" si="2"/>
        <v>0</v>
      </c>
      <c r="L11" s="3"/>
      <c r="M11" s="3"/>
      <c r="N11" s="3">
        <f>KOROSS!H17</f>
        <v>0</v>
      </c>
      <c r="O11" s="3">
        <f>KOROSS!H16</f>
        <v>0</v>
      </c>
      <c r="P11" s="3">
        <f t="shared" si="3"/>
        <v>0</v>
      </c>
      <c r="Q11" s="10"/>
      <c r="R11" s="10"/>
      <c r="S11" s="10"/>
      <c r="T11" s="10"/>
      <c r="U11" s="10"/>
      <c r="V11" s="10"/>
    </row>
    <row r="12" spans="2:22" x14ac:dyDescent="0.35">
      <c r="B12" s="1" t="s">
        <v>39</v>
      </c>
      <c r="C12" s="2">
        <v>44441</v>
      </c>
      <c r="D12" s="3">
        <f>Grace!F21</f>
        <v>439.98</v>
      </c>
      <c r="E12" s="3">
        <v>175</v>
      </c>
      <c r="F12" s="3">
        <f t="shared" si="0"/>
        <v>76996.5</v>
      </c>
      <c r="G12" s="13"/>
      <c r="H12" s="3"/>
      <c r="I12" s="3">
        <v>264</v>
      </c>
      <c r="J12" s="3">
        <f t="shared" si="1"/>
        <v>0</v>
      </c>
      <c r="K12" s="15">
        <f t="shared" si="2"/>
        <v>76996.5</v>
      </c>
      <c r="L12" s="3"/>
      <c r="M12" s="3"/>
      <c r="N12" s="3">
        <f>Grace!H25</f>
        <v>0</v>
      </c>
      <c r="O12" s="3"/>
      <c r="P12" s="3">
        <f t="shared" si="3"/>
        <v>76996.5</v>
      </c>
      <c r="Q12" s="10"/>
      <c r="R12" s="10"/>
      <c r="S12" s="10"/>
      <c r="T12" s="10"/>
      <c r="U12" s="10"/>
      <c r="V12" s="10"/>
    </row>
    <row r="13" spans="2:22" x14ac:dyDescent="0.35">
      <c r="B13" s="1" t="s">
        <v>85</v>
      </c>
      <c r="C13" s="2">
        <v>44441</v>
      </c>
      <c r="D13" s="3">
        <f>Ali!F7</f>
        <v>0</v>
      </c>
      <c r="E13" s="3">
        <v>170</v>
      </c>
      <c r="F13" s="3">
        <f t="shared" si="0"/>
        <v>0</v>
      </c>
      <c r="G13" s="13"/>
      <c r="H13" s="3">
        <f>Ali!F13</f>
        <v>0</v>
      </c>
      <c r="I13" s="3">
        <v>264</v>
      </c>
      <c r="J13" s="3">
        <f t="shared" si="1"/>
        <v>0</v>
      </c>
      <c r="K13" s="15">
        <f t="shared" si="2"/>
        <v>0</v>
      </c>
      <c r="L13" s="3"/>
      <c r="M13" s="3">
        <f>Ali!H18</f>
        <v>0</v>
      </c>
      <c r="N13" s="3">
        <f>Ali!H19</f>
        <v>0</v>
      </c>
      <c r="O13" s="3">
        <f>Ali!H17</f>
        <v>0</v>
      </c>
      <c r="P13" s="3">
        <f t="shared" si="3"/>
        <v>0</v>
      </c>
      <c r="Q13" s="10"/>
      <c r="R13" s="10"/>
      <c r="S13" s="10"/>
      <c r="T13" s="10"/>
      <c r="U13" s="10"/>
      <c r="V13" s="10"/>
    </row>
    <row r="14" spans="2:22" x14ac:dyDescent="0.35">
      <c r="B14" s="1" t="s">
        <v>21</v>
      </c>
      <c r="C14" s="2">
        <v>44441</v>
      </c>
      <c r="D14" s="3">
        <f>Gachoka!E6</f>
        <v>0</v>
      </c>
      <c r="E14" s="3">
        <v>170</v>
      </c>
      <c r="F14" s="3">
        <f t="shared" si="0"/>
        <v>0</v>
      </c>
      <c r="G14" s="13"/>
      <c r="H14" s="3">
        <f>Gachoka!F18</f>
        <v>0</v>
      </c>
      <c r="I14" s="3">
        <v>264</v>
      </c>
      <c r="J14" s="3">
        <f t="shared" si="1"/>
        <v>0</v>
      </c>
      <c r="K14" s="15">
        <f t="shared" si="2"/>
        <v>0</v>
      </c>
      <c r="L14" s="3"/>
      <c r="M14" s="3"/>
      <c r="N14" s="3">
        <f>Gachoka!G9</f>
        <v>0</v>
      </c>
      <c r="O14" s="3">
        <v>0</v>
      </c>
      <c r="P14" s="3">
        <f t="shared" si="3"/>
        <v>0</v>
      </c>
      <c r="Q14" s="10"/>
      <c r="R14" s="10"/>
      <c r="S14" s="10"/>
      <c r="T14" s="10"/>
      <c r="U14" s="10"/>
      <c r="V14" s="10"/>
    </row>
    <row r="15" spans="2:22" x14ac:dyDescent="0.35">
      <c r="B15" s="1" t="s">
        <v>56</v>
      </c>
      <c r="C15" s="2">
        <v>44441</v>
      </c>
      <c r="D15" s="3">
        <f>Gregory!F9</f>
        <v>114.55</v>
      </c>
      <c r="E15" s="3">
        <v>170</v>
      </c>
      <c r="F15" s="3">
        <f t="shared" si="0"/>
        <v>19473.5</v>
      </c>
      <c r="G15" s="13"/>
      <c r="H15" s="3">
        <f>Gregory!F15</f>
        <v>0</v>
      </c>
      <c r="I15" s="3">
        <v>264</v>
      </c>
      <c r="J15" s="3">
        <f t="shared" si="1"/>
        <v>0</v>
      </c>
      <c r="K15" s="15">
        <f t="shared" si="2"/>
        <v>19473.5</v>
      </c>
      <c r="L15" s="3"/>
      <c r="M15" s="3"/>
      <c r="N15" s="3">
        <f>Gregory!G25</f>
        <v>0</v>
      </c>
      <c r="O15" s="3">
        <f>Gregory!G23</f>
        <v>0</v>
      </c>
      <c r="P15" s="3">
        <f t="shared" si="3"/>
        <v>19473.5</v>
      </c>
      <c r="Q15" s="10"/>
      <c r="R15" s="10"/>
      <c r="S15" s="10"/>
      <c r="T15" s="10"/>
      <c r="U15" s="10"/>
      <c r="V15" s="10"/>
    </row>
    <row r="16" spans="2:22" x14ac:dyDescent="0.35">
      <c r="B16" s="1" t="s">
        <v>35</v>
      </c>
      <c r="C16" s="2">
        <v>44441</v>
      </c>
      <c r="D16" s="3">
        <f>Muguongo!E15</f>
        <v>0</v>
      </c>
      <c r="E16" s="3">
        <v>170</v>
      </c>
      <c r="F16" s="3">
        <f t="shared" si="0"/>
        <v>0</v>
      </c>
      <c r="G16" s="13"/>
      <c r="H16" s="3">
        <f>Muguongo!F23</f>
        <v>0</v>
      </c>
      <c r="I16" s="3">
        <v>264</v>
      </c>
      <c r="J16" s="3">
        <f t="shared" si="1"/>
        <v>0</v>
      </c>
      <c r="K16" s="15">
        <f t="shared" si="2"/>
        <v>0</v>
      </c>
      <c r="L16" s="3"/>
      <c r="M16" s="3"/>
      <c r="N16" s="3">
        <v>0</v>
      </c>
      <c r="O16" s="3">
        <f>Muguongo!H25</f>
        <v>0</v>
      </c>
      <c r="P16" s="3">
        <f t="shared" si="3"/>
        <v>0</v>
      </c>
      <c r="Q16" s="10"/>
      <c r="R16" s="10"/>
      <c r="S16" s="10"/>
      <c r="T16" s="10"/>
      <c r="U16" s="10"/>
      <c r="V16" s="10"/>
    </row>
    <row r="17" spans="2:22" x14ac:dyDescent="0.35">
      <c r="B17" s="1" t="s">
        <v>36</v>
      </c>
      <c r="C17" s="2">
        <v>44441</v>
      </c>
      <c r="D17" s="3">
        <f>Mark!F4</f>
        <v>0</v>
      </c>
      <c r="E17" s="3">
        <v>170</v>
      </c>
      <c r="F17" s="3">
        <f t="shared" si="0"/>
        <v>0</v>
      </c>
      <c r="G17" s="13"/>
      <c r="H17" s="3">
        <f>Mark!F13</f>
        <v>0</v>
      </c>
      <c r="I17" s="3">
        <v>264</v>
      </c>
      <c r="J17" s="3">
        <f t="shared" si="1"/>
        <v>0</v>
      </c>
      <c r="K17" s="15">
        <f t="shared" si="2"/>
        <v>0</v>
      </c>
      <c r="L17" s="3"/>
      <c r="M17" s="3"/>
      <c r="N17" s="3">
        <f>Mark!H17</f>
        <v>0</v>
      </c>
      <c r="O17" s="3">
        <f>Mark!H16</f>
        <v>0</v>
      </c>
      <c r="P17" s="3">
        <f t="shared" si="3"/>
        <v>0</v>
      </c>
      <c r="Q17" s="10"/>
      <c r="R17" s="10"/>
      <c r="S17" s="10"/>
      <c r="T17" s="10"/>
      <c r="U17" s="10"/>
      <c r="V17" s="10"/>
    </row>
    <row r="18" spans="2:22" x14ac:dyDescent="0.35">
      <c r="B18" s="1" t="s">
        <v>86</v>
      </c>
      <c r="C18" s="2">
        <v>44441</v>
      </c>
      <c r="D18" s="3">
        <f>Harrison!F6</f>
        <v>0</v>
      </c>
      <c r="E18" s="3">
        <v>170</v>
      </c>
      <c r="F18" s="3">
        <f t="shared" si="0"/>
        <v>0</v>
      </c>
      <c r="G18" s="13"/>
      <c r="H18" s="3">
        <f>Harrison!F14</f>
        <v>0</v>
      </c>
      <c r="I18" s="3">
        <v>264</v>
      </c>
      <c r="J18" s="3">
        <f t="shared" si="1"/>
        <v>0</v>
      </c>
      <c r="K18" s="15">
        <f t="shared" si="2"/>
        <v>0</v>
      </c>
      <c r="L18" s="3"/>
      <c r="M18" s="3"/>
      <c r="N18" s="3">
        <f>Harrison!H18</f>
        <v>0</v>
      </c>
      <c r="O18" s="3">
        <f>Harrison!H17</f>
        <v>0</v>
      </c>
      <c r="P18" s="3">
        <f t="shared" si="3"/>
        <v>0</v>
      </c>
      <c r="Q18" s="10"/>
      <c r="R18" s="10"/>
      <c r="S18" s="10"/>
      <c r="T18" s="10"/>
      <c r="U18" s="10"/>
      <c r="V18" s="10"/>
    </row>
    <row r="19" spans="2:22" x14ac:dyDescent="0.35">
      <c r="B19" s="1" t="s">
        <v>43</v>
      </c>
      <c r="C19" s="2">
        <v>44441</v>
      </c>
      <c r="D19" s="3">
        <f>MWENDA!F6</f>
        <v>0</v>
      </c>
      <c r="E19" s="3">
        <v>170</v>
      </c>
      <c r="F19" s="3">
        <f t="shared" si="0"/>
        <v>0</v>
      </c>
      <c r="G19" s="13"/>
      <c r="H19" s="3">
        <f>MWENDA!F14</f>
        <v>0</v>
      </c>
      <c r="I19" s="3">
        <v>264</v>
      </c>
      <c r="J19" s="3">
        <f t="shared" si="1"/>
        <v>0</v>
      </c>
      <c r="K19" s="15">
        <f t="shared" si="2"/>
        <v>0</v>
      </c>
      <c r="L19" s="3"/>
      <c r="M19" s="3"/>
      <c r="N19" s="3"/>
      <c r="O19" s="3">
        <f>MWENDA!H16</f>
        <v>0</v>
      </c>
      <c r="P19" s="3">
        <f t="shared" si="3"/>
        <v>0</v>
      </c>
      <c r="Q19" s="10"/>
      <c r="R19" s="10"/>
      <c r="S19" s="10"/>
      <c r="T19" s="10"/>
      <c r="U19" s="10"/>
      <c r="V19" s="10"/>
    </row>
    <row r="20" spans="2:22" x14ac:dyDescent="0.35">
      <c r="B20" s="1" t="s">
        <v>55</v>
      </c>
      <c r="C20" s="2">
        <v>44441</v>
      </c>
      <c r="D20" s="3">
        <f>Kiambi!F5</f>
        <v>25.46</v>
      </c>
      <c r="E20" s="3">
        <v>170</v>
      </c>
      <c r="F20" s="3">
        <f t="shared" si="0"/>
        <v>4328.2</v>
      </c>
      <c r="G20" s="13"/>
      <c r="H20" s="3">
        <f>Kiambi!F11</f>
        <v>0</v>
      </c>
      <c r="I20" s="3">
        <v>264</v>
      </c>
      <c r="J20" s="3">
        <f t="shared" si="1"/>
        <v>0</v>
      </c>
      <c r="K20" s="15">
        <f t="shared" si="2"/>
        <v>4328.2</v>
      </c>
      <c r="L20" s="3"/>
      <c r="M20" s="3"/>
      <c r="N20" s="3"/>
      <c r="O20" s="3">
        <f>Kiambi!H18</f>
        <v>0</v>
      </c>
      <c r="P20" s="3">
        <f t="shared" si="3"/>
        <v>4328.2</v>
      </c>
      <c r="Q20" s="10"/>
      <c r="R20" s="10"/>
      <c r="S20" s="10"/>
      <c r="T20" s="10"/>
      <c r="U20" s="10"/>
      <c r="V20" s="10"/>
    </row>
    <row r="21" spans="2:22" x14ac:dyDescent="0.35">
      <c r="B21" s="1" t="s">
        <v>85</v>
      </c>
      <c r="C21" s="2">
        <v>44441</v>
      </c>
      <c r="D21" s="3">
        <f>Kiboro!F5</f>
        <v>0</v>
      </c>
      <c r="E21" s="3">
        <v>170</v>
      </c>
      <c r="F21" s="3">
        <f t="shared" si="0"/>
        <v>0</v>
      </c>
      <c r="G21" s="13"/>
      <c r="H21" s="3">
        <f>Kiboro!F11</f>
        <v>0</v>
      </c>
      <c r="I21" s="3">
        <v>264</v>
      </c>
      <c r="J21" s="3">
        <f t="shared" si="1"/>
        <v>0</v>
      </c>
      <c r="K21" s="15">
        <f t="shared" si="2"/>
        <v>0</v>
      </c>
      <c r="L21" s="3"/>
      <c r="M21" s="3"/>
      <c r="N21" s="3">
        <f>Kiboro!H15</f>
        <v>0</v>
      </c>
      <c r="O21" s="3">
        <f>Kiboro!H14</f>
        <v>0</v>
      </c>
      <c r="P21" s="3">
        <f t="shared" si="3"/>
        <v>0</v>
      </c>
      <c r="Q21" s="10"/>
      <c r="R21" s="10"/>
      <c r="S21" s="10"/>
      <c r="T21" s="10"/>
      <c r="U21" s="10"/>
      <c r="V21" s="10"/>
    </row>
    <row r="22" spans="2:22" x14ac:dyDescent="0.35">
      <c r="B22" s="1" t="s">
        <v>52</v>
      </c>
      <c r="C22" s="2">
        <v>44441</v>
      </c>
      <c r="D22" s="3"/>
      <c r="E22" s="3">
        <v>170</v>
      </c>
      <c r="F22" s="3">
        <f t="shared" si="0"/>
        <v>0</v>
      </c>
      <c r="G22" s="13"/>
      <c r="H22" s="3"/>
      <c r="I22" s="3">
        <v>264</v>
      </c>
      <c r="J22" s="3">
        <f t="shared" si="1"/>
        <v>0</v>
      </c>
      <c r="K22" s="15">
        <f t="shared" si="2"/>
        <v>0</v>
      </c>
      <c r="L22" s="3"/>
      <c r="M22" s="3"/>
      <c r="N22" s="3"/>
      <c r="O22" s="3">
        <v>0</v>
      </c>
      <c r="P22" s="3">
        <f t="shared" si="3"/>
        <v>0</v>
      </c>
      <c r="Q22" s="10"/>
      <c r="R22" s="10"/>
      <c r="S22" s="10"/>
      <c r="T22" s="10"/>
      <c r="U22" s="10"/>
      <c r="V22" s="10"/>
    </row>
    <row r="23" spans="2:22" x14ac:dyDescent="0.35">
      <c r="B23" s="1" t="s">
        <v>29</v>
      </c>
      <c r="C23" s="2">
        <v>44441</v>
      </c>
      <c r="D23" s="3">
        <f>Mike!F17</f>
        <v>0</v>
      </c>
      <c r="E23" s="3">
        <v>170</v>
      </c>
      <c r="F23" s="3">
        <f>D23*E23</f>
        <v>0</v>
      </c>
      <c r="G23" s="13"/>
      <c r="H23" s="3">
        <f>Mike!F23</f>
        <v>0</v>
      </c>
      <c r="I23" s="3">
        <v>286</v>
      </c>
      <c r="J23" s="3">
        <f t="shared" si="1"/>
        <v>0</v>
      </c>
      <c r="K23" s="15">
        <f t="shared" si="2"/>
        <v>0</v>
      </c>
      <c r="L23" s="3"/>
      <c r="M23" s="3"/>
      <c r="N23" s="3">
        <f>Mike!H28</f>
        <v>0</v>
      </c>
      <c r="O23" s="3">
        <f>Mike!H27</f>
        <v>0</v>
      </c>
      <c r="P23" s="3">
        <f>K23-N23-O23-M23</f>
        <v>0</v>
      </c>
      <c r="Q23" s="10"/>
      <c r="R23" s="10"/>
      <c r="S23" s="10"/>
      <c r="T23" s="10"/>
      <c r="U23" s="10"/>
      <c r="V23" s="10"/>
    </row>
    <row r="24" spans="2:22" x14ac:dyDescent="0.35">
      <c r="B24" s="6"/>
      <c r="C24" s="6"/>
      <c r="D24" s="15">
        <f>SUM(D5:D23)</f>
        <v>688.49</v>
      </c>
      <c r="E24" s="15"/>
      <c r="F24" s="15">
        <f t="shared" ref="F24" si="4">SUM(F5:F23)</f>
        <v>119243.2</v>
      </c>
      <c r="G24" s="15"/>
      <c r="H24" s="15">
        <f>SUM(H5:H23)</f>
        <v>0</v>
      </c>
      <c r="I24" s="15"/>
      <c r="J24" s="15">
        <f t="shared" ref="J24:P24" si="5">SUM(J5:J23)</f>
        <v>0</v>
      </c>
      <c r="K24" s="15">
        <f>SUM(K5:K23)</f>
        <v>119243.2</v>
      </c>
      <c r="L24" s="15">
        <f t="shared" si="5"/>
        <v>0</v>
      </c>
      <c r="M24" s="15">
        <f t="shared" si="5"/>
        <v>0</v>
      </c>
      <c r="N24" s="15">
        <f t="shared" si="5"/>
        <v>0</v>
      </c>
      <c r="O24" s="15">
        <f t="shared" si="5"/>
        <v>0</v>
      </c>
      <c r="P24" s="15">
        <f t="shared" si="5"/>
        <v>119243.2</v>
      </c>
      <c r="Q24" s="10"/>
      <c r="R24" s="10"/>
      <c r="S24" s="10"/>
      <c r="T24" s="10"/>
      <c r="U24" s="10"/>
      <c r="V24" s="10"/>
    </row>
    <row r="25" spans="2:22" x14ac:dyDescent="0.35">
      <c r="B25" s="1"/>
      <c r="C25" s="1"/>
      <c r="D25" s="8">
        <f>D24-Ballast!F39</f>
        <v>293.37</v>
      </c>
      <c r="E25" s="1"/>
      <c r="F25" s="1"/>
      <c r="G25" s="14"/>
      <c r="H25" s="8">
        <f>H24-Rocks!F16</f>
        <v>0</v>
      </c>
      <c r="I25" s="1"/>
      <c r="J25" s="1"/>
      <c r="K25" s="15">
        <f t="shared" si="2"/>
        <v>0</v>
      </c>
      <c r="L25" s="1"/>
      <c r="M25" s="1"/>
      <c r="N25" s="1"/>
      <c r="O25" s="1"/>
      <c r="P25" s="1"/>
      <c r="Q25" s="10"/>
      <c r="R25" s="10"/>
      <c r="S25" s="10"/>
      <c r="T25" s="10"/>
      <c r="U25" s="10"/>
      <c r="V25" s="10"/>
    </row>
    <row r="26" spans="2:22" x14ac:dyDescent="0.35">
      <c r="H26" s="10"/>
      <c r="I26" s="10">
        <f>D24+H24</f>
        <v>688.49</v>
      </c>
      <c r="J26" s="10"/>
      <c r="K26" s="10"/>
      <c r="L26" s="10"/>
      <c r="M26" s="10"/>
      <c r="N26" s="10"/>
      <c r="O26" s="10"/>
      <c r="P26" s="10"/>
      <c r="Q26" s="10"/>
      <c r="R26" s="10"/>
      <c r="T26" s="10"/>
    </row>
    <row r="27" spans="2:22" x14ac:dyDescent="0.35">
      <c r="B27" s="6"/>
      <c r="C27" s="6" t="s">
        <v>1</v>
      </c>
      <c r="D27" s="6" t="s">
        <v>26</v>
      </c>
      <c r="E27" s="6" t="s">
        <v>11</v>
      </c>
      <c r="F27" s="6" t="s">
        <v>27</v>
      </c>
      <c r="G27" s="6" t="s">
        <v>11</v>
      </c>
      <c r="H27" s="6" t="s">
        <v>12</v>
      </c>
      <c r="I27" s="6" t="s">
        <v>13</v>
      </c>
      <c r="T27" s="9"/>
    </row>
    <row r="28" spans="2:22" x14ac:dyDescent="0.35">
      <c r="B28" s="1"/>
      <c r="C28" s="2"/>
      <c r="D28" s="3">
        <v>20330.150000000001</v>
      </c>
      <c r="E28" s="17">
        <v>964</v>
      </c>
      <c r="F28" s="3">
        <v>814.2</v>
      </c>
      <c r="G28" s="1">
        <v>40</v>
      </c>
      <c r="H28" s="16">
        <f>E28+G28</f>
        <v>1004</v>
      </c>
      <c r="I28" s="8">
        <f>F28+D28</f>
        <v>21144.350000000002</v>
      </c>
    </row>
    <row r="29" spans="2:22" x14ac:dyDescent="0.35">
      <c r="B29" s="1"/>
      <c r="C29" s="2">
        <v>44440</v>
      </c>
      <c r="D29" s="3"/>
      <c r="E29" s="17"/>
      <c r="F29" s="3"/>
      <c r="G29" s="1"/>
      <c r="H29" s="16">
        <f t="shared" ref="H29:H60" si="6">E29+G29</f>
        <v>0</v>
      </c>
      <c r="I29" s="8">
        <f t="shared" ref="I29:I32" si="7">F29+D29</f>
        <v>0</v>
      </c>
    </row>
    <row r="30" spans="2:22" x14ac:dyDescent="0.35">
      <c r="B30" s="1"/>
      <c r="C30" s="2">
        <v>44441</v>
      </c>
      <c r="D30" s="3">
        <v>498.2</v>
      </c>
      <c r="E30" s="17">
        <v>23</v>
      </c>
      <c r="F30" s="3"/>
      <c r="G30" s="1"/>
      <c r="H30" s="16">
        <f t="shared" si="6"/>
        <v>23</v>
      </c>
      <c r="I30" s="8">
        <f t="shared" si="7"/>
        <v>498.2</v>
      </c>
    </row>
    <row r="31" spans="2:22" x14ac:dyDescent="0.35">
      <c r="B31" s="1"/>
      <c r="C31" s="2">
        <v>44442</v>
      </c>
      <c r="D31" s="3"/>
      <c r="E31" s="17"/>
      <c r="F31" s="3"/>
      <c r="G31" s="1"/>
      <c r="H31" s="16">
        <f t="shared" si="6"/>
        <v>0</v>
      </c>
      <c r="I31" s="8">
        <f t="shared" si="7"/>
        <v>0</v>
      </c>
    </row>
    <row r="32" spans="2:22" x14ac:dyDescent="0.35">
      <c r="B32" s="1"/>
      <c r="C32" s="2">
        <v>44443</v>
      </c>
      <c r="D32" s="3"/>
      <c r="E32" s="17"/>
      <c r="F32" s="3"/>
      <c r="G32" s="1"/>
      <c r="H32" s="16">
        <f t="shared" si="6"/>
        <v>0</v>
      </c>
      <c r="I32" s="8">
        <f t="shared" si="7"/>
        <v>0</v>
      </c>
    </row>
    <row r="33" spans="2:19" x14ac:dyDescent="0.35">
      <c r="B33" s="1"/>
      <c r="C33" s="2">
        <v>44444</v>
      </c>
      <c r="D33" s="3"/>
      <c r="E33" s="16"/>
      <c r="F33" s="3"/>
      <c r="G33" s="1"/>
      <c r="H33" s="16">
        <f t="shared" si="6"/>
        <v>0</v>
      </c>
      <c r="I33" s="8">
        <f t="shared" ref="I33:I60" si="8">D33+I32+F33</f>
        <v>0</v>
      </c>
      <c r="Q33" t="s">
        <v>33</v>
      </c>
    </row>
    <row r="34" spans="2:19" x14ac:dyDescent="0.35">
      <c r="B34" s="1"/>
      <c r="C34" s="2">
        <v>44445</v>
      </c>
      <c r="D34" s="3"/>
      <c r="E34" s="17"/>
      <c r="F34" s="3"/>
      <c r="G34" s="1"/>
      <c r="H34" s="16">
        <f t="shared" si="6"/>
        <v>0</v>
      </c>
      <c r="I34" s="8">
        <f t="shared" si="8"/>
        <v>0</v>
      </c>
      <c r="M34" s="7">
        <f>SUM(M3:M28)</f>
        <v>0</v>
      </c>
      <c r="N34" s="7">
        <f>SUM(N1:N28)</f>
        <v>0</v>
      </c>
      <c r="O34" s="7">
        <f>SUM(O1:O27)</f>
        <v>0</v>
      </c>
      <c r="P34" s="7">
        <f>SUM(P1:P27)</f>
        <v>238486.39999999999</v>
      </c>
    </row>
    <row r="35" spans="2:19" x14ac:dyDescent="0.35">
      <c r="B35" s="1"/>
      <c r="C35" s="2">
        <v>44446</v>
      </c>
      <c r="D35" s="3"/>
      <c r="E35" s="17"/>
      <c r="F35" s="3"/>
      <c r="G35" s="1"/>
      <c r="H35" s="16">
        <f t="shared" si="6"/>
        <v>0</v>
      </c>
      <c r="I35" s="8">
        <f t="shared" si="8"/>
        <v>0</v>
      </c>
      <c r="M35" s="70"/>
      <c r="N35" s="71"/>
    </row>
    <row r="36" spans="2:19" x14ac:dyDescent="0.35">
      <c r="B36" s="1"/>
      <c r="C36" s="2">
        <v>44447</v>
      </c>
      <c r="D36" s="3"/>
      <c r="E36" s="17"/>
      <c r="F36" s="3"/>
      <c r="G36" s="1"/>
      <c r="H36" s="16">
        <f t="shared" si="6"/>
        <v>0</v>
      </c>
      <c r="I36" s="8">
        <f t="shared" si="8"/>
        <v>0</v>
      </c>
      <c r="L36" t="s">
        <v>92</v>
      </c>
      <c r="M36" s="70"/>
      <c r="N36" s="70"/>
    </row>
    <row r="37" spans="2:19" x14ac:dyDescent="0.35">
      <c r="B37" s="1"/>
      <c r="C37" s="2">
        <v>44448</v>
      </c>
      <c r="D37" s="3"/>
      <c r="E37" s="17"/>
      <c r="F37" s="3"/>
      <c r="G37" s="1"/>
      <c r="H37" s="16">
        <f t="shared" si="6"/>
        <v>0</v>
      </c>
      <c r="I37" s="8">
        <f t="shared" si="8"/>
        <v>0</v>
      </c>
      <c r="M37" s="70"/>
      <c r="N37" s="70"/>
      <c r="S37" s="9"/>
    </row>
    <row r="38" spans="2:19" x14ac:dyDescent="0.35">
      <c r="B38" s="1"/>
      <c r="C38" s="2">
        <v>44449</v>
      </c>
      <c r="D38" s="3"/>
      <c r="F38" s="3"/>
      <c r="G38" s="1"/>
      <c r="H38" s="16">
        <f t="shared" si="6"/>
        <v>0</v>
      </c>
      <c r="I38" s="8">
        <f t="shared" si="8"/>
        <v>0</v>
      </c>
      <c r="M38" s="70"/>
      <c r="N38" s="70"/>
    </row>
    <row r="39" spans="2:19" x14ac:dyDescent="0.35">
      <c r="B39" s="1"/>
      <c r="C39" s="2">
        <v>44450</v>
      </c>
      <c r="D39" s="3"/>
      <c r="E39" s="17"/>
      <c r="F39" s="3"/>
      <c r="G39" s="1"/>
      <c r="H39" s="16">
        <f t="shared" si="6"/>
        <v>0</v>
      </c>
      <c r="I39" s="8">
        <f t="shared" si="8"/>
        <v>0</v>
      </c>
      <c r="M39" s="70"/>
      <c r="N39" s="70"/>
    </row>
    <row r="40" spans="2:19" x14ac:dyDescent="0.35">
      <c r="B40" s="1"/>
      <c r="C40" s="2">
        <v>44451</v>
      </c>
      <c r="D40" s="3"/>
      <c r="E40" s="17"/>
      <c r="F40" s="3"/>
      <c r="G40" s="1"/>
      <c r="H40" s="16">
        <f t="shared" si="6"/>
        <v>0</v>
      </c>
      <c r="I40" s="8">
        <f t="shared" si="8"/>
        <v>0</v>
      </c>
      <c r="M40" s="70"/>
      <c r="N40" s="70"/>
    </row>
    <row r="41" spans="2:19" x14ac:dyDescent="0.35">
      <c r="B41" s="1"/>
      <c r="C41" s="2">
        <v>44452</v>
      </c>
      <c r="D41" s="3"/>
      <c r="E41" s="17"/>
      <c r="F41" s="3"/>
      <c r="G41" s="1"/>
      <c r="H41" s="16">
        <f t="shared" si="6"/>
        <v>0</v>
      </c>
      <c r="I41" s="8">
        <f t="shared" si="8"/>
        <v>0</v>
      </c>
    </row>
    <row r="42" spans="2:19" x14ac:dyDescent="0.35">
      <c r="B42" s="1"/>
      <c r="C42" s="2">
        <v>44453</v>
      </c>
      <c r="D42" s="3"/>
      <c r="E42" s="17"/>
      <c r="F42" s="3"/>
      <c r="G42" s="1"/>
      <c r="H42" s="16">
        <f t="shared" si="6"/>
        <v>0</v>
      </c>
      <c r="I42" s="8">
        <f t="shared" si="8"/>
        <v>0</v>
      </c>
    </row>
    <row r="43" spans="2:19" x14ac:dyDescent="0.35">
      <c r="B43" s="1"/>
      <c r="C43" s="2">
        <v>44454</v>
      </c>
      <c r="D43" s="3"/>
      <c r="E43" s="17"/>
      <c r="F43" s="3"/>
      <c r="G43" s="1"/>
      <c r="H43" s="16">
        <f t="shared" si="6"/>
        <v>0</v>
      </c>
      <c r="I43" s="8">
        <f t="shared" si="8"/>
        <v>0</v>
      </c>
    </row>
    <row r="44" spans="2:19" x14ac:dyDescent="0.35">
      <c r="B44" s="1"/>
      <c r="C44" s="2">
        <v>44455</v>
      </c>
      <c r="D44" s="3"/>
      <c r="E44" s="17"/>
      <c r="F44" s="3"/>
      <c r="G44" s="1"/>
      <c r="H44" s="16">
        <f t="shared" si="6"/>
        <v>0</v>
      </c>
      <c r="I44" s="8">
        <f t="shared" si="8"/>
        <v>0</v>
      </c>
    </row>
    <row r="45" spans="2:19" x14ac:dyDescent="0.35">
      <c r="B45" s="1"/>
      <c r="C45" s="2">
        <v>44456</v>
      </c>
      <c r="D45" s="3"/>
      <c r="E45" s="17"/>
      <c r="F45" s="3"/>
      <c r="G45" s="1"/>
      <c r="H45" s="16">
        <f t="shared" si="6"/>
        <v>0</v>
      </c>
      <c r="I45" s="8">
        <f t="shared" si="8"/>
        <v>0</v>
      </c>
    </row>
    <row r="46" spans="2:19" x14ac:dyDescent="0.35">
      <c r="B46" s="1"/>
      <c r="C46" s="2">
        <v>44457</v>
      </c>
      <c r="D46" s="3"/>
      <c r="E46" s="17"/>
      <c r="F46" s="3"/>
      <c r="G46" s="1"/>
      <c r="H46" s="16">
        <f t="shared" si="6"/>
        <v>0</v>
      </c>
      <c r="I46" s="8">
        <f t="shared" si="8"/>
        <v>0</v>
      </c>
    </row>
    <row r="47" spans="2:19" x14ac:dyDescent="0.35">
      <c r="B47" s="1"/>
      <c r="C47" s="2">
        <v>44458</v>
      </c>
      <c r="D47" s="3"/>
      <c r="E47" s="17"/>
      <c r="F47" s="3"/>
      <c r="G47" s="1"/>
      <c r="H47" s="16">
        <f t="shared" si="6"/>
        <v>0</v>
      </c>
      <c r="I47" s="8">
        <f t="shared" si="8"/>
        <v>0</v>
      </c>
    </row>
    <row r="48" spans="2:19" x14ac:dyDescent="0.35">
      <c r="B48" s="1"/>
      <c r="C48" s="2">
        <v>44459</v>
      </c>
      <c r="D48" s="3"/>
      <c r="E48" s="17"/>
      <c r="F48" s="3"/>
      <c r="G48" s="1"/>
      <c r="H48" s="16">
        <f t="shared" si="6"/>
        <v>0</v>
      </c>
      <c r="I48" s="8">
        <f t="shared" si="8"/>
        <v>0</v>
      </c>
    </row>
    <row r="49" spans="2:18" x14ac:dyDescent="0.35">
      <c r="B49" s="1"/>
      <c r="C49" s="2">
        <v>44460</v>
      </c>
      <c r="D49" s="3"/>
      <c r="E49" s="17"/>
      <c r="F49" s="3"/>
      <c r="G49" s="1"/>
      <c r="H49" s="16">
        <f t="shared" si="6"/>
        <v>0</v>
      </c>
      <c r="I49" s="8">
        <f t="shared" si="8"/>
        <v>0</v>
      </c>
    </row>
    <row r="50" spans="2:18" x14ac:dyDescent="0.35">
      <c r="B50" s="1"/>
      <c r="C50" s="2">
        <v>44461</v>
      </c>
      <c r="D50" s="3"/>
      <c r="E50" s="17"/>
      <c r="F50" s="3"/>
      <c r="G50" s="1"/>
      <c r="H50" s="16">
        <f t="shared" si="6"/>
        <v>0</v>
      </c>
      <c r="I50" s="8">
        <f t="shared" si="8"/>
        <v>0</v>
      </c>
    </row>
    <row r="51" spans="2:18" x14ac:dyDescent="0.35">
      <c r="B51" s="1"/>
      <c r="C51" s="2">
        <v>44462</v>
      </c>
      <c r="D51" s="3"/>
      <c r="E51" s="17"/>
      <c r="F51" s="3"/>
      <c r="G51" s="1"/>
      <c r="H51" s="16">
        <f t="shared" si="6"/>
        <v>0</v>
      </c>
      <c r="I51" s="8">
        <f t="shared" si="8"/>
        <v>0</v>
      </c>
    </row>
    <row r="52" spans="2:18" x14ac:dyDescent="0.35">
      <c r="B52" s="1"/>
      <c r="C52" s="2">
        <v>44463</v>
      </c>
      <c r="D52" s="3"/>
      <c r="E52" s="17"/>
      <c r="F52" s="3"/>
      <c r="G52" s="1"/>
      <c r="H52" s="16">
        <f t="shared" si="6"/>
        <v>0</v>
      </c>
      <c r="I52" s="8">
        <f t="shared" si="8"/>
        <v>0</v>
      </c>
    </row>
    <row r="53" spans="2:18" x14ac:dyDescent="0.35">
      <c r="B53" s="1"/>
      <c r="C53" s="2">
        <v>44464</v>
      </c>
      <c r="D53" s="3"/>
      <c r="E53" s="17"/>
      <c r="F53" s="3"/>
      <c r="G53" s="1"/>
      <c r="H53" s="16">
        <f t="shared" si="6"/>
        <v>0</v>
      </c>
      <c r="I53" s="8">
        <f t="shared" si="8"/>
        <v>0</v>
      </c>
    </row>
    <row r="54" spans="2:18" x14ac:dyDescent="0.35">
      <c r="B54" s="1"/>
      <c r="C54" s="2">
        <v>44465</v>
      </c>
      <c r="D54" s="3"/>
      <c r="E54" s="17"/>
      <c r="F54" s="3"/>
      <c r="G54" s="1"/>
      <c r="H54" s="16">
        <f t="shared" si="6"/>
        <v>0</v>
      </c>
      <c r="I54" s="8">
        <f t="shared" si="8"/>
        <v>0</v>
      </c>
    </row>
    <row r="55" spans="2:18" x14ac:dyDescent="0.35">
      <c r="B55" s="1"/>
      <c r="C55" s="2">
        <v>44466</v>
      </c>
      <c r="D55" s="3"/>
      <c r="E55" s="17"/>
      <c r="F55" s="3"/>
      <c r="G55" s="1"/>
      <c r="H55" s="16">
        <f t="shared" si="6"/>
        <v>0</v>
      </c>
      <c r="I55" s="8">
        <f t="shared" si="8"/>
        <v>0</v>
      </c>
    </row>
    <row r="56" spans="2:18" x14ac:dyDescent="0.35">
      <c r="B56" s="1"/>
      <c r="C56" s="2">
        <v>44467</v>
      </c>
      <c r="D56" s="3"/>
      <c r="E56" s="17"/>
      <c r="F56" s="3"/>
      <c r="G56" s="1"/>
      <c r="H56" s="16">
        <f t="shared" si="6"/>
        <v>0</v>
      </c>
      <c r="I56" s="8">
        <f t="shared" si="8"/>
        <v>0</v>
      </c>
    </row>
    <row r="57" spans="2:18" x14ac:dyDescent="0.35">
      <c r="B57" s="1"/>
      <c r="C57" s="2">
        <v>44468</v>
      </c>
      <c r="D57" s="3"/>
      <c r="E57" s="17"/>
      <c r="F57" s="3"/>
      <c r="G57" s="1"/>
      <c r="H57" s="16">
        <f t="shared" si="6"/>
        <v>0</v>
      </c>
      <c r="I57" s="8">
        <f t="shared" si="8"/>
        <v>0</v>
      </c>
    </row>
    <row r="58" spans="2:18" x14ac:dyDescent="0.35">
      <c r="B58" s="1"/>
      <c r="C58" s="2">
        <v>44469</v>
      </c>
      <c r="D58" s="3"/>
      <c r="E58" s="17"/>
      <c r="F58" s="3"/>
      <c r="G58" s="1"/>
      <c r="H58" s="16">
        <f t="shared" si="6"/>
        <v>0</v>
      </c>
      <c r="I58" s="8">
        <f t="shared" si="8"/>
        <v>0</v>
      </c>
    </row>
    <row r="59" spans="2:18" x14ac:dyDescent="0.35">
      <c r="B59" s="1"/>
      <c r="C59" s="2"/>
      <c r="D59" s="3"/>
      <c r="E59" s="17"/>
      <c r="F59" s="3"/>
      <c r="G59" s="1"/>
      <c r="H59" s="16">
        <f t="shared" si="6"/>
        <v>0</v>
      </c>
      <c r="I59" s="8">
        <f t="shared" si="8"/>
        <v>0</v>
      </c>
    </row>
    <row r="60" spans="2:18" x14ac:dyDescent="0.35">
      <c r="B60" s="1"/>
      <c r="C60" s="2"/>
      <c r="D60" s="3"/>
      <c r="E60" s="17"/>
      <c r="F60" s="3"/>
      <c r="G60" s="1"/>
      <c r="H60" s="16">
        <f t="shared" si="6"/>
        <v>0</v>
      </c>
      <c r="I60" s="8">
        <f t="shared" si="8"/>
        <v>0</v>
      </c>
    </row>
    <row r="61" spans="2:18" x14ac:dyDescent="0.35">
      <c r="B61" s="6"/>
      <c r="C61" s="6"/>
      <c r="D61" s="7">
        <f>SUM(D28:D60)</f>
        <v>20828.350000000002</v>
      </c>
      <c r="E61" s="7">
        <f t="shared" ref="E61:I61" si="9">SUM(E28:E60)</f>
        <v>987</v>
      </c>
      <c r="F61" s="7">
        <f t="shared" si="9"/>
        <v>814.2</v>
      </c>
      <c r="G61" s="7">
        <f t="shared" si="9"/>
        <v>40</v>
      </c>
      <c r="H61" s="7">
        <f t="shared" si="9"/>
        <v>1027</v>
      </c>
      <c r="I61" s="7">
        <f t="shared" si="9"/>
        <v>21642.550000000003</v>
      </c>
    </row>
    <row r="62" spans="2:18" x14ac:dyDescent="0.35">
      <c r="J62" s="27"/>
      <c r="K62" s="27"/>
      <c r="L62" s="27"/>
      <c r="M62" s="27"/>
      <c r="N62" s="27"/>
      <c r="O62" s="27"/>
      <c r="P62" s="27"/>
      <c r="Q62" s="27"/>
      <c r="R62" s="27"/>
    </row>
    <row r="63" spans="2:18" x14ac:dyDescent="0.35">
      <c r="J63" s="31"/>
      <c r="K63" s="31"/>
      <c r="L63" s="31"/>
      <c r="M63" s="31"/>
      <c r="N63" s="31"/>
      <c r="O63" s="31"/>
      <c r="P63" s="31"/>
      <c r="Q63" s="31"/>
      <c r="R63" s="27"/>
    </row>
    <row r="64" spans="2:18" x14ac:dyDescent="0.35">
      <c r="J64" s="19"/>
      <c r="K64" s="19"/>
      <c r="L64" s="19"/>
      <c r="M64" s="19"/>
      <c r="N64" s="19"/>
      <c r="O64" s="19"/>
      <c r="P64" s="19"/>
      <c r="Q64" s="19"/>
      <c r="R64" s="27"/>
    </row>
    <row r="65" spans="3:18" x14ac:dyDescent="0.35">
      <c r="J65" s="27"/>
      <c r="K65" s="36"/>
      <c r="L65" s="37"/>
      <c r="M65" s="36"/>
      <c r="N65" s="36"/>
      <c r="O65" s="38"/>
      <c r="P65" s="29"/>
      <c r="Q65" s="29"/>
      <c r="R65" s="27"/>
    </row>
    <row r="66" spans="3:18" x14ac:dyDescent="0.35">
      <c r="J66" s="27"/>
      <c r="K66" s="36"/>
      <c r="L66" s="37"/>
      <c r="M66" s="36"/>
      <c r="N66" s="36"/>
      <c r="O66" s="38"/>
      <c r="P66" s="29"/>
      <c r="Q66" s="29"/>
      <c r="R66" s="27"/>
    </row>
    <row r="67" spans="3:18" x14ac:dyDescent="0.35">
      <c r="D67" s="9"/>
      <c r="J67" s="27"/>
      <c r="K67" s="36"/>
      <c r="L67" s="37"/>
      <c r="M67" s="36"/>
      <c r="N67" s="36"/>
      <c r="O67" s="38"/>
      <c r="P67" s="29"/>
      <c r="Q67" s="29"/>
      <c r="R67" s="27"/>
    </row>
    <row r="68" spans="3:18" x14ac:dyDescent="0.35">
      <c r="J68" s="27"/>
      <c r="K68" s="27"/>
      <c r="L68" s="28"/>
      <c r="M68" s="27"/>
      <c r="N68" s="27"/>
      <c r="O68" s="29"/>
      <c r="P68" s="29"/>
      <c r="Q68" s="29"/>
      <c r="R68" s="27"/>
    </row>
    <row r="69" spans="3:18" x14ac:dyDescent="0.35">
      <c r="J69" s="19"/>
      <c r="K69" s="19"/>
      <c r="L69" s="19"/>
      <c r="M69" s="19"/>
      <c r="N69" s="19"/>
      <c r="O69" s="20"/>
      <c r="P69" s="19"/>
      <c r="Q69" s="20"/>
      <c r="R69" s="27"/>
    </row>
    <row r="70" spans="3:18" x14ac:dyDescent="0.35">
      <c r="C70" s="60">
        <v>44424</v>
      </c>
      <c r="D70" t="s">
        <v>5</v>
      </c>
      <c r="F70" s="60">
        <v>44423</v>
      </c>
      <c r="I70" s="60">
        <v>44425</v>
      </c>
      <c r="J70" s="19"/>
      <c r="K70" s="19"/>
      <c r="L70" s="19"/>
      <c r="M70" s="19"/>
      <c r="N70" s="19"/>
      <c r="O70" s="20"/>
      <c r="P70" s="19"/>
      <c r="Q70" s="20"/>
      <c r="R70" s="27"/>
    </row>
    <row r="71" spans="3:18" x14ac:dyDescent="0.35">
      <c r="C71" t="s">
        <v>69</v>
      </c>
      <c r="D71" s="10">
        <v>6000</v>
      </c>
      <c r="F71" t="s">
        <v>70</v>
      </c>
      <c r="G71" s="61">
        <v>7500</v>
      </c>
      <c r="I71" t="s">
        <v>68</v>
      </c>
      <c r="J71" s="65">
        <v>8000</v>
      </c>
      <c r="K71" s="19"/>
      <c r="L71" s="19"/>
      <c r="M71" s="19"/>
      <c r="N71" s="19"/>
      <c r="O71" s="20"/>
      <c r="P71" s="20"/>
      <c r="Q71" s="20"/>
      <c r="R71" s="27"/>
    </row>
    <row r="72" spans="3:18" x14ac:dyDescent="0.35">
      <c r="C72" t="s">
        <v>68</v>
      </c>
      <c r="D72" s="10">
        <v>6000</v>
      </c>
      <c r="F72" t="s">
        <v>70</v>
      </c>
      <c r="G72" s="61">
        <v>10000</v>
      </c>
      <c r="I72" t="s">
        <v>69</v>
      </c>
      <c r="J72" s="65">
        <v>10000</v>
      </c>
      <c r="K72" s="27"/>
      <c r="L72" s="27"/>
      <c r="M72" s="27"/>
      <c r="N72" s="27"/>
      <c r="O72" s="27"/>
      <c r="P72" s="27"/>
      <c r="Q72" s="29"/>
      <c r="R72" s="27"/>
    </row>
    <row r="73" spans="3:18" x14ac:dyDescent="0.35">
      <c r="C73" t="s">
        <v>70</v>
      </c>
      <c r="D73" s="10">
        <v>7000</v>
      </c>
      <c r="F73" t="s">
        <v>69</v>
      </c>
      <c r="G73" s="61">
        <v>8000</v>
      </c>
      <c r="I73" t="s">
        <v>69</v>
      </c>
      <c r="J73" s="65">
        <v>8000</v>
      </c>
      <c r="K73" s="27"/>
      <c r="L73" s="27"/>
      <c r="M73" s="27"/>
      <c r="N73" s="27"/>
      <c r="O73" s="27"/>
      <c r="P73" s="27"/>
      <c r="Q73" s="29"/>
      <c r="R73" s="27"/>
    </row>
    <row r="74" spans="3:18" x14ac:dyDescent="0.35">
      <c r="C74" t="s">
        <v>69</v>
      </c>
      <c r="D74" s="10">
        <v>8000</v>
      </c>
      <c r="F74" t="s">
        <v>68</v>
      </c>
      <c r="G74" s="61">
        <v>8000</v>
      </c>
      <c r="I74" t="s">
        <v>70</v>
      </c>
      <c r="J74" s="65">
        <v>11000</v>
      </c>
      <c r="K74" s="27"/>
      <c r="L74" s="27"/>
      <c r="M74" s="27"/>
      <c r="N74" s="27"/>
      <c r="O74" s="27"/>
      <c r="P74" s="27"/>
      <c r="Q74" s="29"/>
      <c r="R74" s="27"/>
    </row>
    <row r="75" spans="3:18" x14ac:dyDescent="0.35">
      <c r="D75" s="10">
        <f>SUM(D71:D74)</f>
        <v>27000</v>
      </c>
      <c r="G75" s="9">
        <f>SUM(G71:G74)</f>
        <v>33500</v>
      </c>
      <c r="H75" s="9">
        <f>SUM(D75:G75)</f>
        <v>60500</v>
      </c>
      <c r="I75" t="s">
        <v>79</v>
      </c>
      <c r="J75" s="65">
        <v>10000</v>
      </c>
      <c r="K75" s="27"/>
      <c r="L75" s="27"/>
      <c r="M75" s="27"/>
      <c r="N75" s="27"/>
      <c r="O75" s="27"/>
      <c r="P75" s="27"/>
      <c r="Q75" s="30"/>
      <c r="R75" s="27"/>
    </row>
    <row r="76" spans="3:18" x14ac:dyDescent="0.35">
      <c r="J76" s="66">
        <f>SUM(J71:J75)</f>
        <v>47000</v>
      </c>
      <c r="K76" s="27"/>
      <c r="L76" s="27"/>
      <c r="M76" s="27"/>
      <c r="N76" s="27"/>
      <c r="O76" s="27"/>
      <c r="P76" s="27"/>
      <c r="Q76" s="27"/>
      <c r="R76" s="27"/>
    </row>
    <row r="77" spans="3:18" x14ac:dyDescent="0.35">
      <c r="J77" s="27"/>
      <c r="K77" s="28"/>
      <c r="L77" s="28"/>
      <c r="M77" s="27"/>
      <c r="N77" s="27"/>
      <c r="O77" s="29"/>
      <c r="P77" s="29"/>
      <c r="Q77" s="29"/>
      <c r="R77" s="27"/>
    </row>
    <row r="78" spans="3:18" x14ac:dyDescent="0.35">
      <c r="J78" s="27"/>
      <c r="K78" s="28"/>
      <c r="L78" s="28"/>
      <c r="M78" s="27"/>
      <c r="N78" s="27"/>
      <c r="O78" s="29"/>
      <c r="P78" s="29"/>
      <c r="Q78" s="29"/>
      <c r="R78" s="27"/>
    </row>
    <row r="79" spans="3:18" x14ac:dyDescent="0.35">
      <c r="C79" s="60">
        <v>44426</v>
      </c>
      <c r="F79" s="60">
        <v>44427</v>
      </c>
      <c r="I79" s="60">
        <v>44428</v>
      </c>
      <c r="J79" s="27"/>
      <c r="K79" s="28"/>
      <c r="L79" s="28"/>
      <c r="M79" s="27"/>
      <c r="N79" s="27"/>
      <c r="O79" s="29"/>
      <c r="P79" s="29"/>
      <c r="Q79" s="29"/>
      <c r="R79" s="27"/>
    </row>
    <row r="80" spans="3:18" x14ac:dyDescent="0.35">
      <c r="C80" t="s">
        <v>80</v>
      </c>
      <c r="D80">
        <v>6000</v>
      </c>
      <c r="F80" t="s">
        <v>68</v>
      </c>
      <c r="G80" s="10">
        <v>8000</v>
      </c>
      <c r="I80" s="60" t="s">
        <v>69</v>
      </c>
      <c r="J80" s="67">
        <v>4000</v>
      </c>
      <c r="K80" s="19"/>
      <c r="L80" s="19"/>
      <c r="M80" s="19"/>
      <c r="N80" s="19"/>
      <c r="O80" s="20"/>
      <c r="P80" s="19"/>
      <c r="Q80" s="20"/>
      <c r="R80" s="27"/>
    </row>
    <row r="81" spans="3:18" x14ac:dyDescent="0.35">
      <c r="C81" t="s">
        <v>81</v>
      </c>
      <c r="D81">
        <v>10000</v>
      </c>
      <c r="F81" t="s">
        <v>79</v>
      </c>
      <c r="G81" s="10">
        <v>5000</v>
      </c>
      <c r="I81" t="s">
        <v>68</v>
      </c>
      <c r="J81" s="29">
        <v>8000</v>
      </c>
      <c r="K81" s="27"/>
      <c r="L81" s="27"/>
      <c r="M81" s="27"/>
      <c r="N81" s="27"/>
      <c r="O81" s="27"/>
      <c r="P81" s="27"/>
      <c r="Q81" s="27"/>
      <c r="R81" s="27"/>
    </row>
    <row r="82" spans="3:18" x14ac:dyDescent="0.35">
      <c r="C82" t="s">
        <v>80</v>
      </c>
      <c r="D82">
        <v>8000</v>
      </c>
      <c r="F82" t="s">
        <v>68</v>
      </c>
      <c r="G82" s="10">
        <v>8000</v>
      </c>
      <c r="I82" t="s">
        <v>79</v>
      </c>
      <c r="J82" s="67">
        <v>7000</v>
      </c>
      <c r="K82" s="19"/>
      <c r="L82" s="19"/>
      <c r="M82" s="19"/>
      <c r="N82" s="19"/>
      <c r="O82" s="20"/>
      <c r="P82" s="19"/>
      <c r="Q82" s="20"/>
      <c r="R82" s="27"/>
    </row>
    <row r="83" spans="3:18" x14ac:dyDescent="0.35">
      <c r="C83" t="s">
        <v>82</v>
      </c>
      <c r="D83">
        <v>8000</v>
      </c>
      <c r="F83" t="s">
        <v>69</v>
      </c>
      <c r="G83" s="10">
        <v>8000</v>
      </c>
      <c r="J83" s="30">
        <f>SUM(J80:J82)</f>
        <v>19000</v>
      </c>
      <c r="K83" s="27"/>
      <c r="L83" s="27"/>
      <c r="M83" s="27"/>
      <c r="N83" s="27"/>
      <c r="O83" s="27"/>
      <c r="P83" s="27"/>
      <c r="Q83" s="29"/>
      <c r="R83" s="27"/>
    </row>
    <row r="84" spans="3:18" x14ac:dyDescent="0.35">
      <c r="C84" t="s">
        <v>83</v>
      </c>
      <c r="D84">
        <v>10000</v>
      </c>
      <c r="G84" s="10"/>
      <c r="J84" s="27"/>
      <c r="K84" s="27"/>
      <c r="L84" s="27"/>
      <c r="M84" s="27"/>
      <c r="N84" s="27"/>
      <c r="O84" s="27"/>
      <c r="P84" s="27"/>
      <c r="Q84" s="30"/>
      <c r="R84" s="27"/>
    </row>
    <row r="85" spans="3:18" x14ac:dyDescent="0.35">
      <c r="D85">
        <f>SUM(D80:D84)</f>
        <v>42000</v>
      </c>
      <c r="G85" s="9">
        <f>SUM(G80:G84)</f>
        <v>29000</v>
      </c>
      <c r="J85" s="27"/>
      <c r="K85" s="27"/>
      <c r="L85" s="27"/>
      <c r="M85" s="27"/>
      <c r="N85" s="27"/>
      <c r="O85" s="27"/>
      <c r="P85" s="27"/>
      <c r="Q85" s="27"/>
      <c r="R85" s="27"/>
    </row>
    <row r="89" spans="3:18" x14ac:dyDescent="0.35">
      <c r="C89" s="60">
        <v>44430</v>
      </c>
      <c r="F89" s="60">
        <v>44431</v>
      </c>
      <c r="I89" s="60">
        <v>44432</v>
      </c>
    </row>
    <row r="90" spans="3:18" x14ac:dyDescent="0.35">
      <c r="C90" t="s">
        <v>82</v>
      </c>
      <c r="D90">
        <v>6000</v>
      </c>
      <c r="F90" t="s">
        <v>80</v>
      </c>
      <c r="G90">
        <v>6000</v>
      </c>
      <c r="I90" t="s">
        <v>88</v>
      </c>
      <c r="J90">
        <v>7500</v>
      </c>
    </row>
    <row r="91" spans="3:18" x14ac:dyDescent="0.35">
      <c r="C91" t="s">
        <v>82</v>
      </c>
      <c r="D91">
        <v>8000</v>
      </c>
      <c r="F91" t="s">
        <v>82</v>
      </c>
      <c r="G91">
        <v>8000</v>
      </c>
      <c r="I91" t="s">
        <v>68</v>
      </c>
      <c r="J91">
        <v>8000</v>
      </c>
    </row>
    <row r="92" spans="3:18" x14ac:dyDescent="0.35">
      <c r="C92" t="s">
        <v>80</v>
      </c>
      <c r="D92">
        <v>8000</v>
      </c>
      <c r="F92" t="s">
        <v>81</v>
      </c>
      <c r="G92">
        <v>6000</v>
      </c>
      <c r="I92" t="s">
        <v>69</v>
      </c>
      <c r="J92">
        <v>8000</v>
      </c>
    </row>
    <row r="93" spans="3:18" x14ac:dyDescent="0.35">
      <c r="F93" t="s">
        <v>80</v>
      </c>
      <c r="G93">
        <v>8000</v>
      </c>
      <c r="I93" t="s">
        <v>89</v>
      </c>
      <c r="J93">
        <v>9000</v>
      </c>
    </row>
    <row r="94" spans="3:18" x14ac:dyDescent="0.35">
      <c r="F94" t="s">
        <v>82</v>
      </c>
      <c r="G94">
        <v>8000</v>
      </c>
      <c r="I94" t="s">
        <v>68</v>
      </c>
      <c r="J94">
        <v>8000</v>
      </c>
    </row>
    <row r="95" spans="3:18" x14ac:dyDescent="0.35">
      <c r="G95">
        <f>SUM(G90:G94)</f>
        <v>36000</v>
      </c>
      <c r="I95" t="s">
        <v>69</v>
      </c>
      <c r="J95">
        <v>8000</v>
      </c>
    </row>
    <row r="96" spans="3:18" x14ac:dyDescent="0.35">
      <c r="J96">
        <f>SUM(J90:J95)</f>
        <v>48500</v>
      </c>
    </row>
    <row r="98" spans="3:7" x14ac:dyDescent="0.35">
      <c r="C98" s="60">
        <v>44433</v>
      </c>
      <c r="F98" s="60">
        <v>44434</v>
      </c>
    </row>
    <row r="99" spans="3:7" x14ac:dyDescent="0.35">
      <c r="C99" t="s">
        <v>88</v>
      </c>
      <c r="D99" s="10">
        <v>8500</v>
      </c>
      <c r="F99" t="s">
        <v>88</v>
      </c>
      <c r="G99">
        <v>1000</v>
      </c>
    </row>
    <row r="100" spans="3:7" x14ac:dyDescent="0.35">
      <c r="C100" t="s">
        <v>68</v>
      </c>
      <c r="D100" s="10">
        <v>8000</v>
      </c>
      <c r="F100" t="s">
        <v>88</v>
      </c>
      <c r="G100">
        <v>8500</v>
      </c>
    </row>
    <row r="101" spans="3:7" x14ac:dyDescent="0.35">
      <c r="C101" t="s">
        <v>90</v>
      </c>
      <c r="D101" s="10">
        <v>3000</v>
      </c>
      <c r="F101" t="s">
        <v>69</v>
      </c>
      <c r="G101">
        <v>8000</v>
      </c>
    </row>
    <row r="102" spans="3:7" x14ac:dyDescent="0.35">
      <c r="C102" t="s">
        <v>68</v>
      </c>
      <c r="D102" s="10">
        <v>8000</v>
      </c>
      <c r="F102" t="s">
        <v>68</v>
      </c>
      <c r="G102">
        <v>8000</v>
      </c>
    </row>
    <row r="103" spans="3:7" x14ac:dyDescent="0.35">
      <c r="C103" t="s">
        <v>91</v>
      </c>
      <c r="D103" s="10">
        <v>8000</v>
      </c>
      <c r="F103" t="s">
        <v>69</v>
      </c>
      <c r="G103">
        <v>8000</v>
      </c>
    </row>
    <row r="104" spans="3:7" x14ac:dyDescent="0.35">
      <c r="C104" t="s">
        <v>89</v>
      </c>
      <c r="D104" s="10">
        <v>6000</v>
      </c>
      <c r="G104">
        <f>SUM(G99:G103)</f>
        <v>33500</v>
      </c>
    </row>
    <row r="105" spans="3:7" x14ac:dyDescent="0.35">
      <c r="D105" s="10">
        <f>SUM(D99:D104)</f>
        <v>41500</v>
      </c>
    </row>
  </sheetData>
  <mergeCells count="3">
    <mergeCell ref="B2:P2"/>
    <mergeCell ref="B3:F3"/>
    <mergeCell ref="H3:K3"/>
  </mergeCells>
  <conditionalFormatting sqref="M77:M79">
    <cfRule type="duplicateValues" dxfId="63" priority="2"/>
  </conditionalFormatting>
  <conditionalFormatting sqref="M68">
    <cfRule type="duplicateValues" dxfId="62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1"/>
  <sheetViews>
    <sheetView workbookViewId="0">
      <selection activeCell="L6" sqref="L6"/>
    </sheetView>
  </sheetViews>
  <sheetFormatPr defaultRowHeight="14.5" x14ac:dyDescent="0.35"/>
  <cols>
    <col min="2" max="2" width="9.81640625" bestFit="1" customWidth="1"/>
    <col min="3" max="3" width="10.453125" bestFit="1" customWidth="1"/>
    <col min="5" max="5" width="11.26953125" bestFit="1" customWidth="1"/>
    <col min="6" max="6" width="14.81640625" bestFit="1" customWidth="1"/>
    <col min="7" max="7" width="10.54296875" bestFit="1" customWidth="1"/>
    <col min="8" max="8" width="11.26953125" bestFit="1" customWidth="1"/>
    <col min="10" max="10" width="11.26953125" bestFit="1" customWidth="1"/>
    <col min="11" max="11" width="9.08984375" bestFit="1" customWidth="1"/>
    <col min="12" max="12" width="9.1796875" bestFit="1" customWidth="1"/>
  </cols>
  <sheetData>
    <row r="1" spans="1:8" x14ac:dyDescent="0.35">
      <c r="A1" s="85" t="s">
        <v>6</v>
      </c>
      <c r="B1" s="86"/>
      <c r="C1" s="86"/>
      <c r="D1" s="86"/>
      <c r="E1" s="86"/>
      <c r="F1" s="86"/>
      <c r="G1" s="86"/>
      <c r="H1" s="86"/>
    </row>
    <row r="2" spans="1:8" x14ac:dyDescent="0.35">
      <c r="A2" s="4"/>
      <c r="B2" s="4" t="s">
        <v>0</v>
      </c>
      <c r="C2" s="4" t="s">
        <v>1</v>
      </c>
      <c r="D2" s="4" t="s">
        <v>2</v>
      </c>
      <c r="E2" s="4"/>
      <c r="F2" s="4" t="s">
        <v>3</v>
      </c>
      <c r="G2" s="4" t="s">
        <v>4</v>
      </c>
      <c r="H2" s="4" t="s">
        <v>5</v>
      </c>
    </row>
    <row r="3" spans="1:8" x14ac:dyDescent="0.35">
      <c r="A3" s="1">
        <v>1</v>
      </c>
      <c r="B3" s="45" t="s">
        <v>69</v>
      </c>
      <c r="C3" s="46">
        <v>44411</v>
      </c>
      <c r="D3" s="41">
        <v>23019</v>
      </c>
      <c r="E3" s="44" t="s">
        <v>96</v>
      </c>
      <c r="F3" s="42">
        <v>21.75</v>
      </c>
      <c r="G3" s="47">
        <v>170</v>
      </c>
      <c r="H3" s="47">
        <f>G3*F3</f>
        <v>3697.5</v>
      </c>
    </row>
    <row r="4" spans="1:8" x14ac:dyDescent="0.35">
      <c r="A4" s="1">
        <v>2</v>
      </c>
      <c r="B4" s="45" t="s">
        <v>69</v>
      </c>
      <c r="C4" s="46">
        <v>44442</v>
      </c>
      <c r="D4" s="41">
        <v>23050</v>
      </c>
      <c r="E4" s="44" t="s">
        <v>96</v>
      </c>
      <c r="F4" s="42">
        <v>23.5</v>
      </c>
      <c r="G4" s="47">
        <v>170</v>
      </c>
      <c r="H4" s="47">
        <f t="shared" ref="H4:H8" si="0">G4*F4</f>
        <v>3995</v>
      </c>
    </row>
    <row r="5" spans="1:8" x14ac:dyDescent="0.35">
      <c r="A5" s="1">
        <v>3</v>
      </c>
      <c r="B5" s="45" t="s">
        <v>69</v>
      </c>
      <c r="C5" s="46">
        <v>44442</v>
      </c>
      <c r="D5" s="41">
        <v>22932</v>
      </c>
      <c r="E5" s="44" t="s">
        <v>96</v>
      </c>
      <c r="F5" s="42">
        <v>24</v>
      </c>
      <c r="G5" s="47">
        <v>170</v>
      </c>
      <c r="H5" s="47">
        <f t="shared" si="0"/>
        <v>4080</v>
      </c>
    </row>
    <row r="6" spans="1:8" x14ac:dyDescent="0.35">
      <c r="A6" s="1">
        <v>4</v>
      </c>
      <c r="B6" s="45" t="s">
        <v>69</v>
      </c>
      <c r="C6" s="46">
        <v>44442</v>
      </c>
      <c r="D6" s="41">
        <v>22959</v>
      </c>
      <c r="E6" s="44" t="s">
        <v>96</v>
      </c>
      <c r="F6" s="42">
        <v>23.8</v>
      </c>
      <c r="G6" s="47">
        <v>170</v>
      </c>
      <c r="H6" s="47">
        <f t="shared" si="0"/>
        <v>4046</v>
      </c>
    </row>
    <row r="7" spans="1:8" x14ac:dyDescent="0.35">
      <c r="A7" s="1">
        <v>5</v>
      </c>
      <c r="B7" s="45" t="s">
        <v>69</v>
      </c>
      <c r="C7" s="46">
        <v>44442</v>
      </c>
      <c r="D7" s="41">
        <v>22990</v>
      </c>
      <c r="E7" s="44" t="s">
        <v>96</v>
      </c>
      <c r="F7" s="42">
        <v>21.5</v>
      </c>
      <c r="G7" s="47">
        <v>170</v>
      </c>
      <c r="H7" s="47">
        <f t="shared" si="0"/>
        <v>3655</v>
      </c>
    </row>
    <row r="8" spans="1:8" x14ac:dyDescent="0.35">
      <c r="A8" s="1">
        <v>6</v>
      </c>
      <c r="B8" s="45"/>
      <c r="C8" s="46"/>
      <c r="D8" s="41"/>
      <c r="E8" s="44"/>
      <c r="F8" s="42"/>
      <c r="G8" s="47">
        <v>170</v>
      </c>
      <c r="H8" s="47">
        <f t="shared" si="0"/>
        <v>0</v>
      </c>
    </row>
    <row r="9" spans="1:8" x14ac:dyDescent="0.35">
      <c r="A9" s="6"/>
      <c r="B9" s="6"/>
      <c r="C9" s="6"/>
      <c r="D9" s="6"/>
      <c r="E9" s="6"/>
      <c r="F9" s="7">
        <f>SUM(F3:F8)</f>
        <v>114.55</v>
      </c>
      <c r="G9" s="6"/>
      <c r="H9" s="7">
        <f>SUM(H3:H8)</f>
        <v>19473.5</v>
      </c>
    </row>
    <row r="11" spans="1:8" x14ac:dyDescent="0.35">
      <c r="A11" s="80" t="s">
        <v>23</v>
      </c>
      <c r="B11" s="80"/>
      <c r="C11" s="80"/>
      <c r="D11" s="80"/>
      <c r="E11" s="80"/>
      <c r="F11" s="80"/>
      <c r="G11" s="80"/>
      <c r="H11" s="80"/>
    </row>
    <row r="12" spans="1:8" x14ac:dyDescent="0.35">
      <c r="A12" s="4"/>
      <c r="B12" s="4" t="s">
        <v>0</v>
      </c>
      <c r="C12" s="4" t="s">
        <v>1</v>
      </c>
      <c r="D12" s="4" t="s">
        <v>2</v>
      </c>
      <c r="E12" s="4" t="s">
        <v>24</v>
      </c>
      <c r="F12" s="4" t="s">
        <v>3</v>
      </c>
      <c r="G12" s="4" t="s">
        <v>4</v>
      </c>
      <c r="H12" s="4" t="s">
        <v>5</v>
      </c>
    </row>
    <row r="13" spans="1:8" x14ac:dyDescent="0.35">
      <c r="A13" s="1">
        <v>1</v>
      </c>
      <c r="H13" s="3"/>
    </row>
    <row r="14" spans="1:8" x14ac:dyDescent="0.35">
      <c r="A14" s="1">
        <v>2</v>
      </c>
      <c r="B14" s="1"/>
      <c r="C14" s="2"/>
      <c r="D14" s="1"/>
      <c r="E14" s="1"/>
      <c r="F14" s="3"/>
      <c r="G14" s="3"/>
      <c r="H14" s="3">
        <f>F14*G14</f>
        <v>0</v>
      </c>
    </row>
    <row r="15" spans="1:8" x14ac:dyDescent="0.35">
      <c r="A15" s="4"/>
      <c r="B15" s="4"/>
      <c r="C15" s="4"/>
      <c r="D15" s="4"/>
      <c r="E15" s="4"/>
      <c r="F15" s="5"/>
      <c r="G15" s="4"/>
      <c r="H15" s="5">
        <f>SUM(H13:H13)</f>
        <v>0</v>
      </c>
    </row>
    <row r="17" spans="1:8" x14ac:dyDescent="0.35">
      <c r="A17" s="4"/>
      <c r="B17" s="4"/>
      <c r="C17" s="4"/>
      <c r="D17" s="4"/>
      <c r="E17" s="4"/>
      <c r="F17" s="5">
        <f>F9+F15</f>
        <v>114.55</v>
      </c>
      <c r="G17" s="4"/>
      <c r="H17" s="5">
        <f>H9+H15</f>
        <v>19473.5</v>
      </c>
    </row>
    <row r="18" spans="1:8" x14ac:dyDescent="0.35">
      <c r="G18" s="10"/>
      <c r="H18" s="3"/>
    </row>
    <row r="19" spans="1:8" x14ac:dyDescent="0.35">
      <c r="F19" s="3" t="s">
        <v>80</v>
      </c>
      <c r="G19" s="3"/>
      <c r="H19" s="3"/>
    </row>
    <row r="20" spans="1:8" x14ac:dyDescent="0.35">
      <c r="F20" s="3" t="s">
        <v>82</v>
      </c>
      <c r="G20" s="3"/>
      <c r="H20" s="3"/>
    </row>
    <row r="21" spans="1:8" x14ac:dyDescent="0.35">
      <c r="F21" s="3" t="s">
        <v>82</v>
      </c>
      <c r="G21" s="3"/>
      <c r="H21" s="3"/>
    </row>
    <row r="22" spans="1:8" x14ac:dyDescent="0.35">
      <c r="F22" s="3" t="s">
        <v>80</v>
      </c>
      <c r="G22" s="3"/>
      <c r="H22" s="3"/>
    </row>
    <row r="23" spans="1:8" x14ac:dyDescent="0.35">
      <c r="F23" s="3"/>
      <c r="G23" s="3">
        <f>SUM(G19:G22)</f>
        <v>0</v>
      </c>
      <c r="H23" s="3"/>
    </row>
    <row r="24" spans="1:8" x14ac:dyDescent="0.35">
      <c r="F24" s="1" t="s">
        <v>72</v>
      </c>
      <c r="G24" s="1"/>
      <c r="H24" s="3">
        <f>H31</f>
        <v>0</v>
      </c>
    </row>
    <row r="25" spans="1:8" x14ac:dyDescent="0.35">
      <c r="F25" s="1" t="s">
        <v>16</v>
      </c>
      <c r="G25" s="3"/>
      <c r="H25" s="3"/>
    </row>
    <row r="26" spans="1:8" x14ac:dyDescent="0.35">
      <c r="F26" s="1" t="s">
        <v>28</v>
      </c>
      <c r="G26" s="1"/>
      <c r="H26" s="8">
        <f>H17-G23-H24-G25</f>
        <v>19473.5</v>
      </c>
    </row>
    <row r="27" spans="1:8" x14ac:dyDescent="0.35">
      <c r="F27" s="14"/>
      <c r="G27" s="14"/>
      <c r="H27" s="62"/>
    </row>
    <row r="28" spans="1:8" x14ac:dyDescent="0.35">
      <c r="D28" s="32" t="s">
        <v>73</v>
      </c>
      <c r="E28" s="32" t="s">
        <v>74</v>
      </c>
      <c r="F28" s="57" t="s">
        <v>75</v>
      </c>
      <c r="G28" s="57" t="s">
        <v>76</v>
      </c>
      <c r="H28" s="57" t="s">
        <v>77</v>
      </c>
    </row>
    <row r="29" spans="1:8" x14ac:dyDescent="0.35">
      <c r="D29" s="1" t="s">
        <v>68</v>
      </c>
      <c r="E29" s="3"/>
      <c r="F29" s="3"/>
      <c r="G29" s="3">
        <f>E29-F29</f>
        <v>0</v>
      </c>
      <c r="H29" s="72"/>
    </row>
    <row r="30" spans="1:8" x14ac:dyDescent="0.35">
      <c r="D30" s="1" t="s">
        <v>84</v>
      </c>
      <c r="E30" s="3"/>
      <c r="F30" s="3"/>
      <c r="G30" s="3">
        <f>E30-F30</f>
        <v>0</v>
      </c>
      <c r="H30" s="1"/>
    </row>
    <row r="31" spans="1:8" x14ac:dyDescent="0.35">
      <c r="D31" s="32" t="s">
        <v>30</v>
      </c>
      <c r="E31" s="32"/>
      <c r="F31" s="32"/>
      <c r="G31" s="63">
        <f>SUM(G29:G30)</f>
        <v>0</v>
      </c>
      <c r="H31" s="63">
        <f>G31*3000</f>
        <v>0</v>
      </c>
    </row>
  </sheetData>
  <mergeCells count="2">
    <mergeCell ref="A11:H11"/>
    <mergeCell ref="A1:H1"/>
  </mergeCells>
  <conditionalFormatting sqref="D14">
    <cfRule type="duplicateValues" dxfId="61" priority="51"/>
  </conditionalFormatting>
  <conditionalFormatting sqref="D3:D7">
    <cfRule type="duplicateValues" dxfId="60" priority="1"/>
  </conditionalFormatting>
  <conditionalFormatting sqref="D8">
    <cfRule type="duplicateValues" dxfId="59" priority="10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7"/>
  <sheetViews>
    <sheetView workbookViewId="0">
      <selection activeCell="B3" sqref="B3"/>
    </sheetView>
  </sheetViews>
  <sheetFormatPr defaultRowHeight="14.5" x14ac:dyDescent="0.35"/>
  <cols>
    <col min="3" max="3" width="9.7265625" bestFit="1" customWidth="1"/>
    <col min="5" max="5" width="11.26953125" bestFit="1" customWidth="1"/>
    <col min="8" max="8" width="10.54296875" bestFit="1" customWidth="1"/>
  </cols>
  <sheetData>
    <row r="1" spans="1:7" x14ac:dyDescent="0.35">
      <c r="A1" s="80" t="s">
        <v>6</v>
      </c>
      <c r="B1" s="80"/>
      <c r="C1" s="80"/>
      <c r="D1" s="80"/>
      <c r="E1" s="80"/>
      <c r="F1" s="80"/>
      <c r="G1" s="80"/>
    </row>
    <row r="2" spans="1:7" x14ac:dyDescent="0.35">
      <c r="A2" s="4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 spans="1:7" x14ac:dyDescent="0.35">
      <c r="A3" s="1">
        <v>1</v>
      </c>
      <c r="B3" s="1"/>
      <c r="C3" s="2"/>
      <c r="D3" s="1"/>
      <c r="E3" s="3"/>
      <c r="F3" s="3"/>
      <c r="G3" s="3"/>
    </row>
    <row r="4" spans="1:7" x14ac:dyDescent="0.35">
      <c r="A4" s="1">
        <v>2</v>
      </c>
      <c r="B4" s="1"/>
      <c r="C4" s="2"/>
      <c r="D4" s="1"/>
      <c r="E4" s="3"/>
      <c r="F4" s="3"/>
      <c r="G4" s="3"/>
    </row>
    <row r="5" spans="1:7" x14ac:dyDescent="0.35">
      <c r="A5" s="1">
        <v>3</v>
      </c>
      <c r="B5" s="1"/>
      <c r="C5" s="2"/>
      <c r="D5" s="1"/>
      <c r="E5" s="3"/>
      <c r="F5" s="3"/>
      <c r="G5" s="3"/>
    </row>
    <row r="6" spans="1:7" x14ac:dyDescent="0.35">
      <c r="A6" s="1">
        <v>4</v>
      </c>
      <c r="B6" s="1"/>
      <c r="C6" s="2"/>
      <c r="D6" s="1"/>
      <c r="E6" s="3"/>
      <c r="F6" s="3"/>
      <c r="G6" s="3"/>
    </row>
    <row r="7" spans="1:7" x14ac:dyDescent="0.35">
      <c r="A7" s="1">
        <v>5</v>
      </c>
      <c r="B7" s="1"/>
      <c r="C7" s="2"/>
      <c r="D7" s="1"/>
      <c r="E7" s="3"/>
      <c r="F7" s="3"/>
      <c r="G7" s="3"/>
    </row>
    <row r="8" spans="1:7" x14ac:dyDescent="0.35">
      <c r="A8" s="1">
        <v>6</v>
      </c>
      <c r="B8" s="1"/>
      <c r="C8" s="2"/>
      <c r="D8" s="1"/>
      <c r="E8" s="3"/>
      <c r="F8" s="3"/>
      <c r="G8" s="3">
        <f t="shared" ref="G8:G12" si="0">E8*F8</f>
        <v>0</v>
      </c>
    </row>
    <row r="9" spans="1:7" x14ac:dyDescent="0.35">
      <c r="A9" s="1">
        <v>7</v>
      </c>
      <c r="B9" s="1"/>
      <c r="C9" s="2"/>
      <c r="D9" s="1"/>
      <c r="E9" s="3"/>
      <c r="F9" s="3"/>
      <c r="G9" s="3">
        <f t="shared" si="0"/>
        <v>0</v>
      </c>
    </row>
    <row r="10" spans="1:7" x14ac:dyDescent="0.35">
      <c r="A10" s="1">
        <v>8</v>
      </c>
      <c r="B10" s="1"/>
      <c r="C10" s="2"/>
      <c r="D10" s="1"/>
      <c r="E10" s="3"/>
      <c r="F10" s="3"/>
      <c r="G10" s="3">
        <f t="shared" si="0"/>
        <v>0</v>
      </c>
    </row>
    <row r="11" spans="1:7" x14ac:dyDescent="0.35">
      <c r="A11" s="1">
        <v>9</v>
      </c>
      <c r="B11" s="1"/>
      <c r="C11" s="2"/>
      <c r="D11" s="1"/>
      <c r="E11" s="3"/>
      <c r="F11" s="3"/>
      <c r="G11" s="3">
        <f t="shared" si="0"/>
        <v>0</v>
      </c>
    </row>
    <row r="12" spans="1:7" x14ac:dyDescent="0.35">
      <c r="A12" s="1"/>
      <c r="B12" s="1"/>
      <c r="C12" s="2"/>
      <c r="D12" s="1"/>
      <c r="E12" s="3"/>
      <c r="F12" s="3"/>
      <c r="G12" s="3">
        <f t="shared" si="0"/>
        <v>0</v>
      </c>
    </row>
    <row r="13" spans="1:7" x14ac:dyDescent="0.35">
      <c r="A13" s="1"/>
      <c r="B13" s="1"/>
      <c r="C13" s="2"/>
      <c r="D13" s="1"/>
      <c r="E13" s="3"/>
      <c r="F13" s="3"/>
      <c r="G13" s="3"/>
    </row>
    <row r="14" spans="1:7" x14ac:dyDescent="0.35">
      <c r="A14" s="1"/>
      <c r="B14" s="2"/>
      <c r="C14" s="2"/>
      <c r="D14" s="1"/>
      <c r="E14" s="3"/>
      <c r="F14" s="3"/>
      <c r="G14" s="3"/>
    </row>
    <row r="15" spans="1:7" x14ac:dyDescent="0.35">
      <c r="A15" s="6"/>
      <c r="B15" s="6"/>
      <c r="C15" s="6"/>
      <c r="D15" s="6"/>
      <c r="E15" s="7">
        <f>SUM(E8:E14)</f>
        <v>0</v>
      </c>
      <c r="F15" s="6"/>
      <c r="G15" s="7">
        <f>SUM(G8:G14)</f>
        <v>0</v>
      </c>
    </row>
    <row r="18" spans="1:8" x14ac:dyDescent="0.35">
      <c r="A18" s="80" t="s">
        <v>23</v>
      </c>
      <c r="B18" s="80"/>
      <c r="C18" s="80"/>
      <c r="D18" s="80"/>
      <c r="E18" s="80"/>
      <c r="F18" s="80"/>
      <c r="G18" s="80"/>
      <c r="H18" s="80"/>
    </row>
    <row r="19" spans="1:8" x14ac:dyDescent="0.35">
      <c r="A19" s="4"/>
      <c r="B19" s="4" t="s">
        <v>0</v>
      </c>
      <c r="C19" s="4" t="s">
        <v>1</v>
      </c>
      <c r="D19" s="4" t="s">
        <v>2</v>
      </c>
      <c r="E19" s="4" t="s">
        <v>24</v>
      </c>
      <c r="F19" s="4" t="s">
        <v>3</v>
      </c>
      <c r="G19" s="4" t="s">
        <v>4</v>
      </c>
      <c r="H19" s="4" t="s">
        <v>5</v>
      </c>
    </row>
    <row r="20" spans="1:8" x14ac:dyDescent="0.35">
      <c r="A20" s="1">
        <v>1</v>
      </c>
      <c r="B20" s="39"/>
      <c r="C20" s="40"/>
      <c r="D20" s="41"/>
      <c r="E20" s="42"/>
      <c r="F20" s="42"/>
      <c r="G20" s="43"/>
      <c r="H20" s="3">
        <f>F20*G20</f>
        <v>0</v>
      </c>
    </row>
    <row r="21" spans="1:8" x14ac:dyDescent="0.35">
      <c r="A21" s="1">
        <v>2</v>
      </c>
      <c r="B21" s="39"/>
      <c r="C21" s="40"/>
      <c r="D21" s="41"/>
      <c r="E21" s="42"/>
      <c r="F21" s="42"/>
      <c r="G21" s="43"/>
      <c r="H21" s="3">
        <f>F21*G21</f>
        <v>0</v>
      </c>
    </row>
    <row r="22" spans="1:8" x14ac:dyDescent="0.35">
      <c r="A22" s="1">
        <v>3</v>
      </c>
      <c r="B22" s="39"/>
      <c r="C22" s="40"/>
      <c r="D22" s="41"/>
      <c r="E22" s="42"/>
      <c r="F22" s="42"/>
      <c r="G22" s="43"/>
      <c r="H22" s="3">
        <f t="shared" ref="H22" si="1">F22*G22</f>
        <v>0</v>
      </c>
    </row>
    <row r="23" spans="1:8" x14ac:dyDescent="0.35">
      <c r="A23" s="4"/>
      <c r="B23" s="4"/>
      <c r="C23" s="4"/>
      <c r="D23" s="4"/>
      <c r="E23" s="4"/>
      <c r="F23" s="5">
        <f>SUM(F20:F22)</f>
        <v>0</v>
      </c>
      <c r="G23" s="4"/>
      <c r="H23" s="5">
        <f>SUM(H20:H22)</f>
        <v>0</v>
      </c>
    </row>
    <row r="25" spans="1:8" x14ac:dyDescent="0.35">
      <c r="F25" s="1" t="s">
        <v>15</v>
      </c>
      <c r="G25" s="1"/>
      <c r="H25" s="3">
        <v>0</v>
      </c>
    </row>
    <row r="26" spans="1:8" x14ac:dyDescent="0.35">
      <c r="F26" s="1" t="s">
        <v>64</v>
      </c>
      <c r="G26" s="1"/>
      <c r="H26" s="3">
        <v>0</v>
      </c>
    </row>
    <row r="27" spans="1:8" x14ac:dyDescent="0.35">
      <c r="F27" s="1" t="s">
        <v>28</v>
      </c>
      <c r="G27" s="1"/>
      <c r="H27" s="8">
        <f>H23-H25+H26</f>
        <v>0</v>
      </c>
    </row>
  </sheetData>
  <mergeCells count="2">
    <mergeCell ref="A1:G1"/>
    <mergeCell ref="A18:H18"/>
  </mergeCells>
  <conditionalFormatting sqref="D20:D22">
    <cfRule type="duplicateValues" dxfId="58" priority="7"/>
  </conditionalFormatting>
  <conditionalFormatting sqref="D20:D22">
    <cfRule type="duplicateValues" dxfId="57" priority="6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5"/>
  <sheetViews>
    <sheetView zoomScaleNormal="100" workbookViewId="0">
      <selection activeCell="L8" sqref="L8"/>
    </sheetView>
  </sheetViews>
  <sheetFormatPr defaultRowHeight="14.5" x14ac:dyDescent="0.35"/>
  <cols>
    <col min="3" max="3" width="10.453125" bestFit="1" customWidth="1"/>
    <col min="5" max="5" width="11.26953125" bestFit="1" customWidth="1"/>
    <col min="7" max="7" width="9.54296875" bestFit="1" customWidth="1"/>
    <col min="8" max="8" width="10.54296875" bestFit="1" customWidth="1"/>
  </cols>
  <sheetData>
    <row r="1" spans="1:8" x14ac:dyDescent="0.35">
      <c r="A1" s="85" t="s">
        <v>6</v>
      </c>
      <c r="B1" s="86"/>
      <c r="C1" s="86"/>
      <c r="D1" s="86"/>
      <c r="E1" s="86"/>
      <c r="F1" s="86"/>
      <c r="G1" s="86"/>
      <c r="H1" s="86"/>
    </row>
    <row r="2" spans="1:8" x14ac:dyDescent="0.35">
      <c r="A2" s="4"/>
      <c r="B2" s="4" t="s">
        <v>0</v>
      </c>
      <c r="C2" s="4" t="s">
        <v>1</v>
      </c>
      <c r="D2" s="4" t="s">
        <v>2</v>
      </c>
      <c r="E2" s="4"/>
      <c r="F2" s="4" t="s">
        <v>3</v>
      </c>
      <c r="G2" s="4" t="s">
        <v>4</v>
      </c>
      <c r="H2" s="4" t="s">
        <v>5</v>
      </c>
    </row>
    <row r="3" spans="1:8" x14ac:dyDescent="0.35">
      <c r="A3" s="1">
        <v>1</v>
      </c>
      <c r="B3" s="73"/>
      <c r="C3" s="74"/>
      <c r="D3" s="75"/>
      <c r="E3" s="76"/>
      <c r="F3" s="77"/>
      <c r="G3" s="47"/>
      <c r="H3" s="3"/>
    </row>
    <row r="4" spans="1:8" x14ac:dyDescent="0.35">
      <c r="A4" s="6"/>
      <c r="B4" s="6"/>
      <c r="C4" s="6"/>
      <c r="D4" s="6"/>
      <c r="E4" s="6"/>
      <c r="F4" s="7">
        <f>SUM(F3:F3)</f>
        <v>0</v>
      </c>
      <c r="G4" s="6"/>
      <c r="H4" s="7">
        <f>SUM(H3:H3)</f>
        <v>0</v>
      </c>
    </row>
    <row r="7" spans="1:8" x14ac:dyDescent="0.35">
      <c r="A7" s="80" t="s">
        <v>23</v>
      </c>
      <c r="B7" s="80"/>
      <c r="C7" s="80"/>
      <c r="D7" s="80"/>
      <c r="E7" s="80"/>
      <c r="F7" s="80"/>
      <c r="G7" s="80"/>
      <c r="H7" s="80"/>
    </row>
    <row r="8" spans="1:8" x14ac:dyDescent="0.35">
      <c r="A8" s="4"/>
      <c r="B8" s="4" t="s">
        <v>0</v>
      </c>
      <c r="C8" s="4" t="s">
        <v>1</v>
      </c>
      <c r="D8" s="4" t="s">
        <v>2</v>
      </c>
      <c r="E8" s="4" t="s">
        <v>24</v>
      </c>
      <c r="F8" s="4" t="s">
        <v>3</v>
      </c>
      <c r="G8" s="4" t="s">
        <v>4</v>
      </c>
      <c r="H8" s="4" t="s">
        <v>5</v>
      </c>
    </row>
    <row r="9" spans="1:8" x14ac:dyDescent="0.35">
      <c r="A9" s="1">
        <v>1</v>
      </c>
      <c r="B9" s="45"/>
      <c r="C9" s="46"/>
      <c r="D9" s="41"/>
      <c r="E9" s="42"/>
      <c r="F9" s="42"/>
      <c r="G9" s="43"/>
      <c r="H9" s="3">
        <f>F9*G9</f>
        <v>0</v>
      </c>
    </row>
    <row r="10" spans="1:8" x14ac:dyDescent="0.35">
      <c r="A10" s="1">
        <v>2</v>
      </c>
      <c r="B10" s="45"/>
      <c r="C10" s="46"/>
      <c r="D10" s="41"/>
      <c r="E10" s="42"/>
      <c r="F10" s="42"/>
      <c r="G10" s="43"/>
      <c r="H10" s="3">
        <f t="shared" ref="H10" si="0">F10*G10</f>
        <v>0</v>
      </c>
    </row>
    <row r="11" spans="1:8" x14ac:dyDescent="0.35">
      <c r="A11" s="4"/>
      <c r="B11" s="4"/>
      <c r="C11" s="4"/>
      <c r="D11" s="4"/>
      <c r="E11" s="4"/>
      <c r="F11" s="5">
        <f>SUM(F9:F10)</f>
        <v>0</v>
      </c>
      <c r="G11" s="4"/>
      <c r="H11" s="5">
        <f>SUM(H9:H10)</f>
        <v>0</v>
      </c>
    </row>
    <row r="13" spans="1:8" x14ac:dyDescent="0.35">
      <c r="A13" s="4"/>
      <c r="B13" s="4"/>
      <c r="C13" s="4"/>
      <c r="D13" s="4"/>
      <c r="E13" s="4"/>
      <c r="F13" s="5">
        <f>F4+F11</f>
        <v>0</v>
      </c>
      <c r="G13" s="4"/>
      <c r="H13" s="5">
        <f>H4+H11</f>
        <v>0</v>
      </c>
    </row>
    <row r="14" spans="1:8" x14ac:dyDescent="0.35">
      <c r="F14" s="1" t="s">
        <v>15</v>
      </c>
      <c r="G14" s="1"/>
      <c r="H14" s="3">
        <v>0</v>
      </c>
    </row>
    <row r="15" spans="1:8" x14ac:dyDescent="0.35">
      <c r="F15" s="1" t="s">
        <v>28</v>
      </c>
      <c r="G15" s="1"/>
      <c r="H15" s="8">
        <f>H13-H14</f>
        <v>0</v>
      </c>
    </row>
  </sheetData>
  <mergeCells count="2">
    <mergeCell ref="A7:H7"/>
    <mergeCell ref="A1:H1"/>
  </mergeCells>
  <conditionalFormatting sqref="D9">
    <cfRule type="duplicateValues" dxfId="56" priority="5"/>
  </conditionalFormatting>
  <conditionalFormatting sqref="D9">
    <cfRule type="duplicateValues" dxfId="55" priority="6"/>
  </conditionalFormatting>
  <conditionalFormatting sqref="D10">
    <cfRule type="duplicateValues" dxfId="54" priority="77"/>
  </conditionalFormatting>
  <conditionalFormatting sqref="D3">
    <cfRule type="duplicateValues" dxfId="53" priority="1"/>
  </conditionalFormatting>
  <dataValidations count="1">
    <dataValidation type="custom" allowBlank="1" showInputMessage="1" prompt="拒绝重复输入 - 当前输入的内容，与本区域的其他单元格内容重复。" sqref="B9" xr:uid="{00000000-0002-0000-0500-000000000000}">
      <formula1>COUNTIF($B:$B,B9)&lt;2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35"/>
  <sheetViews>
    <sheetView workbookViewId="0">
      <selection activeCell="B3" sqref="B3:G15"/>
    </sheetView>
  </sheetViews>
  <sheetFormatPr defaultRowHeight="14.5" x14ac:dyDescent="0.35"/>
  <cols>
    <col min="3" max="3" width="10.453125" bestFit="1" customWidth="1"/>
    <col min="5" max="5" width="11.26953125" bestFit="1" customWidth="1"/>
    <col min="7" max="7" width="10.54296875" bestFit="1" customWidth="1"/>
    <col min="8" max="8" width="11.26953125" bestFit="1" customWidth="1"/>
  </cols>
  <sheetData>
    <row r="1" spans="1:8" x14ac:dyDescent="0.35">
      <c r="A1" s="85" t="s">
        <v>6</v>
      </c>
      <c r="B1" s="86"/>
      <c r="C1" s="86"/>
      <c r="D1" s="86"/>
      <c r="E1" s="86"/>
      <c r="F1" s="86"/>
      <c r="G1" s="86"/>
      <c r="H1" s="86"/>
    </row>
    <row r="2" spans="1:8" x14ac:dyDescent="0.35">
      <c r="A2" s="4"/>
      <c r="B2" s="4" t="s">
        <v>0</v>
      </c>
      <c r="C2" s="4" t="s">
        <v>1</v>
      </c>
      <c r="D2" s="4" t="s">
        <v>2</v>
      </c>
      <c r="E2" s="4"/>
      <c r="F2" s="4" t="s">
        <v>3</v>
      </c>
      <c r="G2" s="4" t="s">
        <v>4</v>
      </c>
      <c r="H2" s="4" t="s">
        <v>5</v>
      </c>
    </row>
    <row r="3" spans="1:8" x14ac:dyDescent="0.35">
      <c r="A3" s="1">
        <v>1</v>
      </c>
      <c r="B3" s="45"/>
      <c r="C3" s="46"/>
      <c r="D3" s="41"/>
      <c r="E3" s="44"/>
      <c r="F3" s="42"/>
      <c r="G3" s="47"/>
      <c r="H3" s="11">
        <f>G3*F3</f>
        <v>0</v>
      </c>
    </row>
    <row r="4" spans="1:8" x14ac:dyDescent="0.35">
      <c r="A4" s="1">
        <v>2</v>
      </c>
      <c r="B4" s="45"/>
      <c r="C4" s="46"/>
      <c r="D4" s="41"/>
      <c r="E4" s="44"/>
      <c r="F4" s="42"/>
      <c r="G4" s="47"/>
      <c r="H4" s="11">
        <f t="shared" ref="H4:H15" si="0">G4*F4</f>
        <v>0</v>
      </c>
    </row>
    <row r="5" spans="1:8" x14ac:dyDescent="0.35">
      <c r="A5" s="1">
        <v>3</v>
      </c>
      <c r="B5" s="45"/>
      <c r="C5" s="46"/>
      <c r="D5" s="41"/>
      <c r="E5" s="44"/>
      <c r="F5" s="42"/>
      <c r="G5" s="47"/>
      <c r="H5" s="11">
        <f t="shared" si="0"/>
        <v>0</v>
      </c>
    </row>
    <row r="6" spans="1:8" x14ac:dyDescent="0.35">
      <c r="A6" s="1">
        <v>4</v>
      </c>
      <c r="B6" s="45"/>
      <c r="C6" s="46"/>
      <c r="D6" s="41"/>
      <c r="E6" s="44"/>
      <c r="F6" s="42"/>
      <c r="G6" s="47"/>
      <c r="H6" s="11">
        <f t="shared" si="0"/>
        <v>0</v>
      </c>
    </row>
    <row r="7" spans="1:8" x14ac:dyDescent="0.35">
      <c r="A7" s="1">
        <v>5</v>
      </c>
      <c r="B7" s="45"/>
      <c r="C7" s="46"/>
      <c r="D7" s="41"/>
      <c r="E7" s="44"/>
      <c r="F7" s="42"/>
      <c r="G7" s="47"/>
      <c r="H7" s="11">
        <f t="shared" si="0"/>
        <v>0</v>
      </c>
    </row>
    <row r="8" spans="1:8" x14ac:dyDescent="0.35">
      <c r="A8" s="1">
        <v>6</v>
      </c>
      <c r="B8" s="45"/>
      <c r="C8" s="46"/>
      <c r="D8" s="41"/>
      <c r="E8" s="44"/>
      <c r="F8" s="42"/>
      <c r="G8" s="47"/>
      <c r="H8" s="11">
        <f t="shared" si="0"/>
        <v>0</v>
      </c>
    </row>
    <row r="9" spans="1:8" x14ac:dyDescent="0.35">
      <c r="A9" s="1">
        <v>7</v>
      </c>
      <c r="B9" s="45"/>
      <c r="C9" s="46"/>
      <c r="D9" s="41"/>
      <c r="E9" s="44"/>
      <c r="F9" s="42"/>
      <c r="G9" s="47"/>
      <c r="H9" s="11">
        <f t="shared" si="0"/>
        <v>0</v>
      </c>
    </row>
    <row r="10" spans="1:8" x14ac:dyDescent="0.35">
      <c r="A10" s="1">
        <v>8</v>
      </c>
      <c r="B10" s="45"/>
      <c r="C10" s="46"/>
      <c r="D10" s="41"/>
      <c r="E10" s="44"/>
      <c r="F10" s="42"/>
      <c r="G10" s="47"/>
      <c r="H10" s="11">
        <f t="shared" si="0"/>
        <v>0</v>
      </c>
    </row>
    <row r="11" spans="1:8" x14ac:dyDescent="0.35">
      <c r="A11" s="1">
        <v>9</v>
      </c>
      <c r="B11" s="45"/>
      <c r="C11" s="46"/>
      <c r="D11" s="41"/>
      <c r="E11" s="44"/>
      <c r="F11" s="42"/>
      <c r="G11" s="47"/>
      <c r="H11" s="11">
        <f t="shared" si="0"/>
        <v>0</v>
      </c>
    </row>
    <row r="12" spans="1:8" x14ac:dyDescent="0.35">
      <c r="A12" s="1">
        <v>10</v>
      </c>
      <c r="B12" s="45"/>
      <c r="C12" s="46"/>
      <c r="D12" s="41"/>
      <c r="E12" s="44"/>
      <c r="F12" s="42"/>
      <c r="G12" s="47"/>
      <c r="H12" s="11">
        <f t="shared" si="0"/>
        <v>0</v>
      </c>
    </row>
    <row r="13" spans="1:8" x14ac:dyDescent="0.35">
      <c r="A13" s="1">
        <v>11</v>
      </c>
      <c r="B13" s="45"/>
      <c r="C13" s="46"/>
      <c r="D13" s="41"/>
      <c r="E13" s="44"/>
      <c r="F13" s="42"/>
      <c r="G13" s="47"/>
      <c r="H13" s="11">
        <f t="shared" si="0"/>
        <v>0</v>
      </c>
    </row>
    <row r="14" spans="1:8" x14ac:dyDescent="0.35">
      <c r="A14" s="1">
        <v>12</v>
      </c>
      <c r="B14" s="45"/>
      <c r="C14" s="46"/>
      <c r="D14" s="41"/>
      <c r="E14" s="44"/>
      <c r="F14" s="42"/>
      <c r="G14" s="47"/>
      <c r="H14" s="11">
        <f t="shared" si="0"/>
        <v>0</v>
      </c>
    </row>
    <row r="15" spans="1:8" x14ac:dyDescent="0.35">
      <c r="A15" s="1">
        <v>13</v>
      </c>
      <c r="B15" s="45"/>
      <c r="C15" s="46"/>
      <c r="D15" s="41"/>
      <c r="E15" s="44"/>
      <c r="F15" s="42"/>
      <c r="G15" s="47"/>
      <c r="H15" s="11">
        <f t="shared" si="0"/>
        <v>0</v>
      </c>
    </row>
    <row r="16" spans="1:8" x14ac:dyDescent="0.35">
      <c r="A16" s="1">
        <v>14</v>
      </c>
      <c r="B16" s="45"/>
      <c r="C16" s="46"/>
      <c r="D16" s="41"/>
      <c r="E16" s="44"/>
      <c r="F16" s="42"/>
      <c r="G16" s="47"/>
      <c r="H16" s="11">
        <f t="shared" ref="H16" si="1">F16*G16</f>
        <v>0</v>
      </c>
    </row>
    <row r="17" spans="1:8" x14ac:dyDescent="0.35">
      <c r="A17" s="6"/>
      <c r="B17" s="6"/>
      <c r="C17" s="6"/>
      <c r="D17" s="6"/>
      <c r="E17" s="6"/>
      <c r="F17" s="7">
        <f>SUM(F3:F16)</f>
        <v>0</v>
      </c>
      <c r="G17" s="6"/>
      <c r="H17" s="7">
        <f>SUM(H3:H16)</f>
        <v>0</v>
      </c>
    </row>
    <row r="19" spans="1:8" x14ac:dyDescent="0.35">
      <c r="A19" s="80" t="s">
        <v>23</v>
      </c>
      <c r="B19" s="80"/>
      <c r="C19" s="80"/>
      <c r="D19" s="80"/>
      <c r="E19" s="80"/>
      <c r="F19" s="80"/>
      <c r="G19" s="80"/>
      <c r="H19" s="80"/>
    </row>
    <row r="20" spans="1:8" x14ac:dyDescent="0.35">
      <c r="A20" s="4"/>
      <c r="B20" s="4" t="s">
        <v>0</v>
      </c>
      <c r="C20" s="4" t="s">
        <v>1</v>
      </c>
      <c r="D20" s="4" t="s">
        <v>2</v>
      </c>
      <c r="E20" s="4" t="s">
        <v>24</v>
      </c>
      <c r="F20" s="4" t="s">
        <v>3</v>
      </c>
      <c r="G20" s="4" t="s">
        <v>4</v>
      </c>
      <c r="H20" s="4" t="s">
        <v>5</v>
      </c>
    </row>
    <row r="21" spans="1:8" x14ac:dyDescent="0.35">
      <c r="A21" s="1">
        <v>1</v>
      </c>
      <c r="B21" s="45"/>
      <c r="C21" s="46"/>
      <c r="D21" s="41"/>
      <c r="E21" s="42"/>
      <c r="F21" s="42"/>
      <c r="G21" s="43"/>
      <c r="H21" s="3">
        <f>F21*G21</f>
        <v>0</v>
      </c>
    </row>
    <row r="22" spans="1:8" x14ac:dyDescent="0.35">
      <c r="A22" s="1">
        <v>2</v>
      </c>
      <c r="B22" s="39"/>
      <c r="C22" s="40"/>
      <c r="D22" s="41"/>
      <c r="E22" s="42"/>
      <c r="F22" s="42"/>
      <c r="G22" s="43"/>
      <c r="H22" s="3">
        <f t="shared" ref="H22" si="2">F22*G22</f>
        <v>0</v>
      </c>
    </row>
    <row r="23" spans="1:8" x14ac:dyDescent="0.35">
      <c r="A23" s="4"/>
      <c r="B23" s="4"/>
      <c r="C23" s="4"/>
      <c r="D23" s="4"/>
      <c r="E23" s="4"/>
      <c r="F23" s="5">
        <f>SUM(F21:F22)</f>
        <v>0</v>
      </c>
      <c r="G23" s="4"/>
      <c r="H23" s="5">
        <f>SUM(H21:H22)</f>
        <v>0</v>
      </c>
    </row>
    <row r="25" spans="1:8" x14ac:dyDescent="0.35">
      <c r="A25" s="4"/>
      <c r="B25" s="4"/>
      <c r="C25" s="4"/>
      <c r="D25" s="4"/>
      <c r="E25" s="4"/>
      <c r="F25" s="5">
        <f>F17+F23</f>
        <v>0</v>
      </c>
      <c r="G25" s="4"/>
      <c r="H25" s="5">
        <f>H17+H23</f>
        <v>0</v>
      </c>
    </row>
    <row r="27" spans="1:8" x14ac:dyDescent="0.35">
      <c r="F27" s="1" t="s">
        <v>15</v>
      </c>
      <c r="G27" s="1"/>
      <c r="H27" s="3"/>
    </row>
    <row r="28" spans="1:8" x14ac:dyDescent="0.35">
      <c r="F28" s="1" t="s">
        <v>20</v>
      </c>
      <c r="G28" s="1"/>
      <c r="H28" s="3"/>
    </row>
    <row r="29" spans="1:8" x14ac:dyDescent="0.35">
      <c r="F29" s="1" t="s">
        <v>28</v>
      </c>
      <c r="G29" s="1"/>
      <c r="H29" s="8">
        <f>H25-H27-H28</f>
        <v>0</v>
      </c>
    </row>
    <row r="35" spans="14:14" x14ac:dyDescent="0.35">
      <c r="N35">
        <f>170*18</f>
        <v>3060</v>
      </c>
    </row>
  </sheetData>
  <mergeCells count="2">
    <mergeCell ref="A19:H19"/>
    <mergeCell ref="A1:H1"/>
  </mergeCells>
  <conditionalFormatting sqref="D16">
    <cfRule type="duplicateValues" dxfId="52" priority="5"/>
  </conditionalFormatting>
  <conditionalFormatting sqref="D21">
    <cfRule type="duplicateValues" dxfId="51" priority="4"/>
  </conditionalFormatting>
  <conditionalFormatting sqref="D22">
    <cfRule type="duplicateValues" dxfId="50" priority="85"/>
  </conditionalFormatting>
  <conditionalFormatting sqref="D3:D11">
    <cfRule type="duplicateValues" dxfId="49" priority="3"/>
  </conditionalFormatting>
  <conditionalFormatting sqref="D12:D13">
    <cfRule type="duplicateValues" dxfId="48" priority="2"/>
  </conditionalFormatting>
  <conditionalFormatting sqref="D14:D15">
    <cfRule type="duplicateValues" dxfId="47" priority="1"/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9"/>
  <sheetViews>
    <sheetView zoomScaleNormal="100" workbookViewId="0">
      <selection activeCell="K3" sqref="K3"/>
    </sheetView>
  </sheetViews>
  <sheetFormatPr defaultRowHeight="14.5" x14ac:dyDescent="0.35"/>
  <cols>
    <col min="2" max="2" width="9.26953125" bestFit="1" customWidth="1"/>
    <col min="3" max="3" width="10.453125" bestFit="1" customWidth="1"/>
    <col min="5" max="5" width="11.26953125" bestFit="1" customWidth="1"/>
    <col min="7" max="8" width="10.54296875" bestFit="1" customWidth="1"/>
  </cols>
  <sheetData>
    <row r="1" spans="1:8" x14ac:dyDescent="0.35">
      <c r="A1" s="85" t="s">
        <v>6</v>
      </c>
      <c r="B1" s="86"/>
      <c r="C1" s="86"/>
      <c r="D1" s="86"/>
      <c r="E1" s="86"/>
      <c r="F1" s="86"/>
      <c r="G1" s="86"/>
      <c r="H1" s="86"/>
    </row>
    <row r="2" spans="1:8" x14ac:dyDescent="0.35">
      <c r="A2" s="4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5</v>
      </c>
    </row>
    <row r="3" spans="1:8" x14ac:dyDescent="0.35">
      <c r="A3" s="1">
        <v>1</v>
      </c>
      <c r="B3" s="45" t="s">
        <v>89</v>
      </c>
      <c r="C3" s="46">
        <v>44442</v>
      </c>
      <c r="D3" s="41">
        <v>44442</v>
      </c>
      <c r="E3" s="44" t="s">
        <v>104</v>
      </c>
      <c r="F3" s="42">
        <v>25.46</v>
      </c>
      <c r="G3" s="47">
        <v>170</v>
      </c>
      <c r="H3" s="3">
        <f>G3*F3</f>
        <v>4328.2</v>
      </c>
    </row>
    <row r="4" spans="1:8" x14ac:dyDescent="0.35">
      <c r="A4" s="1">
        <v>2</v>
      </c>
      <c r="B4" s="45"/>
      <c r="C4" s="46"/>
      <c r="D4" s="41"/>
      <c r="E4" s="44"/>
      <c r="F4" s="42"/>
      <c r="G4" s="47"/>
      <c r="H4" s="3">
        <f t="shared" ref="H4" si="0">G4*F4</f>
        <v>0</v>
      </c>
    </row>
    <row r="5" spans="1:8" x14ac:dyDescent="0.35">
      <c r="A5" s="6"/>
      <c r="B5" s="6"/>
      <c r="C5" s="6"/>
      <c r="D5" s="6"/>
      <c r="E5" s="7"/>
      <c r="F5" s="7">
        <f>SUM(F3:F4)</f>
        <v>25.46</v>
      </c>
      <c r="G5" s="7"/>
      <c r="H5" s="7">
        <f>SUM(H3:H4)</f>
        <v>4328.2</v>
      </c>
    </row>
    <row r="7" spans="1:8" x14ac:dyDescent="0.35">
      <c r="A7" s="80" t="s">
        <v>23</v>
      </c>
      <c r="B7" s="80"/>
      <c r="C7" s="80"/>
      <c r="D7" s="80"/>
      <c r="E7" s="80"/>
      <c r="F7" s="80"/>
      <c r="G7" s="80"/>
      <c r="H7" s="80"/>
    </row>
    <row r="8" spans="1:8" x14ac:dyDescent="0.35">
      <c r="A8" s="4"/>
      <c r="B8" s="4" t="s">
        <v>0</v>
      </c>
      <c r="C8" s="4" t="s">
        <v>1</v>
      </c>
      <c r="D8" s="4" t="s">
        <v>2</v>
      </c>
      <c r="E8" s="4" t="s">
        <v>24</v>
      </c>
      <c r="F8" s="4" t="s">
        <v>3</v>
      </c>
      <c r="G8" s="4" t="s">
        <v>4</v>
      </c>
      <c r="H8" s="4" t="s">
        <v>5</v>
      </c>
    </row>
    <row r="9" spans="1:8" x14ac:dyDescent="0.35">
      <c r="A9" s="1">
        <v>1</v>
      </c>
      <c r="B9" s="39"/>
      <c r="C9" s="40"/>
      <c r="D9" s="41"/>
      <c r="E9" s="42"/>
      <c r="F9" s="42"/>
      <c r="G9" s="43"/>
      <c r="H9" s="3">
        <f>F9*G9</f>
        <v>0</v>
      </c>
    </row>
    <row r="10" spans="1:8" x14ac:dyDescent="0.35">
      <c r="A10" s="1">
        <v>2</v>
      </c>
      <c r="B10" s="39"/>
      <c r="C10" s="40"/>
      <c r="D10" s="41"/>
      <c r="E10" s="42"/>
      <c r="F10" s="42"/>
      <c r="G10" s="43"/>
      <c r="H10" s="3">
        <f t="shared" ref="H10" si="1">F10*G10</f>
        <v>0</v>
      </c>
    </row>
    <row r="11" spans="1:8" x14ac:dyDescent="0.35">
      <c r="A11" s="4"/>
      <c r="B11" s="4"/>
      <c r="C11" s="4"/>
      <c r="D11" s="4"/>
      <c r="E11" s="4"/>
      <c r="F11" s="5">
        <f>SUM(F9:F10)</f>
        <v>0</v>
      </c>
      <c r="G11" s="4"/>
      <c r="H11" s="5">
        <f>SUM(H9:H10)</f>
        <v>0</v>
      </c>
    </row>
    <row r="13" spans="1:8" x14ac:dyDescent="0.35">
      <c r="A13" s="4"/>
      <c r="B13" s="4"/>
      <c r="C13" s="4"/>
      <c r="D13" s="4"/>
      <c r="E13" s="4"/>
      <c r="F13" s="5">
        <f>F5+F11</f>
        <v>25.46</v>
      </c>
      <c r="G13" s="4"/>
      <c r="H13" s="5">
        <f>H5+H11</f>
        <v>4328.2</v>
      </c>
    </row>
    <row r="14" spans="1:8" x14ac:dyDescent="0.35">
      <c r="F14" s="1"/>
      <c r="G14" s="3">
        <v>0</v>
      </c>
      <c r="H14" s="3"/>
    </row>
    <row r="15" spans="1:8" x14ac:dyDescent="0.35">
      <c r="F15" s="1"/>
      <c r="G15" s="3"/>
      <c r="H15" s="3"/>
    </row>
    <row r="16" spans="1:8" x14ac:dyDescent="0.35">
      <c r="F16" s="1"/>
      <c r="G16" s="3">
        <v>0</v>
      </c>
      <c r="H16" s="3"/>
    </row>
    <row r="17" spans="6:8" x14ac:dyDescent="0.35">
      <c r="F17" s="1"/>
      <c r="G17" s="3">
        <v>0</v>
      </c>
      <c r="H17" s="3"/>
    </row>
    <row r="18" spans="6:8" x14ac:dyDescent="0.35">
      <c r="F18" s="1" t="s">
        <v>54</v>
      </c>
      <c r="G18" s="3"/>
      <c r="H18" s="3">
        <f>SUM(G14:G17)</f>
        <v>0</v>
      </c>
    </row>
    <row r="19" spans="6:8" x14ac:dyDescent="0.35">
      <c r="F19" s="1" t="s">
        <v>28</v>
      </c>
      <c r="G19" s="1"/>
      <c r="H19" s="8">
        <f>H13-H18</f>
        <v>4328.2</v>
      </c>
    </row>
  </sheetData>
  <mergeCells count="2">
    <mergeCell ref="A7:H7"/>
    <mergeCell ref="A1:H1"/>
  </mergeCells>
  <conditionalFormatting sqref="D9:D10">
    <cfRule type="duplicateValues" dxfId="46" priority="66"/>
  </conditionalFormatting>
  <conditionalFormatting sqref="D4">
    <cfRule type="duplicateValues" dxfId="45" priority="2"/>
  </conditionalFormatting>
  <conditionalFormatting sqref="D3">
    <cfRule type="duplicateValues" dxfId="44" priority="1"/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2"/>
  <sheetViews>
    <sheetView workbookViewId="0">
      <selection activeCell="M9" sqref="M9"/>
    </sheetView>
  </sheetViews>
  <sheetFormatPr defaultRowHeight="14.5" x14ac:dyDescent="0.35"/>
  <cols>
    <col min="2" max="2" width="9.54296875" bestFit="1" customWidth="1"/>
    <col min="3" max="3" width="10.453125" bestFit="1" customWidth="1"/>
    <col min="6" max="6" width="14.7265625" bestFit="1" customWidth="1"/>
    <col min="7" max="7" width="13.7265625" customWidth="1"/>
    <col min="8" max="8" width="11.54296875" bestFit="1" customWidth="1"/>
  </cols>
  <sheetData>
    <row r="1" spans="1:8" x14ac:dyDescent="0.35">
      <c r="A1" s="85" t="s">
        <v>6</v>
      </c>
      <c r="B1" s="86"/>
      <c r="C1" s="86"/>
      <c r="D1" s="86"/>
      <c r="E1" s="86"/>
      <c r="F1" s="86"/>
      <c r="G1" s="86"/>
      <c r="H1" s="86"/>
    </row>
    <row r="2" spans="1:8" x14ac:dyDescent="0.35">
      <c r="A2" s="4"/>
      <c r="B2" s="4" t="s">
        <v>0</v>
      </c>
      <c r="C2" s="4" t="s">
        <v>1</v>
      </c>
      <c r="D2" s="4" t="s">
        <v>2</v>
      </c>
      <c r="E2" s="4"/>
      <c r="F2" s="4" t="s">
        <v>3</v>
      </c>
      <c r="G2" s="4" t="s">
        <v>4</v>
      </c>
      <c r="H2" s="4" t="s">
        <v>5</v>
      </c>
    </row>
    <row r="3" spans="1:8" x14ac:dyDescent="0.35">
      <c r="A3" s="45">
        <v>1</v>
      </c>
      <c r="B3" s="45" t="s">
        <v>99</v>
      </c>
      <c r="C3" s="46">
        <v>44442</v>
      </c>
      <c r="D3" s="41">
        <v>22361</v>
      </c>
      <c r="E3" s="44" t="s">
        <v>97</v>
      </c>
      <c r="F3" s="42">
        <v>22.44</v>
      </c>
      <c r="G3" s="47">
        <v>170</v>
      </c>
      <c r="H3" s="3">
        <f>G3*F3</f>
        <v>3814.8</v>
      </c>
    </row>
    <row r="4" spans="1:8" x14ac:dyDescent="0.35">
      <c r="A4" s="45">
        <v>2</v>
      </c>
      <c r="B4" s="45" t="s">
        <v>99</v>
      </c>
      <c r="C4" s="46">
        <v>44439</v>
      </c>
      <c r="D4" s="41">
        <v>22355</v>
      </c>
      <c r="E4" s="44" t="s">
        <v>97</v>
      </c>
      <c r="F4" s="42">
        <v>21.5</v>
      </c>
      <c r="G4" s="47">
        <v>170</v>
      </c>
      <c r="H4" s="3">
        <f t="shared" ref="H4:H20" si="0">G4*F4</f>
        <v>3655</v>
      </c>
    </row>
    <row r="5" spans="1:8" x14ac:dyDescent="0.35">
      <c r="A5" s="45">
        <v>3</v>
      </c>
      <c r="B5" s="45" t="s">
        <v>99</v>
      </c>
      <c r="C5" s="46">
        <v>44440</v>
      </c>
      <c r="D5" s="41">
        <v>22436</v>
      </c>
      <c r="E5" s="44" t="s">
        <v>97</v>
      </c>
      <c r="F5" s="42">
        <v>22.96</v>
      </c>
      <c r="G5" s="47">
        <v>170</v>
      </c>
      <c r="H5" s="3">
        <f t="shared" si="0"/>
        <v>3903.2000000000003</v>
      </c>
    </row>
    <row r="6" spans="1:8" x14ac:dyDescent="0.35">
      <c r="A6" s="45">
        <v>4</v>
      </c>
      <c r="B6" s="45" t="s">
        <v>100</v>
      </c>
      <c r="C6" s="46">
        <v>44409</v>
      </c>
      <c r="D6" s="41">
        <v>22594</v>
      </c>
      <c r="E6" s="44" t="s">
        <v>96</v>
      </c>
      <c r="F6" s="42">
        <v>32.020000000000003</v>
      </c>
      <c r="G6" s="47">
        <v>170</v>
      </c>
      <c r="H6" s="3">
        <f t="shared" si="0"/>
        <v>5443.4000000000005</v>
      </c>
    </row>
    <row r="7" spans="1:8" x14ac:dyDescent="0.35">
      <c r="A7" s="45">
        <v>5</v>
      </c>
      <c r="B7" s="45" t="s">
        <v>101</v>
      </c>
      <c r="C7" s="46">
        <v>44440</v>
      </c>
      <c r="D7" s="41">
        <v>22616</v>
      </c>
      <c r="E7" s="44" t="s">
        <v>96</v>
      </c>
      <c r="F7" s="42">
        <v>37.1</v>
      </c>
      <c r="G7" s="47">
        <v>170</v>
      </c>
      <c r="H7" s="3">
        <f t="shared" si="0"/>
        <v>6307</v>
      </c>
    </row>
    <row r="8" spans="1:8" x14ac:dyDescent="0.35">
      <c r="A8" s="45">
        <v>6</v>
      </c>
      <c r="B8" s="45" t="s">
        <v>101</v>
      </c>
      <c r="C8" s="46">
        <v>44440</v>
      </c>
      <c r="D8" s="41">
        <v>22556</v>
      </c>
      <c r="E8" s="44" t="s">
        <v>96</v>
      </c>
      <c r="F8" s="42">
        <v>49.42</v>
      </c>
      <c r="G8" s="47">
        <v>170</v>
      </c>
      <c r="H8" s="3">
        <f t="shared" si="0"/>
        <v>8401.4</v>
      </c>
    </row>
    <row r="9" spans="1:8" x14ac:dyDescent="0.35">
      <c r="A9" s="45">
        <v>7</v>
      </c>
      <c r="B9" s="45" t="s">
        <v>100</v>
      </c>
      <c r="C9" s="46">
        <v>44440</v>
      </c>
      <c r="D9" s="41">
        <v>22557</v>
      </c>
      <c r="E9" s="44" t="s">
        <v>96</v>
      </c>
      <c r="F9" s="42">
        <v>32.700000000000003</v>
      </c>
      <c r="G9" s="47">
        <v>170</v>
      </c>
      <c r="H9" s="3">
        <f t="shared" si="0"/>
        <v>5559.0000000000009</v>
      </c>
    </row>
    <row r="10" spans="1:8" x14ac:dyDescent="0.35">
      <c r="A10" s="45">
        <v>8</v>
      </c>
      <c r="B10" s="45" t="s">
        <v>102</v>
      </c>
      <c r="C10" s="46">
        <v>44441</v>
      </c>
      <c r="D10" s="41">
        <v>22795</v>
      </c>
      <c r="E10" s="44" t="s">
        <v>96</v>
      </c>
      <c r="F10" s="42">
        <v>20.2</v>
      </c>
      <c r="G10" s="47">
        <v>170</v>
      </c>
      <c r="H10" s="3">
        <f t="shared" si="0"/>
        <v>3434</v>
      </c>
    </row>
    <row r="11" spans="1:8" x14ac:dyDescent="0.35">
      <c r="A11" s="45">
        <v>9</v>
      </c>
      <c r="B11" s="45" t="s">
        <v>102</v>
      </c>
      <c r="C11" s="46">
        <v>44441</v>
      </c>
      <c r="D11" s="41">
        <v>22697</v>
      </c>
      <c r="E11" s="44" t="s">
        <v>96</v>
      </c>
      <c r="F11" s="42">
        <v>17.02</v>
      </c>
      <c r="G11" s="47">
        <v>170</v>
      </c>
      <c r="H11" s="3">
        <f t="shared" si="0"/>
        <v>2893.4</v>
      </c>
    </row>
    <row r="12" spans="1:8" x14ac:dyDescent="0.35">
      <c r="A12" s="45">
        <v>10</v>
      </c>
      <c r="B12" s="45" t="s">
        <v>102</v>
      </c>
      <c r="C12" s="46">
        <v>44441</v>
      </c>
      <c r="D12" s="41">
        <v>22707</v>
      </c>
      <c r="E12" s="44" t="s">
        <v>103</v>
      </c>
      <c r="F12" s="42">
        <v>17.68</v>
      </c>
      <c r="G12" s="47">
        <v>170</v>
      </c>
      <c r="H12" s="3">
        <f t="shared" si="0"/>
        <v>3005.6</v>
      </c>
    </row>
    <row r="13" spans="1:8" x14ac:dyDescent="0.35">
      <c r="A13" s="45">
        <v>11</v>
      </c>
      <c r="B13" s="45" t="s">
        <v>102</v>
      </c>
      <c r="C13" s="46">
        <v>44441</v>
      </c>
      <c r="D13" s="41">
        <v>22763</v>
      </c>
      <c r="E13" s="44" t="s">
        <v>96</v>
      </c>
      <c r="F13" s="42">
        <v>21.6</v>
      </c>
      <c r="G13" s="47">
        <v>170</v>
      </c>
      <c r="H13" s="3">
        <f t="shared" si="0"/>
        <v>3672.0000000000005</v>
      </c>
    </row>
    <row r="14" spans="1:8" x14ac:dyDescent="0.35">
      <c r="A14" s="45">
        <v>12</v>
      </c>
      <c r="B14" s="45" t="s">
        <v>99</v>
      </c>
      <c r="C14" s="46">
        <v>44441</v>
      </c>
      <c r="D14" s="41">
        <v>22672</v>
      </c>
      <c r="E14" s="44" t="s">
        <v>103</v>
      </c>
      <c r="F14" s="42">
        <v>19.48</v>
      </c>
      <c r="G14" s="47">
        <v>170</v>
      </c>
      <c r="H14" s="3">
        <f t="shared" si="0"/>
        <v>3311.6</v>
      </c>
    </row>
    <row r="15" spans="1:8" x14ac:dyDescent="0.35">
      <c r="A15" s="45">
        <v>13</v>
      </c>
      <c r="B15" s="45" t="s">
        <v>99</v>
      </c>
      <c r="C15" s="46">
        <v>44441</v>
      </c>
      <c r="D15" s="41">
        <v>22711</v>
      </c>
      <c r="E15" s="44" t="s">
        <v>103</v>
      </c>
      <c r="F15" s="42">
        <v>20.36</v>
      </c>
      <c r="G15" s="47">
        <v>170</v>
      </c>
      <c r="H15" s="3">
        <f t="shared" si="0"/>
        <v>3461.2</v>
      </c>
    </row>
    <row r="16" spans="1:8" x14ac:dyDescent="0.35">
      <c r="A16" s="45">
        <v>14</v>
      </c>
      <c r="B16" s="45" t="s">
        <v>99</v>
      </c>
      <c r="C16" s="46">
        <v>44441</v>
      </c>
      <c r="D16" s="41">
        <v>22694</v>
      </c>
      <c r="E16" s="44" t="s">
        <v>103</v>
      </c>
      <c r="F16" s="42">
        <v>22.38</v>
      </c>
      <c r="G16" s="47">
        <v>170</v>
      </c>
      <c r="H16" s="3">
        <f t="shared" si="0"/>
        <v>3804.6</v>
      </c>
    </row>
    <row r="17" spans="1:8" x14ac:dyDescent="0.35">
      <c r="A17" s="45">
        <v>15</v>
      </c>
      <c r="B17" s="45" t="s">
        <v>99</v>
      </c>
      <c r="C17" s="46">
        <v>44441</v>
      </c>
      <c r="D17" s="41">
        <v>22737</v>
      </c>
      <c r="E17" s="44" t="s">
        <v>98</v>
      </c>
      <c r="F17" s="42">
        <v>21.82</v>
      </c>
      <c r="G17" s="47">
        <v>170</v>
      </c>
      <c r="H17" s="3">
        <f t="shared" si="0"/>
        <v>3709.4</v>
      </c>
    </row>
    <row r="18" spans="1:8" x14ac:dyDescent="0.35">
      <c r="A18" s="45">
        <v>16</v>
      </c>
      <c r="B18" s="45" t="s">
        <v>102</v>
      </c>
      <c r="C18" s="46">
        <v>44442</v>
      </c>
      <c r="D18" s="41">
        <v>22946</v>
      </c>
      <c r="E18" s="44" t="s">
        <v>96</v>
      </c>
      <c r="F18" s="42">
        <v>21</v>
      </c>
      <c r="G18" s="47">
        <v>170</v>
      </c>
      <c r="H18" s="3">
        <f t="shared" si="0"/>
        <v>3570</v>
      </c>
    </row>
    <row r="19" spans="1:8" x14ac:dyDescent="0.35">
      <c r="A19" s="45">
        <v>17</v>
      </c>
      <c r="B19" s="45" t="s">
        <v>102</v>
      </c>
      <c r="C19" s="46">
        <v>44442</v>
      </c>
      <c r="D19" s="41">
        <v>23002</v>
      </c>
      <c r="E19" s="44" t="s">
        <v>96</v>
      </c>
      <c r="F19" s="42">
        <v>19.100000000000001</v>
      </c>
      <c r="G19" s="47">
        <v>170</v>
      </c>
      <c r="H19" s="3">
        <f t="shared" si="0"/>
        <v>3247.0000000000005</v>
      </c>
    </row>
    <row r="20" spans="1:8" x14ac:dyDescent="0.35">
      <c r="A20" s="45">
        <v>18</v>
      </c>
      <c r="B20" s="45" t="s">
        <v>102</v>
      </c>
      <c r="C20" s="46">
        <v>44442</v>
      </c>
      <c r="D20" s="41">
        <v>22974</v>
      </c>
      <c r="E20" s="44" t="s">
        <v>96</v>
      </c>
      <c r="F20" s="42">
        <v>21.2</v>
      </c>
      <c r="G20" s="47">
        <v>170</v>
      </c>
      <c r="H20" s="3">
        <f t="shared" si="0"/>
        <v>3604</v>
      </c>
    </row>
    <row r="21" spans="1:8" x14ac:dyDescent="0.35">
      <c r="A21" s="6"/>
      <c r="B21" s="6"/>
      <c r="C21" s="6"/>
      <c r="D21" s="6"/>
      <c r="E21" s="7"/>
      <c r="F21" s="7">
        <f>SUM(F3:F20)</f>
        <v>439.98</v>
      </c>
      <c r="G21" s="7"/>
      <c r="H21" s="7">
        <f>SUM(H3:H20)</f>
        <v>74796.600000000006</v>
      </c>
    </row>
    <row r="23" spans="1:8" x14ac:dyDescent="0.35">
      <c r="F23" s="1" t="s">
        <v>94</v>
      </c>
      <c r="G23" s="1"/>
      <c r="H23" s="8">
        <f>G32</f>
        <v>0</v>
      </c>
    </row>
    <row r="24" spans="1:8" x14ac:dyDescent="0.35">
      <c r="F24" s="1" t="s">
        <v>15</v>
      </c>
      <c r="G24" s="1"/>
      <c r="H24" s="3">
        <v>0</v>
      </c>
    </row>
    <row r="25" spans="1:8" x14ac:dyDescent="0.35">
      <c r="F25" s="1" t="s">
        <v>16</v>
      </c>
      <c r="G25" s="1"/>
      <c r="H25" s="3"/>
    </row>
    <row r="26" spans="1:8" x14ac:dyDescent="0.35">
      <c r="F26" s="1" t="s">
        <v>17</v>
      </c>
      <c r="G26" s="1"/>
      <c r="H26" s="8">
        <f>H21-H25-H24-H23</f>
        <v>74796.600000000006</v>
      </c>
    </row>
    <row r="27" spans="1:8" x14ac:dyDescent="0.35">
      <c r="H27" t="s">
        <v>33</v>
      </c>
    </row>
    <row r="29" spans="1:8" x14ac:dyDescent="0.35">
      <c r="C29" s="32" t="s">
        <v>73</v>
      </c>
      <c r="D29" s="32" t="s">
        <v>74</v>
      </c>
      <c r="E29" s="57" t="s">
        <v>75</v>
      </c>
      <c r="F29" s="57" t="s">
        <v>76</v>
      </c>
      <c r="G29" s="57" t="s">
        <v>77</v>
      </c>
    </row>
    <row r="30" spans="1:8" x14ac:dyDescent="0.35">
      <c r="C30" s="1" t="s">
        <v>93</v>
      </c>
      <c r="D30" s="3"/>
      <c r="E30" s="3"/>
      <c r="F30" s="3"/>
      <c r="G30" s="72"/>
    </row>
    <row r="31" spans="1:8" x14ac:dyDescent="0.35">
      <c r="C31" s="1"/>
      <c r="D31" s="3"/>
      <c r="E31" s="3"/>
      <c r="F31" s="3"/>
      <c r="G31" s="1"/>
    </row>
    <row r="32" spans="1:8" x14ac:dyDescent="0.35">
      <c r="C32" s="32" t="s">
        <v>30</v>
      </c>
      <c r="D32" s="32"/>
      <c r="E32" s="32"/>
      <c r="F32" s="63">
        <f>SUM(F30:F31)</f>
        <v>0</v>
      </c>
      <c r="G32" s="63">
        <f>F32*3000</f>
        <v>0</v>
      </c>
    </row>
  </sheetData>
  <mergeCells count="1">
    <mergeCell ref="A1:H1"/>
  </mergeCells>
  <conditionalFormatting sqref="D3:D20">
    <cfRule type="duplicateValues" dxfId="43" priority="1"/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25"/>
  <sheetViews>
    <sheetView workbookViewId="0">
      <selection activeCell="H18" sqref="H18"/>
    </sheetView>
  </sheetViews>
  <sheetFormatPr defaultRowHeight="14.5" x14ac:dyDescent="0.35"/>
  <cols>
    <col min="2" max="2" width="9.54296875" bestFit="1" customWidth="1"/>
    <col min="3" max="3" width="10.453125" bestFit="1" customWidth="1"/>
    <col min="7" max="7" width="10.54296875" bestFit="1" customWidth="1"/>
    <col min="8" max="8" width="11.26953125" bestFit="1" customWidth="1"/>
    <col min="16" max="16" width="10.54296875" bestFit="1" customWidth="1"/>
  </cols>
  <sheetData>
    <row r="1" spans="1:8" x14ac:dyDescent="0.35">
      <c r="A1" s="85" t="s">
        <v>6</v>
      </c>
      <c r="B1" s="86"/>
      <c r="C1" s="86"/>
      <c r="D1" s="86"/>
      <c r="E1" s="86"/>
      <c r="F1" s="86"/>
      <c r="G1" s="86"/>
      <c r="H1" s="86"/>
    </row>
    <row r="2" spans="1:8" x14ac:dyDescent="0.35">
      <c r="A2" s="4"/>
      <c r="B2" s="4" t="s">
        <v>0</v>
      </c>
      <c r="C2" s="4" t="s">
        <v>1</v>
      </c>
      <c r="D2" s="4" t="s">
        <v>2</v>
      </c>
      <c r="E2" s="4"/>
      <c r="F2" s="4" t="s">
        <v>3</v>
      </c>
      <c r="G2" s="4" t="s">
        <v>4</v>
      </c>
      <c r="H2" s="4" t="s">
        <v>5</v>
      </c>
    </row>
    <row r="3" spans="1:8" x14ac:dyDescent="0.35">
      <c r="A3" s="1">
        <v>1</v>
      </c>
      <c r="B3" s="45"/>
      <c r="C3" s="46"/>
      <c r="D3" s="41"/>
      <c r="E3" s="44"/>
      <c r="F3" s="42"/>
      <c r="G3" s="47"/>
      <c r="H3" s="11">
        <f t="shared" ref="H3" si="0">G3*F3</f>
        <v>0</v>
      </c>
    </row>
    <row r="4" spans="1:8" x14ac:dyDescent="0.35">
      <c r="A4" s="1">
        <v>2</v>
      </c>
      <c r="B4" s="45"/>
      <c r="C4" s="46"/>
      <c r="D4" s="41"/>
      <c r="E4" s="44"/>
      <c r="F4" s="42"/>
      <c r="G4" s="47"/>
      <c r="H4" s="3">
        <f t="shared" ref="H4:H5" si="1">G4*F4</f>
        <v>0</v>
      </c>
    </row>
    <row r="5" spans="1:8" x14ac:dyDescent="0.35">
      <c r="A5" s="1">
        <v>3</v>
      </c>
      <c r="B5" s="45"/>
      <c r="C5" s="46"/>
      <c r="D5" s="41"/>
      <c r="E5" s="44"/>
      <c r="F5" s="42"/>
      <c r="G5" s="47">
        <v>170</v>
      </c>
      <c r="H5" s="3">
        <f t="shared" si="1"/>
        <v>0</v>
      </c>
    </row>
    <row r="6" spans="1:8" x14ac:dyDescent="0.35">
      <c r="A6" s="6"/>
      <c r="B6" s="6"/>
      <c r="C6" s="6"/>
      <c r="D6" s="6"/>
      <c r="E6" s="6"/>
      <c r="F6" s="7">
        <f>SUM(F3:F5)</f>
        <v>0</v>
      </c>
      <c r="G6" s="6"/>
      <c r="H6" s="7">
        <f>SUM(H3:H5)</f>
        <v>0</v>
      </c>
    </row>
    <row r="8" spans="1:8" x14ac:dyDescent="0.35">
      <c r="A8" s="80" t="s">
        <v>23</v>
      </c>
      <c r="B8" s="80"/>
      <c r="C8" s="80"/>
      <c r="D8" s="80"/>
      <c r="E8" s="80"/>
      <c r="F8" s="80"/>
      <c r="G8" s="80"/>
      <c r="H8" s="80"/>
    </row>
    <row r="9" spans="1:8" x14ac:dyDescent="0.35">
      <c r="A9" s="4"/>
      <c r="B9" s="4" t="s">
        <v>0</v>
      </c>
      <c r="C9" s="4" t="s">
        <v>1</v>
      </c>
      <c r="D9" s="4" t="s">
        <v>2</v>
      </c>
      <c r="E9" s="4" t="s">
        <v>24</v>
      </c>
      <c r="F9" s="4" t="s">
        <v>3</v>
      </c>
      <c r="G9" s="4" t="s">
        <v>4</v>
      </c>
      <c r="H9" s="4" t="s">
        <v>5</v>
      </c>
    </row>
    <row r="10" spans="1:8" x14ac:dyDescent="0.35">
      <c r="A10" s="1">
        <v>1</v>
      </c>
      <c r="B10" s="45"/>
      <c r="C10" s="46"/>
      <c r="D10" s="41"/>
      <c r="E10" s="42"/>
      <c r="F10" s="42"/>
      <c r="G10" s="43"/>
      <c r="H10" s="3">
        <f>F10*G10</f>
        <v>0</v>
      </c>
    </row>
    <row r="11" spans="1:8" x14ac:dyDescent="0.35">
      <c r="A11" s="1">
        <v>2</v>
      </c>
      <c r="B11" s="45"/>
      <c r="C11" s="46"/>
      <c r="D11" s="41"/>
      <c r="E11" s="42"/>
      <c r="F11" s="42"/>
      <c r="G11" s="43"/>
      <c r="H11" s="3">
        <f t="shared" ref="H11:H13" si="2">F11*G11</f>
        <v>0</v>
      </c>
    </row>
    <row r="12" spans="1:8" x14ac:dyDescent="0.35">
      <c r="A12" s="1">
        <v>3</v>
      </c>
      <c r="B12" s="45"/>
      <c r="C12" s="46"/>
      <c r="D12" s="41"/>
      <c r="E12" s="42"/>
      <c r="F12" s="42"/>
      <c r="G12" s="43"/>
      <c r="H12" s="3">
        <f t="shared" si="2"/>
        <v>0</v>
      </c>
    </row>
    <row r="13" spans="1:8" x14ac:dyDescent="0.35">
      <c r="A13" s="1">
        <v>4</v>
      </c>
      <c r="B13" s="1"/>
      <c r="C13" s="2"/>
      <c r="D13" s="1"/>
      <c r="E13" s="1"/>
      <c r="F13" s="3"/>
      <c r="G13" s="3"/>
      <c r="H13" s="3">
        <f t="shared" si="2"/>
        <v>0</v>
      </c>
    </row>
    <row r="14" spans="1:8" x14ac:dyDescent="0.35">
      <c r="A14" s="4"/>
      <c r="B14" s="4"/>
      <c r="C14" s="4"/>
      <c r="D14" s="4"/>
      <c r="E14" s="4"/>
      <c r="F14" s="5">
        <f>SUM(F10:F13)</f>
        <v>0</v>
      </c>
      <c r="G14" s="4"/>
      <c r="H14" s="5">
        <f>SUM(H10:H13)</f>
        <v>0</v>
      </c>
    </row>
    <row r="16" spans="1:8" x14ac:dyDescent="0.35">
      <c r="A16" s="4"/>
      <c r="B16" s="4"/>
      <c r="C16" s="4"/>
      <c r="D16" s="4"/>
      <c r="E16" s="4"/>
      <c r="F16" s="5">
        <f>F6+F14</f>
        <v>0</v>
      </c>
      <c r="G16" s="4"/>
      <c r="H16" s="5">
        <f>H6+H14</f>
        <v>0</v>
      </c>
    </row>
    <row r="17" spans="4:16" x14ac:dyDescent="0.35">
      <c r="F17" s="1" t="s">
        <v>15</v>
      </c>
      <c r="G17" s="1"/>
      <c r="H17" s="3">
        <v>0</v>
      </c>
      <c r="O17" s="64">
        <v>44424</v>
      </c>
      <c r="P17" s="10">
        <v>7000</v>
      </c>
    </row>
    <row r="18" spans="4:16" x14ac:dyDescent="0.35">
      <c r="F18" s="1" t="s">
        <v>16</v>
      </c>
      <c r="G18" s="1"/>
      <c r="H18" s="3"/>
      <c r="O18" s="64"/>
      <c r="P18" s="10"/>
    </row>
    <row r="19" spans="4:16" x14ac:dyDescent="0.35">
      <c r="F19" s="1" t="s">
        <v>78</v>
      </c>
      <c r="G19" s="1"/>
      <c r="H19" s="3"/>
      <c r="O19" s="64"/>
      <c r="P19" s="10"/>
    </row>
    <row r="20" spans="4:16" x14ac:dyDescent="0.35">
      <c r="F20" s="32" t="s">
        <v>28</v>
      </c>
      <c r="G20" s="32"/>
      <c r="H20" s="63">
        <f>H16-H17-H19-H18</f>
        <v>0</v>
      </c>
      <c r="O20" s="64">
        <v>44423</v>
      </c>
      <c r="P20" s="10">
        <v>10000</v>
      </c>
    </row>
    <row r="21" spans="4:16" x14ac:dyDescent="0.35">
      <c r="O21" s="64">
        <v>44423</v>
      </c>
      <c r="P21" s="10">
        <v>7500</v>
      </c>
    </row>
    <row r="22" spans="4:16" x14ac:dyDescent="0.35">
      <c r="D22" s="32" t="s">
        <v>73</v>
      </c>
      <c r="E22" s="32" t="s">
        <v>74</v>
      </c>
      <c r="F22" s="57" t="s">
        <v>75</v>
      </c>
      <c r="G22" s="57" t="s">
        <v>76</v>
      </c>
      <c r="H22" s="57" t="s">
        <v>77</v>
      </c>
      <c r="O22" s="64">
        <v>44422</v>
      </c>
      <c r="P22" s="10">
        <v>10000</v>
      </c>
    </row>
    <row r="23" spans="4:16" x14ac:dyDescent="0.35">
      <c r="D23" s="1" t="s">
        <v>70</v>
      </c>
      <c r="E23" s="3"/>
      <c r="F23" s="3"/>
      <c r="G23" s="3"/>
      <c r="H23" s="1"/>
      <c r="O23" s="64">
        <v>44419</v>
      </c>
      <c r="P23" s="10">
        <v>10000</v>
      </c>
    </row>
    <row r="24" spans="4:16" x14ac:dyDescent="0.35">
      <c r="D24" s="1"/>
      <c r="E24" s="3"/>
      <c r="F24" s="3"/>
      <c r="G24" s="3">
        <f>E24-F24</f>
        <v>0</v>
      </c>
      <c r="H24" s="1"/>
      <c r="P24" s="10">
        <v>4000</v>
      </c>
    </row>
    <row r="25" spans="4:16" x14ac:dyDescent="0.35">
      <c r="D25" s="32" t="s">
        <v>30</v>
      </c>
      <c r="E25" s="32"/>
      <c r="F25" s="32"/>
      <c r="G25" s="63">
        <f>SUM(G23:G24)</f>
        <v>0</v>
      </c>
      <c r="H25" s="63"/>
    </row>
  </sheetData>
  <mergeCells count="2">
    <mergeCell ref="A8:H8"/>
    <mergeCell ref="A1:H1"/>
  </mergeCells>
  <conditionalFormatting sqref="D10">
    <cfRule type="duplicateValues" dxfId="42" priority="3"/>
  </conditionalFormatting>
  <conditionalFormatting sqref="D10">
    <cfRule type="duplicateValues" dxfId="41" priority="4"/>
  </conditionalFormatting>
  <conditionalFormatting sqref="D11:D12">
    <cfRule type="duplicateValues" dxfId="40" priority="5"/>
  </conditionalFormatting>
  <conditionalFormatting sqref="D5">
    <cfRule type="duplicateValues" dxfId="39" priority="71"/>
  </conditionalFormatting>
  <conditionalFormatting sqref="D4">
    <cfRule type="duplicateValues" dxfId="38" priority="2"/>
  </conditionalFormatting>
  <conditionalFormatting sqref="D3">
    <cfRule type="duplicateValues" dxfId="37" priority="1"/>
  </conditionalFormatting>
  <dataValidations count="1">
    <dataValidation type="custom" allowBlank="1" showInputMessage="1" prompt="拒绝重复输入 - 当前输入的内容，与本区域的其他单元格内容重复。" sqref="B10" xr:uid="{00000000-0002-0000-0900-000000000000}">
      <formula1>COUNTIF($B:$B,B10)&lt;2</formula1>
    </dataValidation>
  </dataValidation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1"/>
  <sheetViews>
    <sheetView workbookViewId="0">
      <selection activeCell="N11" sqref="N11"/>
    </sheetView>
  </sheetViews>
  <sheetFormatPr defaultRowHeight="14.5" x14ac:dyDescent="0.35"/>
  <cols>
    <col min="2" max="2" width="9.81640625" bestFit="1" customWidth="1"/>
    <col min="3" max="3" width="10.453125" bestFit="1" customWidth="1"/>
    <col min="5" max="5" width="12.453125" bestFit="1" customWidth="1"/>
    <col min="7" max="7" width="10.54296875" bestFit="1" customWidth="1"/>
    <col min="8" max="8" width="11.26953125" bestFit="1" customWidth="1"/>
  </cols>
  <sheetData>
    <row r="1" spans="1:8" x14ac:dyDescent="0.35">
      <c r="A1" s="85" t="s">
        <v>6</v>
      </c>
      <c r="B1" s="86"/>
      <c r="C1" s="86"/>
      <c r="D1" s="86"/>
      <c r="E1" s="86"/>
      <c r="F1" s="86"/>
      <c r="G1" s="86"/>
      <c r="H1" s="86"/>
    </row>
    <row r="2" spans="1:8" x14ac:dyDescent="0.35">
      <c r="A2" s="4"/>
      <c r="B2" s="4" t="s">
        <v>0</v>
      </c>
      <c r="C2" s="4" t="s">
        <v>1</v>
      </c>
      <c r="D2" s="4" t="s">
        <v>2</v>
      </c>
      <c r="E2" s="4" t="s">
        <v>67</v>
      </c>
      <c r="F2" s="4" t="s">
        <v>3</v>
      </c>
      <c r="G2" s="4" t="s">
        <v>4</v>
      </c>
      <c r="H2" s="4" t="s">
        <v>5</v>
      </c>
    </row>
    <row r="3" spans="1:8" x14ac:dyDescent="0.35">
      <c r="A3" s="45">
        <v>1</v>
      </c>
      <c r="B3" s="45" t="s">
        <v>95</v>
      </c>
      <c r="C3" s="46">
        <v>44442</v>
      </c>
      <c r="D3" s="41">
        <v>22948</v>
      </c>
      <c r="E3" s="44" t="s">
        <v>96</v>
      </c>
      <c r="F3" s="42">
        <v>19.3</v>
      </c>
      <c r="G3" s="47">
        <v>170</v>
      </c>
      <c r="H3" s="47">
        <f>G3*F3</f>
        <v>3281</v>
      </c>
    </row>
    <row r="4" spans="1:8" x14ac:dyDescent="0.35">
      <c r="A4" s="45">
        <v>2</v>
      </c>
      <c r="B4" s="45" t="s">
        <v>95</v>
      </c>
      <c r="C4" s="46">
        <v>44442</v>
      </c>
      <c r="D4" s="41">
        <v>22963</v>
      </c>
      <c r="E4" s="44" t="s">
        <v>96</v>
      </c>
      <c r="F4" s="42">
        <v>18.8</v>
      </c>
      <c r="G4" s="47">
        <v>170</v>
      </c>
      <c r="H4" s="47">
        <f t="shared" ref="H4:H8" si="0">G4*F4</f>
        <v>3196</v>
      </c>
    </row>
    <row r="5" spans="1:8" x14ac:dyDescent="0.35">
      <c r="A5" s="45">
        <v>3</v>
      </c>
      <c r="B5" s="45" t="s">
        <v>95</v>
      </c>
      <c r="C5" s="46">
        <v>44442</v>
      </c>
      <c r="D5" s="41">
        <v>22980</v>
      </c>
      <c r="E5" s="44" t="s">
        <v>96</v>
      </c>
      <c r="F5" s="42">
        <v>13.2</v>
      </c>
      <c r="G5" s="47">
        <v>170</v>
      </c>
      <c r="H5" s="47">
        <f t="shared" si="0"/>
        <v>2244</v>
      </c>
    </row>
    <row r="6" spans="1:8" x14ac:dyDescent="0.35">
      <c r="A6" s="45">
        <v>4</v>
      </c>
      <c r="B6" s="45" t="s">
        <v>95</v>
      </c>
      <c r="C6" s="46">
        <v>44442</v>
      </c>
      <c r="D6" s="41">
        <v>23005</v>
      </c>
      <c r="E6" s="44" t="s">
        <v>96</v>
      </c>
      <c r="F6" s="42">
        <v>17.8</v>
      </c>
      <c r="G6" s="47">
        <v>170</v>
      </c>
      <c r="H6" s="47">
        <f t="shared" si="0"/>
        <v>3026</v>
      </c>
    </row>
    <row r="7" spans="1:8" x14ac:dyDescent="0.35">
      <c r="A7" s="45">
        <v>5</v>
      </c>
      <c r="B7" s="45" t="s">
        <v>95</v>
      </c>
      <c r="C7" s="46">
        <v>44442</v>
      </c>
      <c r="D7" s="41">
        <v>22921</v>
      </c>
      <c r="E7" s="44" t="s">
        <v>96</v>
      </c>
      <c r="F7" s="42">
        <v>20.5</v>
      </c>
      <c r="G7" s="47">
        <v>170</v>
      </c>
      <c r="H7" s="47">
        <f t="shared" si="0"/>
        <v>3485</v>
      </c>
    </row>
    <row r="8" spans="1:8" x14ac:dyDescent="0.35">
      <c r="A8" s="45">
        <v>6</v>
      </c>
      <c r="B8" s="45" t="s">
        <v>95</v>
      </c>
      <c r="C8" s="46">
        <v>44442</v>
      </c>
      <c r="D8" s="41">
        <v>22928</v>
      </c>
      <c r="E8" s="44" t="s">
        <v>96</v>
      </c>
      <c r="F8" s="42">
        <v>18.899999999999999</v>
      </c>
      <c r="G8" s="47">
        <v>170</v>
      </c>
      <c r="H8" s="47">
        <f t="shared" si="0"/>
        <v>3212.9999999999995</v>
      </c>
    </row>
    <row r="9" spans="1:8" x14ac:dyDescent="0.35">
      <c r="A9" s="6"/>
      <c r="B9" s="6"/>
      <c r="C9" s="6"/>
      <c r="D9" s="6"/>
      <c r="E9" s="6"/>
      <c r="F9" s="7">
        <f>SUM(F3:F8)</f>
        <v>108.5</v>
      </c>
      <c r="G9" s="6"/>
      <c r="H9" s="7">
        <f>SUM(H3:H8)</f>
        <v>18445</v>
      </c>
    </row>
    <row r="11" spans="1:8" x14ac:dyDescent="0.35">
      <c r="A11" s="80" t="s">
        <v>23</v>
      </c>
      <c r="B11" s="80"/>
      <c r="C11" s="80"/>
      <c r="D11" s="80"/>
      <c r="E11" s="80"/>
      <c r="F11" s="80"/>
      <c r="G11" s="80"/>
      <c r="H11" s="80"/>
    </row>
    <row r="12" spans="1:8" x14ac:dyDescent="0.35">
      <c r="A12" s="4"/>
      <c r="B12" s="4" t="s">
        <v>0</v>
      </c>
      <c r="C12" s="4" t="s">
        <v>1</v>
      </c>
      <c r="D12" s="4" t="s">
        <v>2</v>
      </c>
      <c r="E12" s="4" t="s">
        <v>24</v>
      </c>
      <c r="F12" s="4" t="s">
        <v>3</v>
      </c>
      <c r="G12" s="4" t="s">
        <v>4</v>
      </c>
      <c r="H12" s="4" t="s">
        <v>5</v>
      </c>
    </row>
    <row r="13" spans="1:8" x14ac:dyDescent="0.35">
      <c r="A13" s="1">
        <v>1</v>
      </c>
      <c r="B13" s="45"/>
      <c r="C13" s="46"/>
      <c r="D13" s="41"/>
      <c r="E13" s="42"/>
      <c r="F13" s="42"/>
      <c r="G13" s="43"/>
      <c r="H13" s="3">
        <f t="shared" ref="H13" si="1">F13*G13</f>
        <v>0</v>
      </c>
    </row>
    <row r="14" spans="1:8" x14ac:dyDescent="0.35">
      <c r="A14" s="1">
        <v>2</v>
      </c>
      <c r="B14" s="33"/>
      <c r="C14" s="34"/>
      <c r="D14" s="33"/>
      <c r="E14" s="33"/>
      <c r="F14" s="35"/>
      <c r="G14" s="3"/>
      <c r="H14" s="3">
        <f>F14*G14</f>
        <v>0</v>
      </c>
    </row>
    <row r="15" spans="1:8" x14ac:dyDescent="0.35">
      <c r="A15" s="4"/>
      <c r="B15" s="4"/>
      <c r="C15" s="4"/>
      <c r="D15" s="4"/>
      <c r="E15" s="4"/>
      <c r="F15" s="5">
        <f>SUM(F13:F14)</f>
        <v>0</v>
      </c>
      <c r="G15" s="4"/>
      <c r="H15" s="5">
        <f>SUM(H13:H14)</f>
        <v>0</v>
      </c>
    </row>
    <row r="16" spans="1:8" x14ac:dyDescent="0.35">
      <c r="A16" s="19"/>
      <c r="B16" s="19"/>
      <c r="C16" s="19"/>
      <c r="D16" s="19"/>
      <c r="E16" s="19"/>
      <c r="F16" s="20"/>
      <c r="G16" s="19"/>
      <c r="H16" s="20"/>
    </row>
    <row r="17" spans="1:10" x14ac:dyDescent="0.35">
      <c r="A17" s="4"/>
      <c r="B17" s="4"/>
      <c r="C17" s="4"/>
      <c r="D17" s="4"/>
      <c r="E17" s="4"/>
      <c r="F17" s="5">
        <f>F9+F15</f>
        <v>108.5</v>
      </c>
      <c r="G17" s="5"/>
      <c r="H17" s="5">
        <f>H9+H15</f>
        <v>18445</v>
      </c>
      <c r="J17" s="69"/>
    </row>
    <row r="18" spans="1:10" x14ac:dyDescent="0.35">
      <c r="F18" s="1" t="s">
        <v>15</v>
      </c>
      <c r="G18" s="1"/>
      <c r="H18" s="69"/>
    </row>
    <row r="19" spans="1:10" x14ac:dyDescent="0.35">
      <c r="F19" s="1" t="s">
        <v>40</v>
      </c>
      <c r="G19" s="1"/>
      <c r="H19" s="3">
        <v>0</v>
      </c>
    </row>
    <row r="20" spans="1:10" x14ac:dyDescent="0.35">
      <c r="F20" s="1" t="s">
        <v>20</v>
      </c>
      <c r="G20" s="1"/>
      <c r="H20" s="3"/>
    </row>
    <row r="21" spans="1:10" x14ac:dyDescent="0.35">
      <c r="F21" s="1" t="s">
        <v>28</v>
      </c>
      <c r="G21" s="1"/>
      <c r="H21" s="63">
        <f>H17-H18</f>
        <v>18445</v>
      </c>
    </row>
  </sheetData>
  <mergeCells count="2">
    <mergeCell ref="A11:H11"/>
    <mergeCell ref="A1:H1"/>
  </mergeCells>
  <conditionalFormatting sqref="D13">
    <cfRule type="duplicateValues" dxfId="36" priority="8"/>
  </conditionalFormatting>
  <conditionalFormatting sqref="D13">
    <cfRule type="duplicateValues" dxfId="35" priority="9"/>
  </conditionalFormatting>
  <conditionalFormatting sqref="D3:D8">
    <cfRule type="duplicateValues" dxfId="34" priority="1"/>
  </conditionalFormatting>
  <dataValidations count="1">
    <dataValidation type="custom" allowBlank="1" showInputMessage="1" prompt="拒绝重复输入 - 当前输入的内容，与本区域的其他单元格内容重复。" sqref="B13" xr:uid="{00000000-0002-0000-0A00-000000000000}">
      <formula1>COUNTIF($B:$B,B13)&lt;2</formula1>
    </dataValidation>
  </dataValidation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8"/>
  <sheetViews>
    <sheetView workbookViewId="0">
      <selection activeCell="J6" sqref="J6"/>
    </sheetView>
  </sheetViews>
  <sheetFormatPr defaultRowHeight="14.5" x14ac:dyDescent="0.35"/>
  <cols>
    <col min="2" max="2" width="9.54296875" bestFit="1" customWidth="1"/>
    <col min="3" max="3" width="10.453125" bestFit="1" customWidth="1"/>
    <col min="8" max="8" width="10.54296875" bestFit="1" customWidth="1"/>
    <col min="17" max="17" width="13.26953125" bestFit="1" customWidth="1"/>
  </cols>
  <sheetData>
    <row r="1" spans="1:8" x14ac:dyDescent="0.35">
      <c r="A1" s="85" t="s">
        <v>6</v>
      </c>
      <c r="B1" s="86"/>
      <c r="C1" s="86"/>
      <c r="D1" s="86"/>
      <c r="E1" s="86"/>
      <c r="F1" s="86"/>
      <c r="G1" s="86"/>
      <c r="H1" s="86"/>
    </row>
    <row r="2" spans="1:8" x14ac:dyDescent="0.35">
      <c r="A2" s="4"/>
      <c r="B2" s="4" t="s">
        <v>0</v>
      </c>
      <c r="C2" s="4" t="s">
        <v>1</v>
      </c>
      <c r="D2" s="4" t="s">
        <v>2</v>
      </c>
      <c r="E2" s="4"/>
      <c r="F2" s="4" t="s">
        <v>3</v>
      </c>
      <c r="G2" s="4" t="s">
        <v>4</v>
      </c>
      <c r="H2" s="4" t="s">
        <v>5</v>
      </c>
    </row>
    <row r="3" spans="1:8" x14ac:dyDescent="0.35">
      <c r="A3" s="1">
        <v>9</v>
      </c>
      <c r="B3" s="45"/>
      <c r="C3" s="46"/>
      <c r="D3" s="41"/>
      <c r="E3" s="44"/>
      <c r="F3" s="42"/>
      <c r="G3" s="47"/>
      <c r="H3" s="11">
        <f t="shared" ref="H3:H5" si="0">G3*F3</f>
        <v>0</v>
      </c>
    </row>
    <row r="4" spans="1:8" x14ac:dyDescent="0.35">
      <c r="A4" s="1">
        <v>10</v>
      </c>
      <c r="B4" s="45"/>
      <c r="C4" s="46"/>
      <c r="D4" s="41"/>
      <c r="E4" s="44"/>
      <c r="F4" s="42"/>
      <c r="G4" s="47"/>
      <c r="H4" s="11">
        <f t="shared" si="0"/>
        <v>0</v>
      </c>
    </row>
    <row r="5" spans="1:8" x14ac:dyDescent="0.35">
      <c r="A5" s="1">
        <v>11</v>
      </c>
      <c r="B5" s="45"/>
      <c r="C5" s="46"/>
      <c r="D5" s="41"/>
      <c r="E5" s="44"/>
      <c r="F5" s="42"/>
      <c r="G5" s="47"/>
      <c r="H5" s="11">
        <f t="shared" si="0"/>
        <v>0</v>
      </c>
    </row>
    <row r="6" spans="1:8" x14ac:dyDescent="0.35">
      <c r="A6" s="6"/>
      <c r="B6" s="6"/>
      <c r="C6" s="6"/>
      <c r="D6" s="6"/>
      <c r="E6" s="6"/>
      <c r="F6" s="7">
        <f>SUM(F3:F5)</f>
        <v>0</v>
      </c>
      <c r="G6" s="6"/>
      <c r="H6" s="7">
        <f>SUM(H3:H5)</f>
        <v>0</v>
      </c>
    </row>
    <row r="9" spans="1:8" x14ac:dyDescent="0.35">
      <c r="A9" s="80" t="s">
        <v>23</v>
      </c>
      <c r="B9" s="80"/>
      <c r="C9" s="80"/>
      <c r="D9" s="80"/>
      <c r="E9" s="80"/>
      <c r="F9" s="80"/>
      <c r="G9" s="80"/>
      <c r="H9" s="80"/>
    </row>
    <row r="10" spans="1:8" x14ac:dyDescent="0.35">
      <c r="A10" s="4"/>
      <c r="B10" s="4" t="s">
        <v>0</v>
      </c>
      <c r="C10" s="4" t="s">
        <v>1</v>
      </c>
      <c r="D10" s="4" t="s">
        <v>2</v>
      </c>
      <c r="E10" s="4" t="s">
        <v>24</v>
      </c>
      <c r="F10" s="4" t="s">
        <v>3</v>
      </c>
      <c r="G10" s="4" t="s">
        <v>4</v>
      </c>
      <c r="H10" s="4" t="s">
        <v>5</v>
      </c>
    </row>
    <row r="11" spans="1:8" x14ac:dyDescent="0.35">
      <c r="A11" s="1">
        <v>1</v>
      </c>
      <c r="B11" s="2"/>
      <c r="C11" s="2"/>
      <c r="D11" s="1"/>
      <c r="E11" s="1"/>
      <c r="F11" s="3"/>
      <c r="G11" s="3">
        <v>298</v>
      </c>
      <c r="H11" s="3">
        <f t="shared" ref="H11:H13" si="1">F11*G11</f>
        <v>0</v>
      </c>
    </row>
    <row r="12" spans="1:8" x14ac:dyDescent="0.35">
      <c r="A12" s="1">
        <v>2</v>
      </c>
      <c r="B12" s="2"/>
      <c r="C12" s="2"/>
      <c r="D12" s="1"/>
      <c r="E12" s="1"/>
      <c r="F12" s="3"/>
      <c r="G12" s="3"/>
      <c r="H12" s="3">
        <f t="shared" si="1"/>
        <v>0</v>
      </c>
    </row>
    <row r="13" spans="1:8" x14ac:dyDescent="0.35">
      <c r="A13" s="1">
        <v>3</v>
      </c>
      <c r="B13" s="2"/>
      <c r="C13" s="2"/>
      <c r="D13" s="1"/>
      <c r="E13" s="1"/>
      <c r="F13" s="3"/>
      <c r="G13" s="3"/>
      <c r="H13" s="3">
        <f t="shared" si="1"/>
        <v>0</v>
      </c>
    </row>
    <row r="14" spans="1:8" x14ac:dyDescent="0.35">
      <c r="A14" s="4"/>
      <c r="B14" s="4"/>
      <c r="C14" s="4"/>
      <c r="D14" s="4"/>
      <c r="E14" s="4"/>
      <c r="F14" s="5">
        <f>SUM(F11:F13)</f>
        <v>0</v>
      </c>
      <c r="G14" s="4"/>
      <c r="H14" s="5">
        <f>SUM(H11:H13)</f>
        <v>0</v>
      </c>
    </row>
    <row r="16" spans="1:8" x14ac:dyDescent="0.35">
      <c r="F16" s="1" t="s">
        <v>15</v>
      </c>
      <c r="G16" s="1"/>
      <c r="H16" s="3">
        <v>0</v>
      </c>
    </row>
    <row r="17" spans="6:9" x14ac:dyDescent="0.35">
      <c r="F17" s="1" t="s">
        <v>28</v>
      </c>
      <c r="G17" s="1"/>
      <c r="H17" s="8">
        <f>H14-H16</f>
        <v>0</v>
      </c>
    </row>
    <row r="18" spans="6:9" x14ac:dyDescent="0.35">
      <c r="I18" t="s">
        <v>45</v>
      </c>
    </row>
  </sheetData>
  <mergeCells count="2">
    <mergeCell ref="A9:H9"/>
    <mergeCell ref="A1:H1"/>
  </mergeCells>
  <conditionalFormatting sqref="D13">
    <cfRule type="duplicateValues" dxfId="33" priority="34"/>
  </conditionalFormatting>
  <conditionalFormatting sqref="D12">
    <cfRule type="duplicateValues" dxfId="32" priority="33"/>
  </conditionalFormatting>
  <conditionalFormatting sqref="D11">
    <cfRule type="duplicateValues" dxfId="31" priority="32"/>
  </conditionalFormatting>
  <conditionalFormatting sqref="D3:D5">
    <cfRule type="duplicateValues" dxfId="30" priority="100"/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7"/>
  <sheetViews>
    <sheetView workbookViewId="0">
      <selection activeCell="B3" sqref="B3:G4"/>
    </sheetView>
  </sheetViews>
  <sheetFormatPr defaultRowHeight="14.5" x14ac:dyDescent="0.35"/>
  <cols>
    <col min="2" max="2" width="9.7265625" bestFit="1" customWidth="1"/>
    <col min="3" max="3" width="10.453125" bestFit="1" customWidth="1"/>
    <col min="7" max="7" width="10.26953125" bestFit="1" customWidth="1"/>
    <col min="8" max="8" width="10.54296875" bestFit="1" customWidth="1"/>
  </cols>
  <sheetData>
    <row r="1" spans="1:8" x14ac:dyDescent="0.35">
      <c r="A1" s="85" t="s">
        <v>6</v>
      </c>
      <c r="B1" s="86"/>
      <c r="C1" s="86"/>
      <c r="D1" s="86"/>
      <c r="E1" s="86"/>
      <c r="F1" s="86"/>
      <c r="G1" s="86"/>
      <c r="H1" s="86"/>
    </row>
    <row r="2" spans="1:8" x14ac:dyDescent="0.35">
      <c r="A2" s="4"/>
      <c r="B2" s="4" t="s">
        <v>0</v>
      </c>
      <c r="C2" s="4" t="s">
        <v>1</v>
      </c>
      <c r="D2" s="4" t="s">
        <v>2</v>
      </c>
      <c r="E2" s="4"/>
      <c r="F2" s="4" t="s">
        <v>3</v>
      </c>
      <c r="G2" s="4" t="s">
        <v>4</v>
      </c>
      <c r="H2" s="4" t="s">
        <v>5</v>
      </c>
    </row>
    <row r="3" spans="1:8" s="21" customFormat="1" x14ac:dyDescent="0.35">
      <c r="A3" s="1">
        <v>1</v>
      </c>
      <c r="B3" s="45"/>
      <c r="C3" s="46"/>
      <c r="D3" s="41"/>
      <c r="E3" s="44"/>
      <c r="F3" s="42"/>
      <c r="G3" s="47"/>
      <c r="H3" s="49">
        <f t="shared" ref="H3:H4" si="0">F3*G3</f>
        <v>0</v>
      </c>
    </row>
    <row r="4" spans="1:8" s="21" customFormat="1" x14ac:dyDescent="0.35">
      <c r="A4" s="1">
        <v>2</v>
      </c>
      <c r="B4" s="45"/>
      <c r="C4" s="46"/>
      <c r="D4" s="41"/>
      <c r="E4" s="44"/>
      <c r="F4" s="42"/>
      <c r="G4" s="47"/>
      <c r="H4" s="49">
        <f t="shared" si="0"/>
        <v>0</v>
      </c>
    </row>
    <row r="5" spans="1:8" x14ac:dyDescent="0.35">
      <c r="A5" s="6"/>
      <c r="B5" s="6"/>
      <c r="C5" s="6"/>
      <c r="D5" s="6"/>
      <c r="E5" s="6"/>
      <c r="F5" s="7">
        <f>SUM(F3:F4)</f>
        <v>0</v>
      </c>
      <c r="G5" s="6"/>
      <c r="H5" s="7">
        <f>SUM(H3:H4)</f>
        <v>0</v>
      </c>
    </row>
    <row r="7" spans="1:8" x14ac:dyDescent="0.35">
      <c r="A7" s="80" t="s">
        <v>23</v>
      </c>
      <c r="B7" s="80"/>
      <c r="C7" s="80"/>
      <c r="D7" s="80"/>
      <c r="E7" s="80"/>
      <c r="F7" s="80"/>
      <c r="G7" s="80"/>
      <c r="H7" s="80"/>
    </row>
    <row r="8" spans="1:8" x14ac:dyDescent="0.35">
      <c r="A8" s="4"/>
      <c r="B8" s="4" t="s">
        <v>0</v>
      </c>
      <c r="C8" s="4" t="s">
        <v>1</v>
      </c>
      <c r="D8" s="4" t="s">
        <v>2</v>
      </c>
      <c r="E8" s="4" t="s">
        <v>24</v>
      </c>
      <c r="F8" s="4" t="s">
        <v>3</v>
      </c>
      <c r="G8" s="4" t="s">
        <v>4</v>
      </c>
      <c r="H8" s="4" t="s">
        <v>5</v>
      </c>
    </row>
    <row r="9" spans="1:8" x14ac:dyDescent="0.35">
      <c r="A9" s="1">
        <v>1</v>
      </c>
      <c r="B9" s="45"/>
      <c r="C9" s="46"/>
      <c r="D9" s="41"/>
      <c r="E9" s="42"/>
      <c r="F9" s="42"/>
      <c r="G9" s="43"/>
      <c r="H9" s="3">
        <f>F9*G9</f>
        <v>0</v>
      </c>
    </row>
    <row r="10" spans="1:8" x14ac:dyDescent="0.35">
      <c r="A10" s="1">
        <v>2</v>
      </c>
      <c r="B10" s="2"/>
      <c r="C10" s="2"/>
      <c r="D10" s="1"/>
      <c r="E10" s="1"/>
      <c r="F10" s="3"/>
      <c r="G10" s="3"/>
      <c r="H10" s="3">
        <f>F10*G10</f>
        <v>0</v>
      </c>
    </row>
    <row r="11" spans="1:8" x14ac:dyDescent="0.35">
      <c r="A11" s="6"/>
      <c r="B11" s="6"/>
      <c r="C11" s="6"/>
      <c r="D11" s="6"/>
      <c r="E11" s="6"/>
      <c r="F11" s="7">
        <f>SUM(F9:F10)</f>
        <v>0</v>
      </c>
      <c r="G11" s="6"/>
      <c r="H11" s="7">
        <f>SUM(H9:H10)</f>
        <v>0</v>
      </c>
    </row>
    <row r="13" spans="1:8" x14ac:dyDescent="0.35">
      <c r="A13" s="6"/>
      <c r="B13" s="6"/>
      <c r="C13" s="6"/>
      <c r="D13" s="6"/>
      <c r="E13" s="6"/>
      <c r="F13" s="7">
        <f>F5+F11</f>
        <v>0</v>
      </c>
      <c r="G13" s="7"/>
      <c r="H13" s="7">
        <f>H5+H11</f>
        <v>0</v>
      </c>
    </row>
    <row r="14" spans="1:8" x14ac:dyDescent="0.35">
      <c r="D14" s="21"/>
      <c r="F14" s="3" t="s">
        <v>19</v>
      </c>
      <c r="G14" s="3"/>
      <c r="H14" s="11">
        <v>0</v>
      </c>
    </row>
    <row r="15" spans="1:8" x14ac:dyDescent="0.35">
      <c r="D15" s="21"/>
      <c r="F15" s="3" t="s">
        <v>20</v>
      </c>
      <c r="G15" s="3"/>
      <c r="H15" s="11"/>
    </row>
    <row r="16" spans="1:8" x14ac:dyDescent="0.35">
      <c r="D16" s="21"/>
      <c r="F16" s="12" t="s">
        <v>17</v>
      </c>
      <c r="G16" s="12"/>
      <c r="H16" s="12">
        <f>H13-H14-H15</f>
        <v>0</v>
      </c>
    </row>
    <row r="17" spans="4:4" x14ac:dyDescent="0.35">
      <c r="D17" s="21"/>
    </row>
  </sheetData>
  <mergeCells count="2">
    <mergeCell ref="A7:H7"/>
    <mergeCell ref="A1:H1"/>
  </mergeCells>
  <conditionalFormatting sqref="D10">
    <cfRule type="duplicateValues" dxfId="29" priority="13"/>
  </conditionalFormatting>
  <conditionalFormatting sqref="D9">
    <cfRule type="duplicateValues" dxfId="28" priority="2"/>
  </conditionalFormatting>
  <conditionalFormatting sqref="D9">
    <cfRule type="duplicateValues" dxfId="27" priority="3"/>
  </conditionalFormatting>
  <conditionalFormatting sqref="D3:D4">
    <cfRule type="duplicateValues" dxfId="26" priority="1"/>
  </conditionalFormatting>
  <dataValidations count="1">
    <dataValidation type="custom" allowBlank="1" showInputMessage="1" prompt="拒绝重复输入 - 当前输入的内容，与本区域的其他单元格内容重复。" sqref="B9" xr:uid="{00000000-0002-0000-0C00-000000000000}">
      <formula1>COUNTIF($B:$B,B9)&lt;2</formula1>
    </dataValidation>
  </dataValidation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9"/>
  <sheetViews>
    <sheetView workbookViewId="0">
      <selection activeCell="B3" sqref="B3:G5"/>
    </sheetView>
  </sheetViews>
  <sheetFormatPr defaultRowHeight="14.5" x14ac:dyDescent="0.35"/>
  <cols>
    <col min="2" max="2" width="9.26953125" bestFit="1" customWidth="1"/>
    <col min="3" max="3" width="10.453125" bestFit="1" customWidth="1"/>
    <col min="5" max="5" width="11.26953125" bestFit="1" customWidth="1"/>
    <col min="6" max="6" width="9.54296875" bestFit="1" customWidth="1"/>
    <col min="7" max="8" width="10.54296875" bestFit="1" customWidth="1"/>
  </cols>
  <sheetData>
    <row r="1" spans="1:8" x14ac:dyDescent="0.35">
      <c r="A1" s="85" t="s">
        <v>6</v>
      </c>
      <c r="B1" s="86"/>
      <c r="C1" s="86"/>
      <c r="D1" s="86"/>
      <c r="E1" s="86"/>
      <c r="F1" s="86"/>
      <c r="G1" s="86"/>
      <c r="H1" s="86"/>
    </row>
    <row r="2" spans="1:8" x14ac:dyDescent="0.35">
      <c r="A2" s="4"/>
      <c r="B2" s="4" t="s">
        <v>0</v>
      </c>
      <c r="C2" s="4" t="s">
        <v>1</v>
      </c>
      <c r="D2" s="4" t="s">
        <v>2</v>
      </c>
      <c r="E2" s="4"/>
      <c r="F2" s="4" t="s">
        <v>3</v>
      </c>
      <c r="G2" s="4" t="s">
        <v>4</v>
      </c>
      <c r="H2" s="4" t="s">
        <v>5</v>
      </c>
    </row>
    <row r="3" spans="1:8" x14ac:dyDescent="0.35">
      <c r="A3" s="1">
        <v>1</v>
      </c>
      <c r="B3" s="45"/>
      <c r="C3" s="46"/>
      <c r="D3" s="41"/>
      <c r="E3" s="44"/>
      <c r="F3" s="42"/>
      <c r="G3" s="47"/>
      <c r="H3" s="3">
        <f>F3*G3</f>
        <v>0</v>
      </c>
    </row>
    <row r="4" spans="1:8" x14ac:dyDescent="0.35">
      <c r="A4" s="1">
        <v>2</v>
      </c>
      <c r="B4" s="45"/>
      <c r="C4" s="46"/>
      <c r="D4" s="41"/>
      <c r="E4" s="44"/>
      <c r="F4" s="42"/>
      <c r="G4" s="47"/>
      <c r="H4" s="3">
        <f t="shared" ref="H4:H6" si="0">F4*G4</f>
        <v>0</v>
      </c>
    </row>
    <row r="5" spans="1:8" x14ac:dyDescent="0.35">
      <c r="A5" s="1">
        <v>3</v>
      </c>
      <c r="B5" s="45"/>
      <c r="C5" s="46"/>
      <c r="D5" s="41"/>
      <c r="E5" s="44"/>
      <c r="F5" s="42"/>
      <c r="G5" s="47"/>
      <c r="H5" s="3">
        <f t="shared" si="0"/>
        <v>0</v>
      </c>
    </row>
    <row r="6" spans="1:8" x14ac:dyDescent="0.35">
      <c r="A6" s="1">
        <v>4</v>
      </c>
      <c r="B6" s="45"/>
      <c r="C6" s="46"/>
      <c r="D6" s="41"/>
      <c r="E6" s="44"/>
      <c r="F6" s="42"/>
      <c r="G6" s="47"/>
      <c r="H6" s="3">
        <f t="shared" si="0"/>
        <v>0</v>
      </c>
    </row>
    <row r="7" spans="1:8" x14ac:dyDescent="0.35">
      <c r="A7" s="6"/>
      <c r="B7" s="6"/>
      <c r="C7" s="6"/>
      <c r="D7" s="6"/>
      <c r="E7" s="6"/>
      <c r="F7" s="7">
        <f>SUM(F3:F6)</f>
        <v>0</v>
      </c>
      <c r="G7" s="6"/>
      <c r="H7" s="7">
        <f>SUM(H3:H6)</f>
        <v>0</v>
      </c>
    </row>
    <row r="9" spans="1:8" x14ac:dyDescent="0.35">
      <c r="A9" s="80" t="s">
        <v>23</v>
      </c>
      <c r="B9" s="80"/>
      <c r="C9" s="80"/>
      <c r="D9" s="80"/>
      <c r="E9" s="80"/>
      <c r="F9" s="80"/>
      <c r="G9" s="80"/>
      <c r="H9" s="80"/>
    </row>
    <row r="10" spans="1:8" x14ac:dyDescent="0.35">
      <c r="A10" s="4"/>
      <c r="B10" s="4" t="s">
        <v>0</v>
      </c>
      <c r="C10" s="4" t="s">
        <v>1</v>
      </c>
      <c r="D10" s="4" t="s">
        <v>2</v>
      </c>
      <c r="E10" s="4" t="s">
        <v>24</v>
      </c>
      <c r="F10" s="4" t="s">
        <v>3</v>
      </c>
      <c r="G10" s="4" t="s">
        <v>4</v>
      </c>
      <c r="H10" s="4" t="s">
        <v>5</v>
      </c>
    </row>
    <row r="11" spans="1:8" x14ac:dyDescent="0.35">
      <c r="A11" s="1">
        <v>1</v>
      </c>
      <c r="B11" s="39"/>
      <c r="C11" s="40"/>
      <c r="D11" s="41"/>
      <c r="E11" s="42"/>
      <c r="F11" s="42"/>
      <c r="G11" s="43"/>
      <c r="H11" s="3">
        <f>F11*G11</f>
        <v>0</v>
      </c>
    </row>
    <row r="12" spans="1:8" x14ac:dyDescent="0.35">
      <c r="A12" s="1">
        <v>2</v>
      </c>
      <c r="B12" s="39"/>
      <c r="C12" s="40"/>
      <c r="D12" s="41"/>
      <c r="E12" s="42"/>
      <c r="F12" s="42"/>
      <c r="G12" s="43"/>
      <c r="H12" s="3">
        <f t="shared" ref="H12:H14" si="1">F12*G12</f>
        <v>0</v>
      </c>
    </row>
    <row r="13" spans="1:8" x14ac:dyDescent="0.35">
      <c r="A13" s="1">
        <v>3</v>
      </c>
      <c r="B13" s="39"/>
      <c r="C13" s="40"/>
      <c r="D13" s="41"/>
      <c r="E13" s="42"/>
      <c r="F13" s="42"/>
      <c r="G13" s="43"/>
      <c r="H13" s="3">
        <f t="shared" si="1"/>
        <v>0</v>
      </c>
    </row>
    <row r="14" spans="1:8" x14ac:dyDescent="0.35">
      <c r="A14" s="1">
        <v>4</v>
      </c>
      <c r="B14" s="2"/>
      <c r="C14" s="2"/>
      <c r="D14" s="1"/>
      <c r="E14" s="1"/>
      <c r="F14" s="3"/>
      <c r="G14" s="3"/>
      <c r="H14" s="3">
        <f t="shared" si="1"/>
        <v>0</v>
      </c>
    </row>
    <row r="15" spans="1:8" x14ac:dyDescent="0.35">
      <c r="A15" s="6"/>
      <c r="B15" s="6"/>
      <c r="C15" s="6"/>
      <c r="D15" s="6"/>
      <c r="E15" s="6"/>
      <c r="F15" s="7">
        <f>SUM(F11:F14)</f>
        <v>0</v>
      </c>
      <c r="G15" s="6"/>
      <c r="H15" s="7">
        <f>SUM(H11:H14)</f>
        <v>0</v>
      </c>
    </row>
    <row r="17" spans="6:8" x14ac:dyDescent="0.35">
      <c r="F17" s="1" t="s">
        <v>15</v>
      </c>
      <c r="G17" s="1"/>
      <c r="H17" s="3"/>
    </row>
    <row r="18" spans="6:8" x14ac:dyDescent="0.35">
      <c r="F18" s="1" t="s">
        <v>20</v>
      </c>
      <c r="G18" s="1"/>
      <c r="H18" s="3"/>
    </row>
    <row r="19" spans="6:8" x14ac:dyDescent="0.35">
      <c r="F19" s="1" t="s">
        <v>28</v>
      </c>
      <c r="G19" s="1"/>
      <c r="H19" s="8">
        <f>H7-H17</f>
        <v>0</v>
      </c>
    </row>
  </sheetData>
  <mergeCells count="2">
    <mergeCell ref="A1:H1"/>
    <mergeCell ref="A9:H9"/>
  </mergeCells>
  <conditionalFormatting sqref="D14">
    <cfRule type="duplicateValues" dxfId="25" priority="19"/>
  </conditionalFormatting>
  <conditionalFormatting sqref="D11">
    <cfRule type="duplicateValues" dxfId="24" priority="12"/>
  </conditionalFormatting>
  <conditionalFormatting sqref="D11">
    <cfRule type="duplicateValues" dxfId="23" priority="11"/>
  </conditionalFormatting>
  <conditionalFormatting sqref="D13">
    <cfRule type="duplicateValues" dxfId="22" priority="16"/>
  </conditionalFormatting>
  <conditionalFormatting sqref="D12">
    <cfRule type="duplicateValues" dxfId="21" priority="13"/>
  </conditionalFormatting>
  <conditionalFormatting sqref="D3:D4">
    <cfRule type="duplicateValues" dxfId="20" priority="2"/>
  </conditionalFormatting>
  <conditionalFormatting sqref="D5">
    <cfRule type="duplicateValues" dxfId="19" priority="1"/>
  </conditionalFormatting>
  <conditionalFormatting sqref="D6">
    <cfRule type="duplicateValues" dxfId="18" priority="77"/>
  </conditionalFormatting>
  <dataValidations count="1">
    <dataValidation type="custom" allowBlank="1" showInputMessage="1" prompt="拒绝重复输入 - 当前输入的内容，与本区域的其他单元格内容重复。" sqref="B11" xr:uid="{00000000-0002-0000-0D00-000000000000}">
      <formula1>COUNTIF($B:$B,B11)&lt;2</formula1>
    </dataValidation>
  </dataValidation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32"/>
  <sheetViews>
    <sheetView workbookViewId="0">
      <selection activeCell="B3" sqref="B3:F7"/>
    </sheetView>
  </sheetViews>
  <sheetFormatPr defaultRowHeight="14.5" x14ac:dyDescent="0.35"/>
  <cols>
    <col min="2" max="2" width="9.81640625" bestFit="1" customWidth="1"/>
    <col min="3" max="3" width="10.453125" bestFit="1" customWidth="1"/>
    <col min="5" max="5" width="11.26953125" bestFit="1" customWidth="1"/>
    <col min="7" max="8" width="10.54296875" bestFit="1" customWidth="1"/>
    <col min="14" max="15" width="11.26953125" bestFit="1" customWidth="1"/>
  </cols>
  <sheetData>
    <row r="1" spans="1:15" x14ac:dyDescent="0.35">
      <c r="A1" s="85" t="s">
        <v>6</v>
      </c>
      <c r="B1" s="86"/>
      <c r="C1" s="86"/>
      <c r="D1" s="86"/>
      <c r="E1" s="86"/>
      <c r="F1" s="86"/>
      <c r="G1" s="86"/>
      <c r="H1" s="86"/>
    </row>
    <row r="2" spans="1:15" x14ac:dyDescent="0.35">
      <c r="A2" s="4"/>
      <c r="B2" s="4" t="s">
        <v>0</v>
      </c>
      <c r="C2" s="4" t="s">
        <v>1</v>
      </c>
      <c r="D2" s="4" t="s">
        <v>2</v>
      </c>
      <c r="E2" s="4"/>
      <c r="F2" s="4" t="s">
        <v>3</v>
      </c>
      <c r="G2" s="4" t="s">
        <v>4</v>
      </c>
      <c r="H2" s="4" t="s">
        <v>5</v>
      </c>
    </row>
    <row r="3" spans="1:15" x14ac:dyDescent="0.35">
      <c r="A3" s="1">
        <v>1</v>
      </c>
      <c r="B3" s="45"/>
      <c r="C3" s="46"/>
      <c r="D3" s="41"/>
      <c r="E3" s="44"/>
      <c r="F3" s="42"/>
      <c r="G3" s="47">
        <v>170</v>
      </c>
      <c r="H3" s="3">
        <f>G3*F3</f>
        <v>0</v>
      </c>
      <c r="J3" s="9"/>
      <c r="K3" s="9"/>
      <c r="N3" s="9"/>
      <c r="O3" s="9"/>
    </row>
    <row r="4" spans="1:15" x14ac:dyDescent="0.35">
      <c r="A4" s="1">
        <v>2</v>
      </c>
      <c r="B4" s="45"/>
      <c r="C4" s="46"/>
      <c r="D4" s="41"/>
      <c r="E4" s="44"/>
      <c r="F4" s="42"/>
      <c r="G4" s="47">
        <v>170</v>
      </c>
      <c r="H4" s="3">
        <f t="shared" ref="H4:H7" si="0">G4*F4</f>
        <v>0</v>
      </c>
      <c r="J4" s="9"/>
      <c r="K4" s="9"/>
      <c r="N4" s="9"/>
      <c r="O4" s="9"/>
    </row>
    <row r="5" spans="1:15" x14ac:dyDescent="0.35">
      <c r="A5" s="1">
        <v>3</v>
      </c>
      <c r="B5" s="45"/>
      <c r="C5" s="46"/>
      <c r="D5" s="41"/>
      <c r="E5" s="44"/>
      <c r="F5" s="42"/>
      <c r="G5" s="47">
        <v>170</v>
      </c>
      <c r="H5" s="3">
        <f t="shared" si="0"/>
        <v>0</v>
      </c>
      <c r="J5" s="9"/>
      <c r="K5" s="9"/>
      <c r="N5" s="9"/>
      <c r="O5" s="9"/>
    </row>
    <row r="6" spans="1:15" x14ac:dyDescent="0.35">
      <c r="A6" s="1">
        <v>4</v>
      </c>
      <c r="B6" s="45"/>
      <c r="C6" s="46"/>
      <c r="D6" s="41"/>
      <c r="E6" s="44"/>
      <c r="F6" s="42"/>
      <c r="G6" s="47">
        <v>170</v>
      </c>
      <c r="H6" s="3">
        <f t="shared" si="0"/>
        <v>0</v>
      </c>
      <c r="J6" s="9"/>
      <c r="K6" s="9"/>
      <c r="N6" s="9"/>
      <c r="O6" s="9"/>
    </row>
    <row r="7" spans="1:15" x14ac:dyDescent="0.35">
      <c r="A7" s="1">
        <v>5</v>
      </c>
      <c r="B7" s="45"/>
      <c r="C7" s="46"/>
      <c r="D7" s="41"/>
      <c r="E7" s="44"/>
      <c r="F7" s="42"/>
      <c r="G7" s="47">
        <v>170</v>
      </c>
      <c r="H7" s="3">
        <f t="shared" si="0"/>
        <v>0</v>
      </c>
    </row>
    <row r="8" spans="1:15" x14ac:dyDescent="0.35">
      <c r="A8" s="6"/>
      <c r="B8" s="6"/>
      <c r="C8" s="6"/>
      <c r="D8" s="6"/>
      <c r="E8" s="6"/>
      <c r="F8" s="7">
        <f>SUM(F3:F7)</f>
        <v>0</v>
      </c>
      <c r="G8" s="6"/>
      <c r="H8" s="7">
        <f>SUM(H3:H7)</f>
        <v>0</v>
      </c>
    </row>
    <row r="9" spans="1:15" s="21" customFormat="1" x14ac:dyDescent="0.35">
      <c r="A9"/>
      <c r="B9"/>
      <c r="C9"/>
      <c r="D9"/>
      <c r="E9"/>
      <c r="F9"/>
      <c r="G9"/>
      <c r="H9"/>
    </row>
    <row r="10" spans="1:15" x14ac:dyDescent="0.35">
      <c r="A10" s="80" t="s">
        <v>23</v>
      </c>
      <c r="B10" s="80"/>
      <c r="C10" s="80"/>
      <c r="D10" s="80"/>
      <c r="E10" s="80"/>
      <c r="F10" s="80"/>
      <c r="G10" s="80"/>
      <c r="H10" s="80"/>
    </row>
    <row r="11" spans="1:15" x14ac:dyDescent="0.35">
      <c r="A11" s="4"/>
      <c r="B11" s="4" t="s">
        <v>0</v>
      </c>
      <c r="C11" s="4" t="s">
        <v>1</v>
      </c>
      <c r="D11" s="4" t="s">
        <v>2</v>
      </c>
      <c r="E11" s="4" t="s">
        <v>24</v>
      </c>
      <c r="F11" s="4" t="s">
        <v>3</v>
      </c>
      <c r="G11" s="4" t="s">
        <v>4</v>
      </c>
      <c r="H11" s="4" t="s">
        <v>5</v>
      </c>
    </row>
    <row r="12" spans="1:15" x14ac:dyDescent="0.35">
      <c r="A12" s="1">
        <v>1</v>
      </c>
      <c r="B12" s="1"/>
      <c r="C12" s="2"/>
      <c r="D12" s="1"/>
      <c r="E12" s="1"/>
      <c r="F12" s="3"/>
      <c r="G12" s="3"/>
      <c r="H12" s="3">
        <f>F12*G12</f>
        <v>0</v>
      </c>
    </row>
    <row r="13" spans="1:15" x14ac:dyDescent="0.35">
      <c r="A13" s="1">
        <v>2</v>
      </c>
      <c r="B13" s="2"/>
      <c r="C13" s="2"/>
      <c r="D13" s="59"/>
      <c r="E13" s="1"/>
      <c r="F13" s="3"/>
      <c r="G13" s="3"/>
      <c r="H13" s="3">
        <f t="shared" ref="H13:H15" si="1">F13*G13</f>
        <v>0</v>
      </c>
      <c r="J13" s="9"/>
    </row>
    <row r="14" spans="1:15" x14ac:dyDescent="0.35">
      <c r="A14" s="1">
        <v>3</v>
      </c>
      <c r="B14" s="2"/>
      <c r="C14" s="2"/>
      <c r="D14" s="1"/>
      <c r="E14" s="1"/>
      <c r="F14" s="3"/>
      <c r="G14" s="3"/>
      <c r="H14" s="3">
        <f t="shared" si="1"/>
        <v>0</v>
      </c>
      <c r="J14" s="9"/>
    </row>
    <row r="15" spans="1:15" x14ac:dyDescent="0.35">
      <c r="A15" s="1">
        <v>4</v>
      </c>
      <c r="B15" s="2"/>
      <c r="C15" s="2"/>
      <c r="D15" s="1"/>
      <c r="E15" s="1"/>
      <c r="F15" s="3"/>
      <c r="G15" s="3"/>
      <c r="H15" s="3">
        <f t="shared" si="1"/>
        <v>0</v>
      </c>
      <c r="J15" s="9"/>
    </row>
    <row r="16" spans="1:15" x14ac:dyDescent="0.35">
      <c r="A16" s="4"/>
      <c r="B16" s="4"/>
      <c r="C16" s="4"/>
      <c r="D16" s="4"/>
      <c r="E16" s="4"/>
      <c r="F16" s="5">
        <f>SUM(F12:F15)</f>
        <v>0</v>
      </c>
      <c r="G16" s="4"/>
      <c r="H16" s="5">
        <f>SUM(H12:H15)</f>
        <v>0</v>
      </c>
      <c r="J16" s="9"/>
    </row>
    <row r="17" spans="1:16" x14ac:dyDescent="0.35">
      <c r="A17" s="19"/>
      <c r="B17" s="19"/>
      <c r="C17" s="19"/>
      <c r="D17" s="19"/>
      <c r="E17" s="19"/>
      <c r="F17" s="20"/>
      <c r="G17" s="19"/>
      <c r="H17" s="20"/>
      <c r="J17" s="9"/>
    </row>
    <row r="18" spans="1:16" x14ac:dyDescent="0.35">
      <c r="A18" s="4"/>
      <c r="B18" s="4"/>
      <c r="C18" s="4"/>
      <c r="D18" s="4"/>
      <c r="E18" s="4"/>
      <c r="F18" s="5">
        <f>F8+F16</f>
        <v>0</v>
      </c>
      <c r="G18" s="4"/>
      <c r="H18" s="5">
        <f>H8+H16</f>
        <v>0</v>
      </c>
    </row>
    <row r="19" spans="1:16" x14ac:dyDescent="0.35">
      <c r="F19" s="1" t="s">
        <v>15</v>
      </c>
      <c r="G19" s="1"/>
      <c r="H19" s="3">
        <v>0</v>
      </c>
      <c r="N19">
        <v>1000</v>
      </c>
      <c r="P19">
        <v>200</v>
      </c>
    </row>
    <row r="20" spans="1:16" x14ac:dyDescent="0.35">
      <c r="F20" s="1" t="s">
        <v>28</v>
      </c>
      <c r="G20" s="1"/>
      <c r="H20" s="8">
        <f>H16-H19+H8</f>
        <v>0</v>
      </c>
      <c r="N20">
        <f>SUM(N13:N19)</f>
        <v>1000</v>
      </c>
    </row>
    <row r="21" spans="1:16" x14ac:dyDescent="0.35">
      <c r="N21">
        <v>500</v>
      </c>
    </row>
    <row r="22" spans="1:16" x14ac:dyDescent="0.35">
      <c r="N22">
        <f>N20+N21</f>
        <v>1500</v>
      </c>
    </row>
    <row r="23" spans="1:16" x14ac:dyDescent="0.35">
      <c r="N23">
        <f>N20-12663</f>
        <v>-11663</v>
      </c>
    </row>
    <row r="24" spans="1:16" x14ac:dyDescent="0.35">
      <c r="A24" s="14"/>
      <c r="B24" s="14"/>
      <c r="C24" s="14"/>
      <c r="D24" s="14"/>
      <c r="E24" s="14"/>
      <c r="F24" s="14"/>
      <c r="G24" s="14"/>
      <c r="H24" s="14"/>
    </row>
    <row r="25" spans="1:16" x14ac:dyDescent="0.35">
      <c r="A25" s="14"/>
      <c r="B25" s="25"/>
      <c r="C25" s="25"/>
      <c r="D25" s="14"/>
      <c r="E25" s="14"/>
      <c r="F25" s="13"/>
      <c r="G25" s="13"/>
      <c r="H25" s="14"/>
    </row>
    <row r="26" spans="1:16" x14ac:dyDescent="0.35">
      <c r="A26" s="14"/>
      <c r="B26" s="14"/>
      <c r="C26" s="25"/>
      <c r="D26" s="14"/>
      <c r="E26" s="14"/>
      <c r="F26" s="13"/>
      <c r="G26" s="13"/>
      <c r="H26" s="14"/>
    </row>
    <row r="27" spans="1:16" x14ac:dyDescent="0.35">
      <c r="A27" s="14"/>
      <c r="B27" s="14"/>
      <c r="C27" s="25"/>
      <c r="D27" s="14"/>
      <c r="E27" s="14"/>
      <c r="F27" s="13"/>
      <c r="G27" s="13"/>
      <c r="H27" s="14"/>
    </row>
    <row r="28" spans="1:16" x14ac:dyDescent="0.35">
      <c r="A28" s="14"/>
      <c r="B28" s="14"/>
      <c r="C28" s="25"/>
      <c r="D28" s="14"/>
      <c r="E28" s="14"/>
      <c r="F28" s="13"/>
      <c r="G28" s="13"/>
      <c r="H28" s="14"/>
    </row>
    <row r="29" spans="1:16" x14ac:dyDescent="0.35">
      <c r="A29" s="14"/>
      <c r="B29" s="14"/>
      <c r="C29" s="25"/>
      <c r="D29" s="14"/>
      <c r="E29" s="14"/>
      <c r="F29" s="13"/>
      <c r="G29" s="13"/>
      <c r="H29" s="14"/>
    </row>
    <row r="30" spans="1:16" x14ac:dyDescent="0.35">
      <c r="A30" s="14"/>
      <c r="B30" s="14"/>
      <c r="C30" s="25"/>
      <c r="D30" s="14"/>
      <c r="E30" s="14"/>
      <c r="F30" s="13"/>
      <c r="G30" s="13"/>
      <c r="H30" s="14"/>
      <c r="P30" t="s">
        <v>46</v>
      </c>
    </row>
    <row r="31" spans="1:16" x14ac:dyDescent="0.35">
      <c r="A31" s="14"/>
      <c r="B31" s="14"/>
      <c r="C31" s="14"/>
      <c r="D31" s="14"/>
      <c r="E31" s="14"/>
      <c r="F31" s="14"/>
      <c r="G31" s="14"/>
      <c r="H31" s="14"/>
    </row>
    <row r="32" spans="1:16" x14ac:dyDescent="0.35">
      <c r="A32" s="14"/>
      <c r="B32" s="14"/>
      <c r="C32" s="14"/>
      <c r="D32" s="14"/>
      <c r="E32" s="14"/>
      <c r="F32" s="14"/>
      <c r="G32" s="14"/>
      <c r="H32" s="14"/>
    </row>
  </sheetData>
  <mergeCells count="2">
    <mergeCell ref="A10:H10"/>
    <mergeCell ref="A1:H1"/>
  </mergeCells>
  <conditionalFormatting sqref="D12:D15">
    <cfRule type="duplicateValues" dxfId="17" priority="20"/>
  </conditionalFormatting>
  <conditionalFormatting sqref="D7">
    <cfRule type="duplicateValues" dxfId="16" priority="3"/>
  </conditionalFormatting>
  <conditionalFormatting sqref="D3:D6">
    <cfRule type="duplicateValues" dxfId="15" priority="1"/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16"/>
  <sheetViews>
    <sheetView workbookViewId="0">
      <selection activeCell="C3" sqref="C3:D4"/>
    </sheetView>
  </sheetViews>
  <sheetFormatPr defaultRowHeight="14.5" x14ac:dyDescent="0.35"/>
  <cols>
    <col min="2" max="2" width="9.81640625" bestFit="1" customWidth="1"/>
    <col min="3" max="3" width="10.453125" bestFit="1" customWidth="1"/>
    <col min="7" max="7" width="9.54296875" bestFit="1" customWidth="1"/>
    <col min="8" max="8" width="10.54296875" bestFit="1" customWidth="1"/>
    <col min="10" max="10" width="10.54296875" bestFit="1" customWidth="1"/>
  </cols>
  <sheetData>
    <row r="1" spans="1:14" x14ac:dyDescent="0.35">
      <c r="A1" s="85" t="s">
        <v>6</v>
      </c>
      <c r="B1" s="86"/>
      <c r="C1" s="86"/>
      <c r="D1" s="86"/>
      <c r="E1" s="86"/>
      <c r="F1" s="86"/>
      <c r="G1" s="86"/>
      <c r="H1" s="86"/>
    </row>
    <row r="2" spans="1:14" x14ac:dyDescent="0.35">
      <c r="A2" s="4"/>
      <c r="B2" s="4" t="s">
        <v>0</v>
      </c>
      <c r="C2" s="4" t="s">
        <v>1</v>
      </c>
      <c r="D2" s="4" t="s">
        <v>2</v>
      </c>
      <c r="E2" s="4"/>
      <c r="F2" s="4" t="s">
        <v>3</v>
      </c>
      <c r="G2" s="4" t="s">
        <v>4</v>
      </c>
      <c r="H2" s="4" t="s">
        <v>5</v>
      </c>
    </row>
    <row r="3" spans="1:14" x14ac:dyDescent="0.35">
      <c r="A3" s="1">
        <v>1</v>
      </c>
      <c r="B3" s="45"/>
      <c r="C3" s="46"/>
      <c r="D3" s="41"/>
      <c r="E3" s="44"/>
      <c r="F3" s="42"/>
      <c r="G3" s="47"/>
      <c r="H3" s="3">
        <f t="shared" ref="H3:H4" si="0">F3*G3</f>
        <v>0</v>
      </c>
    </row>
    <row r="4" spans="1:14" x14ac:dyDescent="0.35">
      <c r="A4" s="1">
        <v>2</v>
      </c>
      <c r="B4" s="45"/>
      <c r="C4" s="46"/>
      <c r="D4" s="41"/>
      <c r="E4" s="44"/>
      <c r="F4" s="42"/>
      <c r="G4" s="47"/>
      <c r="H4" s="3">
        <f t="shared" si="0"/>
        <v>0</v>
      </c>
    </row>
    <row r="5" spans="1:14" x14ac:dyDescent="0.35">
      <c r="A5" s="6"/>
      <c r="B5" s="6"/>
      <c r="C5" s="6"/>
      <c r="D5" s="6"/>
      <c r="E5" s="6"/>
      <c r="F5" s="7">
        <f>SUM(F3:F4)</f>
        <v>0</v>
      </c>
      <c r="G5" s="6"/>
      <c r="H5" s="7">
        <f>SUM(H3:H4)</f>
        <v>0</v>
      </c>
    </row>
    <row r="7" spans="1:14" x14ac:dyDescent="0.35">
      <c r="A7" s="80" t="s">
        <v>23</v>
      </c>
      <c r="B7" s="80"/>
      <c r="C7" s="80"/>
      <c r="D7" s="80"/>
      <c r="E7" s="80"/>
      <c r="F7" s="80"/>
      <c r="G7" s="80"/>
      <c r="H7" s="80"/>
    </row>
    <row r="8" spans="1:14" x14ac:dyDescent="0.35">
      <c r="A8" s="4"/>
      <c r="B8" s="4" t="s">
        <v>0</v>
      </c>
      <c r="C8" s="4" t="s">
        <v>1</v>
      </c>
      <c r="D8" s="4" t="s">
        <v>2</v>
      </c>
      <c r="E8" s="4" t="s">
        <v>24</v>
      </c>
      <c r="F8" s="4" t="s">
        <v>3</v>
      </c>
      <c r="G8" s="4" t="s">
        <v>4</v>
      </c>
      <c r="H8" s="4" t="s">
        <v>5</v>
      </c>
    </row>
    <row r="9" spans="1:14" x14ac:dyDescent="0.35">
      <c r="A9" s="1">
        <v>1</v>
      </c>
      <c r="B9" s="1"/>
      <c r="C9" s="2"/>
      <c r="D9" s="1"/>
      <c r="E9" s="1"/>
      <c r="F9" s="3"/>
      <c r="G9" s="3"/>
      <c r="H9" s="3">
        <f>F9*G9</f>
        <v>0</v>
      </c>
    </row>
    <row r="10" spans="1:14" x14ac:dyDescent="0.35">
      <c r="A10" s="1">
        <v>2</v>
      </c>
      <c r="B10" s="2"/>
      <c r="C10" s="2"/>
      <c r="D10" s="1"/>
      <c r="E10" s="1"/>
      <c r="F10" s="3"/>
      <c r="G10" s="3"/>
      <c r="H10" s="3">
        <f t="shared" ref="H10:H11" si="1">F10*G10</f>
        <v>0</v>
      </c>
    </row>
    <row r="11" spans="1:14" x14ac:dyDescent="0.35">
      <c r="A11" s="1">
        <v>3</v>
      </c>
      <c r="B11" s="2"/>
      <c r="C11" s="2"/>
      <c r="D11" s="1"/>
      <c r="E11" s="1"/>
      <c r="F11" s="3"/>
      <c r="G11" s="3"/>
      <c r="H11" s="3">
        <f t="shared" si="1"/>
        <v>0</v>
      </c>
    </row>
    <row r="12" spans="1:14" x14ac:dyDescent="0.35">
      <c r="A12" s="4"/>
      <c r="B12" s="4"/>
      <c r="C12" s="4"/>
      <c r="D12" s="4"/>
      <c r="E12" s="4"/>
      <c r="F12" s="5">
        <f>SUM(F9:F11)</f>
        <v>0</v>
      </c>
      <c r="G12" s="4"/>
      <c r="H12" s="5">
        <f>SUM(H9:H11)</f>
        <v>0</v>
      </c>
    </row>
    <row r="14" spans="1:14" x14ac:dyDescent="0.35">
      <c r="A14" s="4"/>
      <c r="B14" s="4"/>
      <c r="C14" s="4"/>
      <c r="D14" s="4"/>
      <c r="E14" s="4"/>
      <c r="F14" s="5">
        <f>F5+F12</f>
        <v>0</v>
      </c>
      <c r="G14" s="4"/>
      <c r="H14" s="5">
        <f>H5+H12</f>
        <v>0</v>
      </c>
    </row>
    <row r="15" spans="1:14" x14ac:dyDescent="0.35">
      <c r="F15" s="1" t="s">
        <v>15</v>
      </c>
      <c r="G15" s="1"/>
      <c r="H15" s="3">
        <v>0</v>
      </c>
      <c r="J15" s="9"/>
    </row>
    <row r="16" spans="1:14" x14ac:dyDescent="0.35">
      <c r="F16" s="1" t="s">
        <v>28</v>
      </c>
      <c r="G16" s="1"/>
      <c r="H16" s="8">
        <f>H14-H15</f>
        <v>0</v>
      </c>
      <c r="N16" t="s">
        <v>34</v>
      </c>
    </row>
  </sheetData>
  <mergeCells count="2">
    <mergeCell ref="A7:H7"/>
    <mergeCell ref="A1:H1"/>
  </mergeCells>
  <conditionalFormatting sqref="D9">
    <cfRule type="duplicateValues" dxfId="14" priority="6"/>
  </conditionalFormatting>
  <conditionalFormatting sqref="D3:D4">
    <cfRule type="duplicateValues" dxfId="13" priority="1"/>
  </conditionalFormatting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27"/>
  <sheetViews>
    <sheetView topLeftCell="A23" workbookViewId="0">
      <selection activeCell="M38" sqref="M38"/>
    </sheetView>
  </sheetViews>
  <sheetFormatPr defaultRowHeight="14.5" x14ac:dyDescent="0.35"/>
  <cols>
    <col min="2" max="2" width="10.26953125" customWidth="1"/>
    <col min="3" max="3" width="10.453125" bestFit="1" customWidth="1"/>
    <col min="5" max="5" width="11.26953125" bestFit="1" customWidth="1"/>
    <col min="7" max="8" width="10.54296875" bestFit="1" customWidth="1"/>
  </cols>
  <sheetData>
    <row r="1" spans="1:8" x14ac:dyDescent="0.35">
      <c r="A1" s="85" t="s">
        <v>6</v>
      </c>
      <c r="B1" s="86"/>
      <c r="C1" s="86"/>
      <c r="D1" s="86"/>
      <c r="E1" s="86"/>
      <c r="F1" s="86"/>
      <c r="G1" s="86"/>
      <c r="H1" s="86"/>
    </row>
    <row r="2" spans="1:8" x14ac:dyDescent="0.35">
      <c r="A2" s="4"/>
      <c r="B2" s="4" t="s">
        <v>0</v>
      </c>
      <c r="C2" s="4" t="s">
        <v>1</v>
      </c>
      <c r="D2" s="4" t="s">
        <v>2</v>
      </c>
      <c r="E2" s="4"/>
      <c r="F2" s="4" t="s">
        <v>3</v>
      </c>
      <c r="G2" s="4" t="s">
        <v>4</v>
      </c>
      <c r="H2" s="4" t="s">
        <v>5</v>
      </c>
    </row>
    <row r="3" spans="1:8" x14ac:dyDescent="0.35">
      <c r="A3" s="1">
        <v>1</v>
      </c>
      <c r="B3" s="45"/>
      <c r="C3" s="46"/>
      <c r="D3" s="41"/>
      <c r="E3" s="44"/>
      <c r="F3" s="42"/>
      <c r="G3" s="47">
        <v>170</v>
      </c>
      <c r="H3" s="3">
        <f>F3*G3</f>
        <v>0</v>
      </c>
    </row>
    <row r="4" spans="1:8" x14ac:dyDescent="0.35">
      <c r="A4" s="1">
        <v>2</v>
      </c>
      <c r="B4" s="45"/>
      <c r="C4" s="46"/>
      <c r="D4" s="41"/>
      <c r="E4" s="44"/>
      <c r="F4" s="42"/>
      <c r="G4" s="47">
        <v>170</v>
      </c>
      <c r="H4" s="3">
        <f t="shared" ref="H4:H6" si="0">F4*G4</f>
        <v>0</v>
      </c>
    </row>
    <row r="5" spans="1:8" x14ac:dyDescent="0.35">
      <c r="A5" s="1">
        <v>3</v>
      </c>
      <c r="B5" s="45"/>
      <c r="C5" s="46"/>
      <c r="D5" s="41"/>
      <c r="E5" s="44"/>
      <c r="F5" s="42"/>
      <c r="G5" s="47">
        <v>170</v>
      </c>
      <c r="H5" s="3">
        <f t="shared" si="0"/>
        <v>0</v>
      </c>
    </row>
    <row r="6" spans="1:8" x14ac:dyDescent="0.35">
      <c r="A6" s="1">
        <v>4</v>
      </c>
      <c r="B6" s="45"/>
      <c r="C6" s="46"/>
      <c r="D6" s="41"/>
      <c r="E6" s="44"/>
      <c r="F6" s="42"/>
      <c r="G6" s="47">
        <v>170</v>
      </c>
      <c r="H6" s="3">
        <f t="shared" si="0"/>
        <v>0</v>
      </c>
    </row>
    <row r="7" spans="1:8" x14ac:dyDescent="0.35">
      <c r="A7" s="6"/>
      <c r="B7" s="6"/>
      <c r="C7" s="6"/>
      <c r="D7" s="6"/>
      <c r="E7" s="6"/>
      <c r="F7" s="7">
        <f>SUM(F3:F6)</f>
        <v>0</v>
      </c>
      <c r="G7" s="6"/>
      <c r="H7" s="7">
        <f>SUM(H3:H6)</f>
        <v>0</v>
      </c>
    </row>
    <row r="9" spans="1:8" x14ac:dyDescent="0.35">
      <c r="A9" s="80" t="s">
        <v>23</v>
      </c>
      <c r="B9" s="80"/>
      <c r="C9" s="80"/>
      <c r="D9" s="80"/>
      <c r="E9" s="80"/>
      <c r="F9" s="80"/>
      <c r="G9" s="80"/>
      <c r="H9" s="80"/>
    </row>
    <row r="10" spans="1:8" x14ac:dyDescent="0.35">
      <c r="A10" s="4"/>
      <c r="B10" s="4" t="s">
        <v>0</v>
      </c>
      <c r="C10" s="4" t="s">
        <v>1</v>
      </c>
      <c r="D10" s="4" t="s">
        <v>2</v>
      </c>
      <c r="E10" s="4" t="s">
        <v>24</v>
      </c>
      <c r="F10" s="4" t="s">
        <v>3</v>
      </c>
      <c r="G10" s="4" t="s">
        <v>4</v>
      </c>
      <c r="H10" s="4" t="s">
        <v>5</v>
      </c>
    </row>
    <row r="11" spans="1:8" x14ac:dyDescent="0.35">
      <c r="A11" s="1">
        <v>1</v>
      </c>
      <c r="B11" s="45"/>
      <c r="C11" s="46"/>
      <c r="D11" s="41"/>
      <c r="E11" s="42"/>
      <c r="F11" s="42"/>
      <c r="G11" s="43">
        <v>264</v>
      </c>
      <c r="H11" s="3">
        <f>F11*G11</f>
        <v>0</v>
      </c>
    </row>
    <row r="12" spans="1:8" x14ac:dyDescent="0.35">
      <c r="A12" s="1">
        <v>2</v>
      </c>
      <c r="B12" s="45"/>
      <c r="C12" s="46"/>
      <c r="D12" s="41"/>
      <c r="E12" s="42"/>
      <c r="F12" s="42"/>
      <c r="G12" s="43">
        <v>264</v>
      </c>
      <c r="H12" s="3">
        <f t="shared" ref="H12" si="1">F12*G12</f>
        <v>0</v>
      </c>
    </row>
    <row r="13" spans="1:8" x14ac:dyDescent="0.35">
      <c r="A13" s="4"/>
      <c r="B13" s="4"/>
      <c r="C13" s="4"/>
      <c r="D13" s="4"/>
      <c r="E13" s="4"/>
      <c r="F13" s="5">
        <f>SUM(F11:F12)</f>
        <v>0</v>
      </c>
      <c r="G13" s="4"/>
      <c r="H13" s="5">
        <f>SUM(H11:H12)</f>
        <v>0</v>
      </c>
    </row>
    <row r="15" spans="1:8" x14ac:dyDescent="0.35">
      <c r="A15" s="4"/>
      <c r="B15" s="4"/>
      <c r="C15" s="4"/>
      <c r="D15" s="4"/>
      <c r="E15" s="4"/>
      <c r="F15" s="5">
        <f>F7+F13</f>
        <v>0</v>
      </c>
      <c r="G15" s="4"/>
      <c r="H15" s="5">
        <f>H7+H13</f>
        <v>0</v>
      </c>
    </row>
    <row r="16" spans="1:8" x14ac:dyDescent="0.35">
      <c r="F16" s="1" t="s">
        <v>19</v>
      </c>
      <c r="G16" s="1"/>
      <c r="H16" s="3"/>
    </row>
    <row r="17" spans="6:16" x14ac:dyDescent="0.35">
      <c r="F17" s="1" t="s">
        <v>16</v>
      </c>
      <c r="G17" s="1"/>
      <c r="H17" s="3"/>
    </row>
    <row r="18" spans="6:16" x14ac:dyDescent="0.35">
      <c r="F18" s="1" t="s">
        <v>28</v>
      </c>
      <c r="G18" s="1"/>
      <c r="H18" s="8">
        <f>H15-H16-H17</f>
        <v>0</v>
      </c>
    </row>
    <row r="22" spans="6:16" x14ac:dyDescent="0.35">
      <c r="O22">
        <f>24*108</f>
        <v>2592</v>
      </c>
    </row>
    <row r="25" spans="6:16" x14ac:dyDescent="0.35">
      <c r="M25">
        <f>500*17</f>
        <v>8500</v>
      </c>
      <c r="O25">
        <f>7000-2600</f>
        <v>4400</v>
      </c>
      <c r="P25">
        <f>500*4</f>
        <v>2000</v>
      </c>
    </row>
    <row r="26" spans="6:16" x14ac:dyDescent="0.35">
      <c r="M26">
        <f>M25-3000</f>
        <v>5500</v>
      </c>
      <c r="O26">
        <f>O25*4</f>
        <v>17600</v>
      </c>
    </row>
    <row r="27" spans="6:16" x14ac:dyDescent="0.35">
      <c r="P27">
        <f>O26-P25</f>
        <v>15600</v>
      </c>
    </row>
  </sheetData>
  <mergeCells count="2">
    <mergeCell ref="A9:H9"/>
    <mergeCell ref="A1:H1"/>
  </mergeCells>
  <conditionalFormatting sqref="D3:D6">
    <cfRule type="duplicateValues" dxfId="12" priority="4"/>
  </conditionalFormatting>
  <conditionalFormatting sqref="D11">
    <cfRule type="duplicateValues" dxfId="11" priority="1"/>
  </conditionalFormatting>
  <conditionalFormatting sqref="D11">
    <cfRule type="duplicateValues" dxfId="10" priority="2"/>
  </conditionalFormatting>
  <conditionalFormatting sqref="D12">
    <cfRule type="duplicateValues" dxfId="9" priority="3"/>
  </conditionalFormatting>
  <dataValidations count="1">
    <dataValidation type="custom" allowBlank="1" showInputMessage="1" prompt="拒绝重复输入 - 当前输入的内容，与本区域的其他单元格内容重复。" sqref="B11" xr:uid="{00000000-0002-0000-1000-000000000000}">
      <formula1>COUNTIF($B:$B,B11)&lt;2</formula1>
    </dataValidation>
  </dataValidation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20"/>
  <sheetViews>
    <sheetView workbookViewId="0">
      <selection activeCell="H18" sqref="H18:H19"/>
    </sheetView>
  </sheetViews>
  <sheetFormatPr defaultRowHeight="14.5" x14ac:dyDescent="0.35"/>
  <cols>
    <col min="2" max="2" width="9.1796875" bestFit="1" customWidth="1"/>
    <col min="3" max="3" width="10.453125" bestFit="1" customWidth="1"/>
    <col min="5" max="5" width="11.26953125" bestFit="1" customWidth="1"/>
    <col min="7" max="7" width="10.54296875" bestFit="1" customWidth="1"/>
    <col min="8" max="8" width="11.26953125" bestFit="1" customWidth="1"/>
  </cols>
  <sheetData>
    <row r="1" spans="1:12" x14ac:dyDescent="0.35">
      <c r="A1" s="85" t="s">
        <v>6</v>
      </c>
      <c r="B1" s="86"/>
      <c r="C1" s="86"/>
      <c r="D1" s="86"/>
      <c r="E1" s="86"/>
      <c r="F1" s="86"/>
      <c r="G1" s="86"/>
      <c r="H1" s="86"/>
    </row>
    <row r="2" spans="1:12" x14ac:dyDescent="0.35">
      <c r="A2" s="4"/>
      <c r="B2" s="4" t="s">
        <v>0</v>
      </c>
      <c r="C2" s="4" t="s">
        <v>1</v>
      </c>
      <c r="D2" s="4" t="s">
        <v>2</v>
      </c>
      <c r="E2" s="4"/>
      <c r="F2" s="4" t="s">
        <v>3</v>
      </c>
      <c r="G2" s="4" t="s">
        <v>4</v>
      </c>
      <c r="H2" s="4" t="s">
        <v>5</v>
      </c>
    </row>
    <row r="3" spans="1:12" x14ac:dyDescent="0.35">
      <c r="A3" s="1"/>
      <c r="B3" s="45"/>
      <c r="C3" s="46"/>
      <c r="D3" s="56"/>
      <c r="E3" s="44"/>
      <c r="F3" s="42"/>
      <c r="G3" s="47"/>
      <c r="H3" s="48">
        <f t="shared" ref="H3:H5" si="0">G3*F3</f>
        <v>0</v>
      </c>
    </row>
    <row r="4" spans="1:12" x14ac:dyDescent="0.35">
      <c r="A4" s="1">
        <v>1</v>
      </c>
      <c r="B4" s="45"/>
      <c r="C4" s="46"/>
      <c r="D4" s="56"/>
      <c r="E4" s="44"/>
      <c r="F4" s="42"/>
      <c r="G4" s="47"/>
      <c r="H4" s="48">
        <f t="shared" si="0"/>
        <v>0</v>
      </c>
    </row>
    <row r="5" spans="1:12" x14ac:dyDescent="0.35">
      <c r="A5" s="1">
        <v>2</v>
      </c>
      <c r="B5" s="45"/>
      <c r="C5" s="46"/>
      <c r="D5" s="56"/>
      <c r="E5" s="44"/>
      <c r="F5" s="42"/>
      <c r="G5" s="47"/>
      <c r="H5" s="48">
        <f t="shared" si="0"/>
        <v>0</v>
      </c>
      <c r="J5" s="21"/>
      <c r="K5" s="21"/>
      <c r="L5" s="21"/>
    </row>
    <row r="6" spans="1:12" x14ac:dyDescent="0.35">
      <c r="A6" s="1">
        <v>3</v>
      </c>
      <c r="B6" s="45"/>
      <c r="C6" s="46"/>
      <c r="D6" s="56"/>
      <c r="E6" s="44"/>
      <c r="F6" s="42"/>
      <c r="G6" s="47"/>
      <c r="H6" s="48">
        <f>G6*F6</f>
        <v>0</v>
      </c>
    </row>
    <row r="7" spans="1:12" x14ac:dyDescent="0.35">
      <c r="A7" s="6"/>
      <c r="B7" s="6"/>
      <c r="C7" s="6"/>
      <c r="D7" s="6"/>
      <c r="E7" s="6"/>
      <c r="F7" s="7">
        <f>SUM(F3:F6)</f>
        <v>0</v>
      </c>
      <c r="G7" s="6"/>
      <c r="H7" s="7">
        <f>SUM(H3:H6)</f>
        <v>0</v>
      </c>
    </row>
    <row r="9" spans="1:12" x14ac:dyDescent="0.35">
      <c r="A9" s="80" t="s">
        <v>23</v>
      </c>
      <c r="B9" s="80"/>
      <c r="C9" s="80"/>
      <c r="D9" s="80"/>
      <c r="E9" s="80"/>
      <c r="F9" s="80"/>
      <c r="G9" s="80"/>
      <c r="H9" s="80"/>
    </row>
    <row r="10" spans="1:12" x14ac:dyDescent="0.35">
      <c r="A10" s="4"/>
      <c r="B10" s="4" t="s">
        <v>0</v>
      </c>
      <c r="C10" s="4" t="s">
        <v>1</v>
      </c>
      <c r="D10" s="4" t="s">
        <v>2</v>
      </c>
      <c r="E10" s="4" t="s">
        <v>24</v>
      </c>
      <c r="F10" s="4" t="s">
        <v>3</v>
      </c>
      <c r="G10" s="4" t="s">
        <v>4</v>
      </c>
      <c r="H10" s="4" t="s">
        <v>5</v>
      </c>
    </row>
    <row r="11" spans="1:12" x14ac:dyDescent="0.35">
      <c r="A11" s="1">
        <v>1</v>
      </c>
      <c r="B11" s="2"/>
      <c r="C11" s="2"/>
      <c r="D11" s="1"/>
      <c r="E11" s="1"/>
      <c r="F11" s="3"/>
      <c r="G11" s="3">
        <v>240</v>
      </c>
      <c r="H11" s="3">
        <f>F11*G11</f>
        <v>0</v>
      </c>
    </row>
    <row r="12" spans="1:12" x14ac:dyDescent="0.35">
      <c r="A12" s="1">
        <v>2</v>
      </c>
      <c r="B12" s="2"/>
      <c r="C12" s="2"/>
      <c r="D12" s="1"/>
      <c r="E12" s="1"/>
      <c r="F12" s="3"/>
      <c r="G12" s="3">
        <v>287</v>
      </c>
      <c r="H12" s="3">
        <f t="shared" ref="H12" si="1">F12*G12</f>
        <v>0</v>
      </c>
    </row>
    <row r="13" spans="1:12" x14ac:dyDescent="0.35">
      <c r="A13" s="4"/>
      <c r="B13" s="4"/>
      <c r="C13" s="4"/>
      <c r="D13" s="4"/>
      <c r="E13" s="4"/>
      <c r="F13" s="5">
        <f>SUM(F11:F12)</f>
        <v>0</v>
      </c>
      <c r="G13" s="4"/>
      <c r="H13" s="5">
        <f>SUM(H11:H12)</f>
        <v>0</v>
      </c>
    </row>
    <row r="14" spans="1:12" s="21" customFormat="1" x14ac:dyDescent="0.35">
      <c r="A14" s="19"/>
      <c r="B14" s="19"/>
      <c r="C14" s="19"/>
      <c r="D14" s="19"/>
      <c r="E14" s="19"/>
      <c r="F14" s="20"/>
      <c r="G14" s="19"/>
      <c r="H14" s="20"/>
    </row>
    <row r="15" spans="1:12" x14ac:dyDescent="0.35">
      <c r="A15" s="4"/>
      <c r="B15" s="4"/>
      <c r="C15" s="4"/>
      <c r="D15" s="4"/>
      <c r="E15" s="4"/>
      <c r="F15" s="5">
        <f>F7+F13</f>
        <v>0</v>
      </c>
      <c r="G15" s="4"/>
      <c r="H15" s="5">
        <f>H7+H13</f>
        <v>0</v>
      </c>
    </row>
    <row r="16" spans="1:12" x14ac:dyDescent="0.35">
      <c r="F16" s="9"/>
    </row>
    <row r="17" spans="6:8" x14ac:dyDescent="0.35">
      <c r="F17" s="1" t="s">
        <v>15</v>
      </c>
      <c r="G17" s="1"/>
      <c r="H17" s="3"/>
    </row>
    <row r="18" spans="6:8" x14ac:dyDescent="0.35">
      <c r="F18" s="1" t="s">
        <v>40</v>
      </c>
      <c r="G18" s="1"/>
      <c r="H18" s="3"/>
    </row>
    <row r="19" spans="6:8" x14ac:dyDescent="0.35">
      <c r="F19" s="1" t="s">
        <v>16</v>
      </c>
      <c r="G19" s="1"/>
      <c r="H19" s="3"/>
    </row>
    <row r="20" spans="6:8" x14ac:dyDescent="0.35">
      <c r="F20" s="1" t="s">
        <v>28</v>
      </c>
      <c r="G20" s="1"/>
      <c r="H20" s="8">
        <f>H15-H17-H18-H19</f>
        <v>0</v>
      </c>
    </row>
  </sheetData>
  <mergeCells count="2">
    <mergeCell ref="A9:H9"/>
    <mergeCell ref="A1:H1"/>
  </mergeCells>
  <conditionalFormatting sqref="D11">
    <cfRule type="duplicateValues" dxfId="8" priority="5"/>
  </conditionalFormatting>
  <conditionalFormatting sqref="D12">
    <cfRule type="duplicateValues" dxfId="7" priority="15"/>
  </conditionalFormatting>
  <conditionalFormatting sqref="D3:D6">
    <cfRule type="duplicateValues" dxfId="6" priority="1"/>
  </conditionalFormatting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21"/>
  <sheetViews>
    <sheetView topLeftCell="A23" workbookViewId="0">
      <selection activeCell="J39" sqref="J39"/>
    </sheetView>
  </sheetViews>
  <sheetFormatPr defaultRowHeight="14.5" x14ac:dyDescent="0.35"/>
  <cols>
    <col min="3" max="3" width="9.7265625" bestFit="1" customWidth="1"/>
    <col min="7" max="8" width="10.54296875" bestFit="1" customWidth="1"/>
    <col min="10" max="10" width="10.54296875" bestFit="1" customWidth="1"/>
    <col min="12" max="12" width="10.54296875" bestFit="1" customWidth="1"/>
    <col min="15" max="15" width="9.7265625" bestFit="1" customWidth="1"/>
    <col min="19" max="19" width="10.54296875" bestFit="1" customWidth="1"/>
    <col min="20" max="20" width="11.54296875" customWidth="1"/>
  </cols>
  <sheetData>
    <row r="1" spans="1:23" x14ac:dyDescent="0.35">
      <c r="A1" s="80" t="s">
        <v>6</v>
      </c>
      <c r="B1" s="80"/>
      <c r="C1" s="80"/>
      <c r="D1" s="80"/>
      <c r="E1" s="80"/>
      <c r="F1" s="80"/>
      <c r="G1" s="80"/>
      <c r="M1" s="80" t="s">
        <v>6</v>
      </c>
      <c r="N1" s="80"/>
      <c r="O1" s="80"/>
      <c r="P1" s="80"/>
      <c r="Q1" s="80"/>
      <c r="R1" s="80"/>
      <c r="S1" s="80"/>
    </row>
    <row r="2" spans="1:23" x14ac:dyDescent="0.35">
      <c r="A2" s="4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M2" s="4"/>
      <c r="N2" s="4" t="s">
        <v>0</v>
      </c>
      <c r="O2" s="4" t="s">
        <v>1</v>
      </c>
      <c r="P2" s="4" t="s">
        <v>2</v>
      </c>
      <c r="Q2" s="4" t="s">
        <v>3</v>
      </c>
      <c r="R2" s="4" t="s">
        <v>4</v>
      </c>
      <c r="S2" s="4" t="s">
        <v>5</v>
      </c>
    </row>
    <row r="3" spans="1:23" x14ac:dyDescent="0.35">
      <c r="A3" s="1">
        <v>1</v>
      </c>
      <c r="B3" s="1"/>
      <c r="C3" s="2"/>
      <c r="D3" s="1"/>
      <c r="E3" s="3"/>
      <c r="F3" s="3">
        <v>150</v>
      </c>
      <c r="G3" s="3">
        <f>E3*F3</f>
        <v>0</v>
      </c>
      <c r="M3" s="1">
        <v>1</v>
      </c>
      <c r="N3" s="1"/>
      <c r="O3" s="2"/>
      <c r="P3" s="1"/>
      <c r="Q3" s="3"/>
      <c r="R3" s="3"/>
      <c r="S3" s="3">
        <f>Q3*R3</f>
        <v>0</v>
      </c>
    </row>
    <row r="4" spans="1:23" x14ac:dyDescent="0.35">
      <c r="A4" s="1">
        <v>2</v>
      </c>
      <c r="B4" s="1"/>
      <c r="C4" s="2"/>
      <c r="D4" s="1"/>
      <c r="E4" s="3"/>
      <c r="F4" s="3">
        <v>150</v>
      </c>
      <c r="G4" s="3">
        <f t="shared" ref="G4:G5" si="0">E4*F4</f>
        <v>0</v>
      </c>
      <c r="M4" s="1">
        <v>2</v>
      </c>
      <c r="N4" s="1"/>
      <c r="O4" s="2"/>
      <c r="P4" s="1"/>
      <c r="Q4" s="3"/>
      <c r="R4" s="3"/>
      <c r="S4" s="3">
        <f t="shared" ref="S4:S5" si="1">Q4*R4</f>
        <v>0</v>
      </c>
    </row>
    <row r="5" spans="1:23" x14ac:dyDescent="0.35">
      <c r="A5" s="1"/>
      <c r="B5" s="1"/>
      <c r="C5" s="2"/>
      <c r="D5" s="1"/>
      <c r="E5" s="3"/>
      <c r="F5" s="3"/>
      <c r="G5" s="3">
        <f t="shared" si="0"/>
        <v>0</v>
      </c>
      <c r="M5" s="1">
        <v>3</v>
      </c>
      <c r="N5" s="1"/>
      <c r="O5" s="2"/>
      <c r="P5" s="1"/>
      <c r="Q5" s="3"/>
      <c r="R5" s="3"/>
      <c r="S5" s="3">
        <f t="shared" si="1"/>
        <v>0</v>
      </c>
    </row>
    <row r="6" spans="1:23" x14ac:dyDescent="0.35">
      <c r="A6" s="6"/>
      <c r="B6" s="6"/>
      <c r="C6" s="6"/>
      <c r="D6" s="6"/>
      <c r="E6" s="7">
        <f>SUM(E3:E5)</f>
        <v>0</v>
      </c>
      <c r="F6" s="6"/>
      <c r="G6" s="7">
        <f>SUM(G3:G5)</f>
        <v>0</v>
      </c>
      <c r="M6" s="6"/>
      <c r="N6" s="6"/>
      <c r="O6" s="6"/>
      <c r="P6" s="6"/>
      <c r="Q6" s="7">
        <f>SUM(Q3:Q5)</f>
        <v>0</v>
      </c>
      <c r="R6" s="6"/>
      <c r="S6" s="7">
        <f>SUM(S3:S5)</f>
        <v>0</v>
      </c>
    </row>
    <row r="8" spans="1:23" x14ac:dyDescent="0.35">
      <c r="E8" s="1" t="s">
        <v>19</v>
      </c>
      <c r="F8" s="1"/>
      <c r="G8" s="3">
        <v>0</v>
      </c>
      <c r="Q8" s="1" t="s">
        <v>19</v>
      </c>
      <c r="R8" s="1"/>
      <c r="S8" s="3">
        <v>0</v>
      </c>
    </row>
    <row r="9" spans="1:23" x14ac:dyDescent="0.35">
      <c r="E9" s="1" t="s">
        <v>16</v>
      </c>
      <c r="F9" s="1"/>
      <c r="G9" s="8">
        <v>0</v>
      </c>
      <c r="Q9" s="1" t="s">
        <v>16</v>
      </c>
      <c r="R9" s="1"/>
      <c r="S9" s="8">
        <v>0</v>
      </c>
    </row>
    <row r="10" spans="1:23" x14ac:dyDescent="0.35">
      <c r="E10" s="1" t="s">
        <v>22</v>
      </c>
      <c r="F10" s="1"/>
      <c r="G10" s="8">
        <f>G6-G8-G9</f>
        <v>0</v>
      </c>
      <c r="Q10" s="1" t="s">
        <v>22</v>
      </c>
      <c r="R10" s="1"/>
      <c r="S10" s="8">
        <f>S6-S8-S9</f>
        <v>0</v>
      </c>
    </row>
    <row r="12" spans="1:23" x14ac:dyDescent="0.35">
      <c r="J12" s="9"/>
    </row>
    <row r="13" spans="1:23" x14ac:dyDescent="0.35">
      <c r="A13" s="80" t="s">
        <v>23</v>
      </c>
      <c r="B13" s="80"/>
      <c r="C13" s="80"/>
      <c r="D13" s="80"/>
      <c r="E13" s="80"/>
      <c r="F13" s="80"/>
      <c r="G13" s="80"/>
      <c r="H13" s="80"/>
      <c r="M13" s="80" t="s">
        <v>23</v>
      </c>
      <c r="N13" s="80"/>
      <c r="O13" s="80"/>
      <c r="P13" s="80"/>
      <c r="Q13" s="80"/>
      <c r="R13" s="80"/>
      <c r="S13" s="80"/>
      <c r="T13" s="80"/>
    </row>
    <row r="14" spans="1:23" x14ac:dyDescent="0.35">
      <c r="A14" s="4"/>
      <c r="B14" s="4" t="s">
        <v>0</v>
      </c>
      <c r="C14" s="4" t="s">
        <v>1</v>
      </c>
      <c r="D14" s="4" t="s">
        <v>2</v>
      </c>
      <c r="E14" s="4" t="s">
        <v>24</v>
      </c>
      <c r="F14" s="4" t="s">
        <v>3</v>
      </c>
      <c r="G14" s="4" t="s">
        <v>4</v>
      </c>
      <c r="H14" s="4" t="s">
        <v>5</v>
      </c>
      <c r="M14" s="4"/>
      <c r="N14" s="4" t="s">
        <v>0</v>
      </c>
      <c r="O14" s="4" t="s">
        <v>1</v>
      </c>
      <c r="P14" s="4" t="s">
        <v>2</v>
      </c>
      <c r="Q14" s="4" t="s">
        <v>24</v>
      </c>
      <c r="R14" s="4" t="s">
        <v>3</v>
      </c>
      <c r="S14" s="4" t="s">
        <v>4</v>
      </c>
      <c r="T14" s="4" t="s">
        <v>5</v>
      </c>
    </row>
    <row r="15" spans="1:23" x14ac:dyDescent="0.35">
      <c r="A15" s="1">
        <v>1</v>
      </c>
      <c r="B15" s="2"/>
      <c r="C15" s="2"/>
      <c r="D15" s="1"/>
      <c r="E15" s="1"/>
      <c r="F15" s="3"/>
      <c r="G15" s="3">
        <v>265</v>
      </c>
      <c r="H15" s="3">
        <f>F15*G15</f>
        <v>0</v>
      </c>
      <c r="M15" s="1">
        <v>1</v>
      </c>
      <c r="N15" s="2"/>
      <c r="O15" s="2"/>
      <c r="P15" s="1"/>
      <c r="Q15" s="1"/>
      <c r="R15" s="3"/>
      <c r="S15" s="3"/>
      <c r="T15" s="3">
        <f>R15*S15</f>
        <v>0</v>
      </c>
      <c r="V15">
        <f>(F15-R15)/2</f>
        <v>0</v>
      </c>
      <c r="W15">
        <f>V15</f>
        <v>0</v>
      </c>
    </row>
    <row r="16" spans="1:23" x14ac:dyDescent="0.35">
      <c r="A16" s="1">
        <v>2</v>
      </c>
      <c r="B16" s="1"/>
      <c r="C16" s="2"/>
      <c r="D16" s="1"/>
      <c r="E16" s="1"/>
      <c r="F16" s="3"/>
      <c r="G16" s="3">
        <v>265</v>
      </c>
      <c r="H16" s="3">
        <f t="shared" ref="H16:H17" si="2">F16*G16</f>
        <v>0</v>
      </c>
      <c r="M16" s="1">
        <v>2</v>
      </c>
      <c r="N16" s="2"/>
      <c r="O16" s="2"/>
      <c r="P16" s="1"/>
      <c r="Q16" s="1"/>
      <c r="R16" s="3"/>
      <c r="S16" s="3"/>
      <c r="T16" s="3">
        <f t="shared" ref="T16:T17" si="3">R16*S16</f>
        <v>0</v>
      </c>
      <c r="V16">
        <f t="shared" ref="V16:V17" si="4">(F16-R16)/2</f>
        <v>0</v>
      </c>
      <c r="W16">
        <f t="shared" ref="W16:W17" si="5">V16</f>
        <v>0</v>
      </c>
    </row>
    <row r="17" spans="1:23" x14ac:dyDescent="0.35">
      <c r="A17" s="1">
        <v>3</v>
      </c>
      <c r="B17" s="1"/>
      <c r="C17" s="2"/>
      <c r="D17" s="1"/>
      <c r="E17" s="1"/>
      <c r="F17" s="3"/>
      <c r="G17" s="3">
        <v>265</v>
      </c>
      <c r="H17" s="3">
        <f t="shared" si="2"/>
        <v>0</v>
      </c>
      <c r="M17" s="1">
        <v>4</v>
      </c>
      <c r="N17" s="1"/>
      <c r="O17" s="2"/>
      <c r="P17" s="1"/>
      <c r="Q17" s="1"/>
      <c r="R17" s="3"/>
      <c r="S17" s="3"/>
      <c r="T17" s="3">
        <f t="shared" si="3"/>
        <v>0</v>
      </c>
      <c r="V17">
        <f t="shared" si="4"/>
        <v>0</v>
      </c>
      <c r="W17">
        <f t="shared" si="5"/>
        <v>0</v>
      </c>
    </row>
    <row r="18" spans="1:23" x14ac:dyDescent="0.35">
      <c r="A18" s="4"/>
      <c r="B18" s="4"/>
      <c r="C18" s="4"/>
      <c r="D18" s="4"/>
      <c r="E18" s="4"/>
      <c r="F18" s="5">
        <f>SUM(F15:F17)</f>
        <v>0</v>
      </c>
      <c r="G18" s="4"/>
      <c r="H18" s="5">
        <f>SUM(H15:H17)</f>
        <v>0</v>
      </c>
      <c r="L18" s="9"/>
      <c r="M18" s="4"/>
      <c r="N18" s="4"/>
      <c r="O18" s="4"/>
      <c r="P18" s="4"/>
      <c r="Q18" s="4"/>
      <c r="R18" s="5">
        <f>SUM(R15:R17)</f>
        <v>0</v>
      </c>
      <c r="S18" s="4"/>
      <c r="T18" s="5">
        <f>SUM(T15:T17)</f>
        <v>0</v>
      </c>
      <c r="V18">
        <f>SUM(V15:V17)</f>
        <v>0</v>
      </c>
      <c r="W18">
        <f>SUM(W15:W17)</f>
        <v>0</v>
      </c>
    </row>
    <row r="20" spans="1:23" x14ac:dyDescent="0.35">
      <c r="F20" s="1" t="s">
        <v>15</v>
      </c>
      <c r="G20" s="1"/>
      <c r="H20" s="3"/>
      <c r="R20" s="1" t="s">
        <v>15</v>
      </c>
      <c r="S20" s="1"/>
      <c r="T20" s="3">
        <v>7440</v>
      </c>
      <c r="V20" s="9">
        <f>V18*265</f>
        <v>0</v>
      </c>
      <c r="W20" s="9">
        <f>W18*265</f>
        <v>0</v>
      </c>
    </row>
    <row r="21" spans="1:23" x14ac:dyDescent="0.35">
      <c r="F21" s="1" t="s">
        <v>28</v>
      </c>
      <c r="G21" s="1"/>
      <c r="H21" s="8">
        <f>H18-H20+G10</f>
        <v>0</v>
      </c>
      <c r="R21" s="1" t="s">
        <v>28</v>
      </c>
      <c r="S21" s="1"/>
      <c r="T21" s="8">
        <f>T18-T20+S10</f>
        <v>-7440</v>
      </c>
    </row>
  </sheetData>
  <mergeCells count="4">
    <mergeCell ref="A1:G1"/>
    <mergeCell ref="A13:H13"/>
    <mergeCell ref="M1:S1"/>
    <mergeCell ref="M13:T13"/>
  </mergeCells>
  <conditionalFormatting sqref="P15:P16">
    <cfRule type="duplicateValues" dxfId="5" priority="3"/>
  </conditionalFormatting>
  <conditionalFormatting sqref="D15:D16">
    <cfRule type="duplicateValues" dxfId="4" priority="6"/>
  </conditionalFormatting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22"/>
  <sheetViews>
    <sheetView workbookViewId="0">
      <selection activeCell="N12" sqref="N12"/>
    </sheetView>
  </sheetViews>
  <sheetFormatPr defaultRowHeight="14.5" x14ac:dyDescent="0.35"/>
  <cols>
    <col min="2" max="2" width="9.54296875" bestFit="1" customWidth="1"/>
    <col min="3" max="3" width="10.453125" bestFit="1" customWidth="1"/>
    <col min="7" max="7" width="10.54296875" bestFit="1" customWidth="1"/>
    <col min="8" max="8" width="11.26953125" bestFit="1" customWidth="1"/>
    <col min="9" max="9" width="10.54296875" bestFit="1" customWidth="1"/>
  </cols>
  <sheetData>
    <row r="1" spans="1:8" x14ac:dyDescent="0.35">
      <c r="A1" s="85" t="s">
        <v>6</v>
      </c>
      <c r="B1" s="86"/>
      <c r="C1" s="86"/>
      <c r="D1" s="86"/>
      <c r="E1" s="86"/>
      <c r="F1" s="86"/>
      <c r="G1" s="86"/>
      <c r="H1" s="86"/>
    </row>
    <row r="2" spans="1:8" x14ac:dyDescent="0.35">
      <c r="A2" s="4"/>
      <c r="B2" s="4" t="s">
        <v>0</v>
      </c>
      <c r="C2" s="4" t="s">
        <v>1</v>
      </c>
      <c r="D2" s="4" t="s">
        <v>2</v>
      </c>
      <c r="E2" s="4"/>
      <c r="F2" s="4" t="s">
        <v>3</v>
      </c>
      <c r="G2" s="4" t="s">
        <v>4</v>
      </c>
      <c r="H2" s="4" t="s">
        <v>5</v>
      </c>
    </row>
    <row r="3" spans="1:8" x14ac:dyDescent="0.35">
      <c r="A3" s="1">
        <v>1</v>
      </c>
      <c r="B3" s="45"/>
      <c r="C3" s="46"/>
      <c r="D3" s="41"/>
      <c r="E3" s="44"/>
      <c r="F3" s="42"/>
      <c r="G3" s="47"/>
      <c r="H3" s="3">
        <f>F3*G3</f>
        <v>0</v>
      </c>
    </row>
    <row r="4" spans="1:8" x14ac:dyDescent="0.35">
      <c r="A4" s="6"/>
      <c r="B4" s="6"/>
      <c r="C4" s="6"/>
      <c r="D4" s="6"/>
      <c r="E4" s="6"/>
      <c r="F4" s="7">
        <f>SUM(F3:F3)</f>
        <v>0</v>
      </c>
      <c r="G4" s="6"/>
      <c r="H4" s="7">
        <f>SUM(H3:H3)</f>
        <v>0</v>
      </c>
    </row>
    <row r="7" spans="1:8" x14ac:dyDescent="0.35">
      <c r="A7" s="80" t="s">
        <v>23</v>
      </c>
      <c r="B7" s="80"/>
      <c r="C7" s="80"/>
      <c r="D7" s="80"/>
      <c r="E7" s="80"/>
      <c r="F7" s="80"/>
      <c r="G7" s="80"/>
      <c r="H7" s="80"/>
    </row>
    <row r="8" spans="1:8" x14ac:dyDescent="0.35">
      <c r="A8" s="4"/>
      <c r="B8" s="4" t="s">
        <v>0</v>
      </c>
      <c r="C8" s="4" t="s">
        <v>1</v>
      </c>
      <c r="D8" s="4" t="s">
        <v>2</v>
      </c>
      <c r="E8" s="4" t="s">
        <v>24</v>
      </c>
      <c r="F8" s="4" t="s">
        <v>3</v>
      </c>
      <c r="G8" s="4" t="s">
        <v>4</v>
      </c>
      <c r="H8" s="4" t="s">
        <v>5</v>
      </c>
    </row>
    <row r="9" spans="1:8" x14ac:dyDescent="0.35">
      <c r="A9" s="1">
        <v>1</v>
      </c>
      <c r="B9" s="2"/>
      <c r="C9" s="2"/>
      <c r="D9" s="1"/>
      <c r="E9" s="1"/>
      <c r="F9" s="3"/>
      <c r="G9" s="3">
        <v>210</v>
      </c>
      <c r="H9" s="3">
        <f>F9*G9</f>
        <v>0</v>
      </c>
    </row>
    <row r="10" spans="1:8" x14ac:dyDescent="0.35">
      <c r="A10" s="1">
        <v>2</v>
      </c>
      <c r="B10" s="1"/>
      <c r="C10" s="2"/>
      <c r="D10" s="1"/>
      <c r="E10" s="1"/>
      <c r="F10" s="3"/>
      <c r="G10" s="3">
        <v>276</v>
      </c>
      <c r="H10" s="3">
        <f t="shared" ref="H10:H12" si="0">F10*G10</f>
        <v>0</v>
      </c>
    </row>
    <row r="11" spans="1:8" x14ac:dyDescent="0.35">
      <c r="A11" s="1">
        <v>3</v>
      </c>
      <c r="B11" s="1"/>
      <c r="C11" s="2"/>
      <c r="D11" s="1"/>
      <c r="E11" s="1"/>
      <c r="F11" s="3"/>
      <c r="G11" s="3"/>
      <c r="H11" s="3">
        <f t="shared" si="0"/>
        <v>0</v>
      </c>
    </row>
    <row r="12" spans="1:8" x14ac:dyDescent="0.35">
      <c r="A12" s="1">
        <v>4</v>
      </c>
      <c r="B12" s="2"/>
      <c r="C12" s="2"/>
      <c r="D12" s="1"/>
      <c r="E12" s="1"/>
      <c r="F12" s="3"/>
      <c r="G12" s="3"/>
      <c r="H12" s="3">
        <f t="shared" si="0"/>
        <v>0</v>
      </c>
    </row>
    <row r="13" spans="1:8" x14ac:dyDescent="0.35">
      <c r="A13" s="4"/>
      <c r="B13" s="4"/>
      <c r="C13" s="4"/>
      <c r="D13" s="4"/>
      <c r="E13" s="4"/>
      <c r="F13" s="5">
        <f>SUM(F9:F12)</f>
        <v>0</v>
      </c>
      <c r="G13" s="4"/>
      <c r="H13" s="5">
        <f>SUM(H9:H12)</f>
        <v>0</v>
      </c>
    </row>
    <row r="15" spans="1:8" x14ac:dyDescent="0.35">
      <c r="A15" s="4"/>
      <c r="B15" s="4"/>
      <c r="C15" s="4"/>
      <c r="D15" s="4"/>
      <c r="E15" s="4"/>
      <c r="F15" s="5">
        <f>F4+F13</f>
        <v>0</v>
      </c>
      <c r="G15" s="4"/>
      <c r="H15" s="5">
        <f t="shared" ref="H15" si="1">H4+H13</f>
        <v>0</v>
      </c>
    </row>
    <row r="16" spans="1:8" x14ac:dyDescent="0.35">
      <c r="F16" s="1" t="s">
        <v>15</v>
      </c>
      <c r="G16" s="1"/>
      <c r="H16" s="3"/>
    </row>
    <row r="17" spans="5:9" x14ac:dyDescent="0.35">
      <c r="F17" s="1" t="s">
        <v>40</v>
      </c>
      <c r="G17" s="1"/>
      <c r="H17" s="3">
        <v>0</v>
      </c>
      <c r="I17" s="10">
        <v>8608</v>
      </c>
    </row>
    <row r="18" spans="5:9" x14ac:dyDescent="0.35">
      <c r="F18" s="1" t="s">
        <v>28</v>
      </c>
      <c r="G18" s="1"/>
      <c r="H18" s="8">
        <f>H15-H16-H17</f>
        <v>0</v>
      </c>
    </row>
    <row r="21" spans="5:9" x14ac:dyDescent="0.35">
      <c r="E21" t="s">
        <v>19</v>
      </c>
    </row>
    <row r="22" spans="5:9" x14ac:dyDescent="0.35">
      <c r="F22" s="23" t="s">
        <v>37</v>
      </c>
      <c r="G22" s="23"/>
      <c r="H22" s="24">
        <v>-10000</v>
      </c>
    </row>
  </sheetData>
  <mergeCells count="2">
    <mergeCell ref="A7:H7"/>
    <mergeCell ref="A1:H1"/>
  </mergeCells>
  <conditionalFormatting sqref="D12">
    <cfRule type="duplicateValues" dxfId="3" priority="11"/>
  </conditionalFormatting>
  <conditionalFormatting sqref="D11">
    <cfRule type="duplicateValues" dxfId="2" priority="5"/>
  </conditionalFormatting>
  <conditionalFormatting sqref="D9:D10">
    <cfRule type="duplicateValues" dxfId="1" priority="4"/>
  </conditionalFormatting>
  <conditionalFormatting sqref="D3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Ballast</vt:lpstr>
      <vt:lpstr>Rocks</vt:lpstr>
      <vt:lpstr>Summary</vt:lpstr>
      <vt:lpstr>Gregory</vt:lpstr>
      <vt:lpstr>Muguongo</vt:lpstr>
      <vt:lpstr>Eveline</vt:lpstr>
      <vt:lpstr>Mike</vt:lpstr>
      <vt:lpstr>Kiambi</vt:lpstr>
      <vt:lpstr>Grace</vt:lpstr>
      <vt:lpstr>Harrison</vt:lpstr>
      <vt:lpstr>Delight</vt:lpstr>
      <vt:lpstr>MWENDA</vt:lpstr>
      <vt:lpstr>Kiboro</vt:lpstr>
      <vt:lpstr>Eric</vt:lpstr>
      <vt:lpstr>Mutuma</vt:lpstr>
      <vt:lpstr>EDU</vt:lpstr>
      <vt:lpstr>KOROSS</vt:lpstr>
      <vt:lpstr>Ali</vt:lpstr>
      <vt:lpstr>Gachoka</vt:lpstr>
      <vt:lpstr>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HCS_KE</cp:lastModifiedBy>
  <cp:lastPrinted>2021-08-07T19:18:23Z</cp:lastPrinted>
  <dcterms:created xsi:type="dcterms:W3CDTF">2021-05-29T06:09:30Z</dcterms:created>
  <dcterms:modified xsi:type="dcterms:W3CDTF">2021-09-24T03:26:09Z</dcterms:modified>
</cp:coreProperties>
</file>