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 GACHOKA\Desktop\CALE-BALLAST\august\"/>
    </mc:Choice>
  </mc:AlternateContent>
  <bookViews>
    <workbookView xWindow="0" yWindow="0" windowWidth="15530" windowHeight="7080" tabRatio="820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Harrison" sheetId="19" r:id="rId9"/>
    <sheet name="Kuria" sheetId="7" r:id="rId10"/>
    <sheet name="MWENDA" sheetId="20" r:id="rId11"/>
    <sheet name="Kiboro" sheetId="13" r:id="rId12"/>
    <sheet name="Eric" sheetId="6" r:id="rId13"/>
    <sheet name="Mutuma" sheetId="4" r:id="rId14"/>
    <sheet name="EDU" sheetId="2" r:id="rId15"/>
    <sheet name="KOROSS" sheetId="9" r:id="rId16"/>
    <sheet name="Grace" sheetId="10" r:id="rId17"/>
    <sheet name="Ali" sheetId="11" r:id="rId18"/>
    <sheet name="Gachoka" sheetId="12" r:id="rId19"/>
    <sheet name="Mark" sheetId="18" r:id="rId20"/>
    <sheet name="Sheet2" sheetId="23" r:id="rId21"/>
    <sheet name="Sheet1" sheetId="22" r:id="rId22"/>
    <sheet name="Sheet3" sheetId="24" r:id="rId23"/>
  </sheets>
  <definedNames>
    <definedName name="_xlnm._FilterDatabase" localSheetId="0" hidden="1">Ballast!$A$2:$H$25</definedName>
    <definedName name="_xlnm._FilterDatabase" localSheetId="13" hidden="1">Mutuma!$A$2:$H$6</definedName>
    <definedName name="_xlnm._FilterDatabase" localSheetId="1" hidden="1">Rocks!$A$2:$H$16</definedName>
    <definedName name="_xlnm.Print_Area" localSheetId="21">Sheet1!$G$7:$K$19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8" l="1"/>
  <c r="F25" i="1" l="1"/>
  <c r="F12" i="7" l="1"/>
  <c r="H4" i="7"/>
  <c r="H5" i="7"/>
  <c r="H6" i="7"/>
  <c r="H7" i="7"/>
  <c r="H8" i="7"/>
  <c r="H9" i="7"/>
  <c r="H10" i="7"/>
  <c r="H11" i="7"/>
  <c r="H3" i="7"/>
  <c r="H29" i="8" l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I28" i="8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H28" i="8"/>
  <c r="F10" i="19" l="1"/>
  <c r="H4" i="19"/>
  <c r="H5" i="19"/>
  <c r="H6" i="19"/>
  <c r="H7" i="19"/>
  <c r="H8" i="19"/>
  <c r="H9" i="19"/>
  <c r="H3" i="19"/>
  <c r="H10" i="19" s="1"/>
  <c r="F8" i="3"/>
  <c r="H3" i="14"/>
  <c r="H4" i="4"/>
  <c r="H5" i="4"/>
  <c r="H3" i="4"/>
  <c r="F6" i="4"/>
  <c r="H24" i="1"/>
  <c r="H6" i="4" l="1"/>
  <c r="F18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3" i="16"/>
  <c r="H4" i="5"/>
  <c r="H5" i="5"/>
  <c r="H6" i="5"/>
  <c r="H7" i="5"/>
  <c r="H8" i="5"/>
  <c r="H3" i="5"/>
  <c r="F9" i="5"/>
  <c r="H10" i="20"/>
  <c r="H11" i="20"/>
  <c r="H12" i="20"/>
  <c r="H13" i="20"/>
  <c r="F14" i="20"/>
  <c r="H23" i="1"/>
  <c r="H22" i="1"/>
  <c r="H18" i="16" l="1"/>
  <c r="H9" i="5"/>
  <c r="H14" i="20"/>
  <c r="H4" i="3"/>
  <c r="H5" i="3"/>
  <c r="H6" i="3"/>
  <c r="H7" i="3"/>
  <c r="H3" i="3"/>
  <c r="G8" i="17"/>
  <c r="G9" i="17"/>
  <c r="G10" i="17"/>
  <c r="H8" i="3" l="1"/>
  <c r="F7" i="11"/>
  <c r="H3" i="11"/>
  <c r="H4" i="11"/>
  <c r="H7" i="11" s="1"/>
  <c r="H5" i="11"/>
  <c r="H6" i="11"/>
  <c r="H16" i="1" l="1"/>
  <c r="H12" i="7" l="1"/>
  <c r="H4" i="14"/>
  <c r="F5" i="14"/>
  <c r="H4" i="6"/>
  <c r="H5" i="6"/>
  <c r="H6" i="6"/>
  <c r="H7" i="6"/>
  <c r="H8" i="6"/>
  <c r="H9" i="6"/>
  <c r="H10" i="6"/>
  <c r="H11" i="6"/>
  <c r="H3" i="6"/>
  <c r="H12" i="6" s="1"/>
  <c r="F12" i="6"/>
  <c r="H15" i="1"/>
  <c r="H14" i="1"/>
  <c r="H13" i="1"/>
  <c r="H5" i="14" l="1"/>
  <c r="G3" i="12"/>
  <c r="H17" i="1" l="1"/>
  <c r="F5" i="13" l="1"/>
  <c r="H3" i="13"/>
  <c r="H4" i="13"/>
  <c r="H18" i="1"/>
  <c r="H21" i="1"/>
  <c r="H5" i="13" l="1"/>
  <c r="H20" i="1"/>
  <c r="H3" i="1"/>
  <c r="H4" i="1"/>
  <c r="H5" i="1"/>
  <c r="H6" i="1"/>
  <c r="H7" i="1"/>
  <c r="H8" i="1"/>
  <c r="H9" i="1"/>
  <c r="H10" i="1"/>
  <c r="H11" i="1"/>
  <c r="H12" i="1"/>
  <c r="H19" i="1"/>
  <c r="H25" i="1" l="1"/>
  <c r="O15" i="8"/>
  <c r="O17" i="8"/>
  <c r="O11" i="8"/>
  <c r="F6" i="10" l="1"/>
  <c r="F4" i="18"/>
  <c r="O10" i="8" l="1"/>
  <c r="M54" i="8" l="1"/>
  <c r="G44" i="8"/>
  <c r="F44" i="8"/>
  <c r="E44" i="8"/>
  <c r="H15" i="3" l="1"/>
  <c r="H17" i="5" l="1"/>
  <c r="H18" i="5"/>
  <c r="F19" i="5"/>
  <c r="R8" i="15" l="1"/>
  <c r="R7" i="15"/>
  <c r="H18" i="7" l="1"/>
  <c r="F23" i="17"/>
  <c r="H21" i="17"/>
  <c r="H17" i="7" l="1"/>
  <c r="M5" i="8" l="1"/>
  <c r="H23" i="16" l="1"/>
  <c r="H22" i="17"/>
  <c r="H12" i="3" l="1"/>
  <c r="H13" i="3"/>
  <c r="H14" i="3"/>
  <c r="H16" i="3"/>
  <c r="O9" i="8" l="1"/>
  <c r="H17" i="3" l="1"/>
  <c r="O23" i="8" l="1"/>
  <c r="H10" i="14"/>
  <c r="H11" i="14"/>
  <c r="H12" i="14"/>
  <c r="F24" i="16" l="1"/>
  <c r="D5" i="8"/>
  <c r="D20" i="8" l="1"/>
  <c r="H25" i="3"/>
  <c r="O20" i="8" l="1"/>
  <c r="F20" i="6" l="1"/>
  <c r="H17" i="6"/>
  <c r="H18" i="6"/>
  <c r="H19" i="6"/>
  <c r="F10" i="9"/>
  <c r="F13" i="11" l="1"/>
  <c r="F20" i="7"/>
  <c r="H5" i="8" s="1"/>
  <c r="F13" i="14" l="1"/>
  <c r="F4" i="9"/>
  <c r="N13" i="8" l="1"/>
  <c r="M13" i="8"/>
  <c r="M24" i="8" s="1"/>
  <c r="O13" i="8"/>
  <c r="F22" i="20" l="1"/>
  <c r="H21" i="20"/>
  <c r="O19" i="8" l="1"/>
  <c r="O5" i="8"/>
  <c r="H10" i="13"/>
  <c r="H9" i="13"/>
  <c r="H11" i="13" s="1"/>
  <c r="F11" i="13"/>
  <c r="H21" i="8" s="1"/>
  <c r="O6" i="8"/>
  <c r="H16" i="6"/>
  <c r="H20" i="6" s="1"/>
  <c r="H6" i="8"/>
  <c r="N18" i="4" l="1"/>
  <c r="N21" i="4" s="1"/>
  <c r="N20" i="4" l="1"/>
  <c r="F18" i="12" l="1"/>
  <c r="F14" i="4"/>
  <c r="F5" i="2"/>
  <c r="F18" i="3" l="1"/>
  <c r="F20" i="3" s="1"/>
  <c r="H3" i="9" l="1"/>
  <c r="H4" i="10"/>
  <c r="H5" i="10"/>
  <c r="H3" i="10"/>
  <c r="H24" i="6" l="1"/>
  <c r="H6" i="10"/>
  <c r="H4" i="9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1" i="4" l="1"/>
  <c r="H12" i="4"/>
  <c r="H13" i="4"/>
  <c r="H19" i="7"/>
  <c r="H16" i="7"/>
  <c r="H20" i="7" l="1"/>
  <c r="F22" i="7"/>
  <c r="F12" i="2"/>
  <c r="F14" i="2" s="1"/>
  <c r="H13" i="8" l="1"/>
  <c r="H12" i="11"/>
  <c r="H11" i="11"/>
  <c r="H13" i="11" l="1"/>
  <c r="O16" i="8"/>
  <c r="F20" i="8"/>
  <c r="H20" i="20"/>
  <c r="H19" i="20"/>
  <c r="D19" i="8"/>
  <c r="F19" i="8" s="1"/>
  <c r="J22" i="8"/>
  <c r="F18" i="19"/>
  <c r="H18" i="8" s="1"/>
  <c r="J18" i="8" s="1"/>
  <c r="H17" i="19"/>
  <c r="H16" i="19"/>
  <c r="H15" i="19"/>
  <c r="H14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22" i="16"/>
  <c r="J6" i="8"/>
  <c r="J8" i="8"/>
  <c r="J12" i="8"/>
  <c r="J13" i="8"/>
  <c r="H9" i="8"/>
  <c r="J9" i="8" s="1"/>
  <c r="H11" i="2"/>
  <c r="H10" i="2"/>
  <c r="H9" i="2"/>
  <c r="H22" i="20" l="1"/>
  <c r="H4" i="18"/>
  <c r="H24" i="16"/>
  <c r="D18" i="8"/>
  <c r="F18" i="8" s="1"/>
  <c r="K18" i="8" s="1"/>
  <c r="P18" i="8" s="1"/>
  <c r="F20" i="19"/>
  <c r="H17" i="8"/>
  <c r="J17" i="8" s="1"/>
  <c r="K17" i="8" s="1"/>
  <c r="P17" i="8" s="1"/>
  <c r="F15" i="18"/>
  <c r="D15" i="8"/>
  <c r="F15" i="8" s="1"/>
  <c r="K15" i="8" s="1"/>
  <c r="P15" i="8" s="1"/>
  <c r="F26" i="16"/>
  <c r="H19" i="8"/>
  <c r="J19" i="8" s="1"/>
  <c r="K19" i="8" s="1"/>
  <c r="P19" i="8" s="1"/>
  <c r="H12" i="2"/>
  <c r="H18" i="19"/>
  <c r="H20" i="19" s="1"/>
  <c r="H22" i="19" s="1"/>
  <c r="G15" i="17"/>
  <c r="H27" i="17"/>
  <c r="H25" i="20"/>
  <c r="H13" i="18"/>
  <c r="H15" i="18" s="1"/>
  <c r="H18" i="18" s="1"/>
  <c r="K16" i="8"/>
  <c r="P16" i="8" s="1"/>
  <c r="H26" i="16" l="1"/>
  <c r="H28" i="16" s="1"/>
  <c r="H9" i="9"/>
  <c r="H8" i="9"/>
  <c r="H15" i="5"/>
  <c r="H16" i="5"/>
  <c r="H14" i="5"/>
  <c r="H20" i="8"/>
  <c r="J20" i="8" s="1"/>
  <c r="K20" i="8" s="1"/>
  <c r="P20" i="8" s="1"/>
  <c r="H15" i="12"/>
  <c r="H18" i="12" s="1"/>
  <c r="H7" i="8"/>
  <c r="H10" i="4"/>
  <c r="H14" i="4" s="1"/>
  <c r="H19" i="5" l="1"/>
  <c r="H10" i="9"/>
  <c r="H12" i="9" s="1"/>
  <c r="H14" i="9" s="1"/>
  <c r="J5" i="8"/>
  <c r="H10" i="8"/>
  <c r="J10" i="8" s="1"/>
  <c r="H18" i="3"/>
  <c r="H11" i="8"/>
  <c r="J11" i="8" s="1"/>
  <c r="F12" i="9"/>
  <c r="H14" i="8"/>
  <c r="J14" i="8" s="1"/>
  <c r="J7" i="8"/>
  <c r="O24" i="8" l="1"/>
  <c r="K25" i="8"/>
  <c r="H9" i="14"/>
  <c r="H13" i="14" s="1"/>
  <c r="F16" i="4"/>
  <c r="F16" i="15"/>
  <c r="H8" i="15"/>
  <c r="H7" i="15"/>
  <c r="H6" i="15"/>
  <c r="H5" i="15"/>
  <c r="H4" i="15"/>
  <c r="H3" i="15"/>
  <c r="D21" i="8" l="1"/>
  <c r="F21" i="8" s="1"/>
  <c r="F13" i="13"/>
  <c r="J21" i="8" s="1"/>
  <c r="F15" i="14"/>
  <c r="H15" i="14"/>
  <c r="H19" i="14" s="1"/>
  <c r="H16" i="15"/>
  <c r="H24" i="8" l="1"/>
  <c r="H25" i="8" s="1"/>
  <c r="K21" i="8"/>
  <c r="P21" i="8" s="1"/>
  <c r="J23" i="8"/>
  <c r="J24" i="8" s="1"/>
  <c r="F21" i="5"/>
  <c r="F15" i="11"/>
  <c r="H15" i="11" l="1"/>
  <c r="H20" i="11" s="1"/>
  <c r="H13" i="13" l="1"/>
  <c r="N14" i="8"/>
  <c r="F23" i="8"/>
  <c r="K23" i="8" s="1"/>
  <c r="E6" i="12"/>
  <c r="P23" i="8" l="1"/>
  <c r="H22" i="7"/>
  <c r="H26" i="7" s="1"/>
  <c r="G6" i="12"/>
  <c r="F22" i="8"/>
  <c r="K22" i="8" s="1"/>
  <c r="P22" i="8" s="1"/>
  <c r="N12" i="8"/>
  <c r="N24" i="8" s="1"/>
  <c r="H15" i="13"/>
  <c r="D14" i="8"/>
  <c r="F14" i="8" s="1"/>
  <c r="K14" i="8" s="1"/>
  <c r="P14" i="8" s="1"/>
  <c r="D13" i="8"/>
  <c r="G10" i="12" l="1"/>
  <c r="H21" i="5"/>
  <c r="H23" i="5" s="1"/>
  <c r="H21" i="12" l="1"/>
  <c r="D12" i="8"/>
  <c r="F12" i="8" s="1"/>
  <c r="K12" i="8" s="1"/>
  <c r="P12" i="8" s="1"/>
  <c r="F13" i="8"/>
  <c r="K13" i="8" s="1"/>
  <c r="P13" i="8" s="1"/>
  <c r="D11" i="8"/>
  <c r="F11" i="8" s="1"/>
  <c r="K11" i="8" s="1"/>
  <c r="P11" i="8" s="1"/>
  <c r="H20" i="3" l="1"/>
  <c r="H26" i="3" s="1"/>
  <c r="H10" i="10"/>
  <c r="H16" i="4"/>
  <c r="H18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P10" i="8" l="1"/>
  <c r="D24" i="8"/>
  <c r="D25" i="8" s="1"/>
  <c r="F9" i="8"/>
  <c r="K9" i="8" s="1"/>
  <c r="P9" i="8" s="1"/>
  <c r="F5" i="8"/>
  <c r="I26" i="8" l="1"/>
  <c r="F24" i="8"/>
  <c r="K5" i="8"/>
  <c r="K24" i="8" s="1"/>
  <c r="D44" i="8" l="1"/>
  <c r="P5" i="8"/>
  <c r="P24" i="8" s="1"/>
</calcChain>
</file>

<file path=xl/comments1.xml><?xml version="1.0" encoding="utf-8"?>
<comments xmlns="http://schemas.openxmlformats.org/spreadsheetml/2006/main">
  <authors>
    <author>KEVIN GACHOKA</author>
  </authors>
  <commentList>
    <comment ref="AF32" authorId="0" shapeId="0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Consumed 12k by KCA 830G, recovered 10k consumed by KBJ 830E, 2K more info to come</t>
        </r>
      </text>
    </comment>
    <comment ref="AF33" authorId="0" shapeId="0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Yet to be recovered
</t>
        </r>
      </text>
    </comment>
    <comment ref="AF34" authorId="0" shapeId="0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1 delivvery, old rates, the difference to be paid in cash or fuel</t>
        </r>
      </text>
    </comment>
    <comment ref="AF40" authorId="0" shapeId="0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Truck to be fueled we shall be updated</t>
        </r>
      </text>
    </comment>
    <comment ref="AF41" authorId="0" shapeId="0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Recover from KCH 688T</t>
        </r>
      </text>
    </comment>
  </commentList>
</comments>
</file>

<file path=xl/sharedStrings.xml><?xml version="1.0" encoding="utf-8"?>
<sst xmlns="http://schemas.openxmlformats.org/spreadsheetml/2006/main" count="484" uniqueCount="85">
  <si>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</si>
  <si>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</si>
  <si>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</si>
  <si>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</si>
  <si>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</si>
  <si>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</si>
  <si>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</si>
  <si>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</si>
  <si>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</si>
  <si>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</si>
  <si>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</si>
  <si>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</si>
  <si>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</si>
  <si>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</si>
  <si>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</si>
  <si>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</si>
  <si>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</si>
  <si>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</si>
  <si>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</si>
  <si>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</si>
  <si>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</si>
  <si>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</si>
  <si>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</si>
  <si>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>Kiboro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</si>
  <si>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</si>
  <si>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</si>
  <si>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</si>
  <si>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</si>
  <si>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</si>
  <si>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</si>
  <si>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</si>
  <si>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</si>
  <si>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</si>
  <si>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</si>
  <si>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</si>
  <si>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</si>
  <si>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</si>
  <si>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</si>
  <si>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</si>
  <si>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</si>
  <si>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</si>
  <si>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</si>
  <si>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Harrison</t>
  </si>
  <si>
    <t>Advance</t>
  </si>
  <si>
    <t>Mwenda</t>
  </si>
  <si>
    <t>K12</t>
  </si>
  <si>
    <t>Bonga</t>
  </si>
  <si>
    <t>K5</t>
  </si>
  <si>
    <t xml:space="preserve">   </t>
  </si>
  <si>
    <t>KCD 062V</t>
  </si>
  <si>
    <t>Destinations</t>
  </si>
  <si>
    <t>KMs</t>
  </si>
  <si>
    <t>K2</t>
  </si>
  <si>
    <t>K3</t>
  </si>
  <si>
    <t>K4</t>
  </si>
  <si>
    <t>K8</t>
  </si>
  <si>
    <t>K10/K11</t>
  </si>
  <si>
    <t>K13/K14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</si>
  <si>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</si>
  <si>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</si>
  <si>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</si>
  <si>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</si>
  <si>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</si>
  <si>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</si>
  <si>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</si>
  <si>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</si>
  <si>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</si>
  <si>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</si>
  <si>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</si>
  <si>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</si>
  <si>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</si>
  <si>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</si>
  <si>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</si>
  <si>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</si>
  <si>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</si>
  <si>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Kuria</t>
  </si>
  <si>
    <t>14-20</t>
  </si>
  <si>
    <t>3-10</t>
  </si>
  <si>
    <t>KDB 293W</t>
  </si>
  <si>
    <t>0-3</t>
  </si>
  <si>
    <t>KDC 005L</t>
  </si>
  <si>
    <t>KCA 398J</t>
  </si>
  <si>
    <t>20-31.5</t>
  </si>
  <si>
    <t>KCE 250G</t>
  </si>
  <si>
    <t>KCY 318N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</si>
</sst>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1" applyFont="1"/>
    <xf numFmtId="164" fontId="0" fillId="0" borderId="1" xfId="1" applyFont="1" applyFill="1" applyBorder="1"/>
    <xf numFmtId="164" fontId="3" fillId="0" borderId="1" xfId="1" applyFont="1" applyBorder="1"/>
    <xf numFmtId="164" fontId="0" fillId="0" borderId="0" xfId="1" applyFont="1" applyBorder="1"/>
    <xf numFmtId="0" fontId="0" fillId="0" borderId="0" xfId="0" applyBorder="1"/>
    <xf numFmtId="164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164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64" fontId="0" fillId="0" borderId="0" xfId="1" applyFont="1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64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164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164" fontId="6" fillId="0" borderId="1" xfId="0" applyNumberFormat="1" applyFont="1" applyFill="1" applyBorder="1" applyAlignment="1"/>
    <xf numFmtId="164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164" fontId="6" fillId="0" borderId="1" xfId="0" applyNumberFormat="1" applyFont="1" applyFill="1" applyBorder="1"/>
    <xf numFmtId="0" fontId="0" fillId="0" borderId="1" xfId="1" applyNumberFormat="1" applyFont="1" applyBorder="1"/>
    <xf numFmtId="1" fontId="6" fillId="4" borderId="1" xfId="0" applyNumberFormat="1" applyFont="1" applyFill="1" applyBorder="1" applyAlignment="1"/>
    <xf numFmtId="164" fontId="3" fillId="0" borderId="1" xfId="1" applyFont="1" applyFill="1" applyBorder="1"/>
    <xf numFmtId="0" fontId="8" fillId="0" borderId="0" xfId="0" applyFont="1" applyFill="1" applyBorder="1" applyAlignment="1"/>
    <xf numFmtId="164" fontId="9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64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165" fontId="9" fillId="0" borderId="0" xfId="0" applyNumberFormat="1" applyFont="1" applyFill="1" applyBorder="1" applyAlignment="1"/>
    <xf numFmtId="165" fontId="8" fillId="0" borderId="0" xfId="1" applyNumberFormat="1" applyFont="1" applyFill="1" applyBorder="1" applyAlignment="1"/>
    <xf numFmtId="164" fontId="9" fillId="0" borderId="0" xfId="1" applyFont="1" applyFill="1" applyBorder="1" applyAlignment="1"/>
    <xf numFmtId="164" fontId="10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2" fillId="0" borderId="0" xfId="2" applyFont="1" applyFill="1" applyBorder="1"/>
    <xf numFmtId="0" fontId="10" fillId="0" borderId="0" xfId="0" applyFont="1" applyFill="1" applyBorder="1" applyAlignment="1"/>
    <xf numFmtId="164" fontId="14" fillId="0" borderId="1" xfId="0" applyNumberFormat="1" applyFont="1" applyFill="1" applyBorder="1" applyAlignment="1"/>
    <xf numFmtId="0" fontId="0" fillId="5" borderId="1" xfId="0" applyFill="1" applyBorder="1"/>
    <xf numFmtId="0" fontId="3" fillId="5" borderId="1" xfId="0" applyFont="1" applyFill="1" applyBorder="1"/>
    <xf numFmtId="0" fontId="0" fillId="5" borderId="0" xfId="0" applyFill="1"/>
    <xf numFmtId="1" fontId="6" fillId="6" borderId="1" xfId="0" applyNumberFormat="1" applyFont="1" applyFill="1" applyBorder="1" applyAlignment="1"/>
    <xf numFmtId="0" fontId="6" fillId="0" borderId="5" xfId="0" applyFont="1" applyFill="1" applyBorder="1"/>
    <xf numFmtId="14" fontId="0" fillId="0" borderId="0" xfId="0" applyNumberFormat="1" applyFill="1"/>
    <xf numFmtId="164" fontId="6" fillId="0" borderId="5" xfId="0" applyNumberFormat="1" applyFont="1" applyFill="1" applyBorder="1" applyAlignment="1"/>
    <xf numFmtId="0" fontId="3" fillId="0" borderId="1" xfId="0" applyFont="1" applyFill="1" applyBorder="1"/>
    <xf numFmtId="164" fontId="0" fillId="0" borderId="5" xfId="1" applyFont="1" applyFill="1" applyBorder="1"/>
    <xf numFmtId="0" fontId="9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48510"/>
  <sheetViews>
    <sheetView tabSelected="1" topLeftCell="A7" workbookViewId="0">
      <selection activeCell="K17" sqref="K17"/>
    </sheetView>
  </sheetViews>
  <sheetFormatPr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089843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6" t="s">
        <v>6</v>
      </c>
      <c r="B1" s="76"/>
      <c r="C1" s="76"/>
      <c r="D1" s="76"/>
      <c r="E1" s="76"/>
      <c r="F1" s="76"/>
      <c r="G1" s="76"/>
      <c r="H1" s="76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51"/>
    </row>
    <row r="2" spans="1:33" x14ac:dyDescent="0.35">
      <c r="A2" s="4"/>
      <c r="B2" s="4" t="s">
        <v>0</v>
      </c>
      <c r="C2" s="4" t="s">
        <v>1</v>
      </c>
      <c r="D2" s="73" t="s">
        <v>2</v>
      </c>
      <c r="E2" s="4" t="s">
        <v>73</v>
      </c>
      <c r="F2" s="4" t="s">
        <v>3</v>
      </c>
      <c r="G2" s="4" t="s">
        <v>4</v>
      </c>
      <c r="H2" s="4" t="s">
        <v>5</v>
      </c>
      <c r="L2" s="55"/>
      <c r="M2" s="55"/>
      <c r="N2" s="55"/>
      <c r="O2" s="75"/>
      <c r="P2" s="75"/>
      <c r="Q2" s="75"/>
      <c r="R2" s="75"/>
      <c r="S2" s="75"/>
      <c r="T2" s="75"/>
      <c r="U2" s="75"/>
      <c r="V2" s="75"/>
      <c r="W2" s="75"/>
      <c r="X2" s="75"/>
      <c r="Y2" s="55"/>
      <c r="Z2" s="75"/>
      <c r="AA2" s="75"/>
      <c r="AB2" s="51"/>
      <c r="AC2" s="55"/>
      <c r="AD2" s="55"/>
      <c r="AE2" s="55"/>
      <c r="AF2" s="55"/>
      <c r="AG2" s="51"/>
    </row>
    <row r="3" spans="1:33" x14ac:dyDescent="0.35">
      <c r="A3" s="45">
        <v>1</v>
      </c>
      <c r="B3" s="45" t="s">
        <v>81</v>
      </c>
      <c r="C3" s="46">
        <v>44422</v>
      </c>
      <c r="D3" s="41">
        <v>18480</v>
      </c>
      <c r="E3" s="44" t="s">
        <v>76</v>
      </c>
      <c r="F3" s="42">
        <v>29.64</v>
      </c>
      <c r="G3" s="47">
        <v>170</v>
      </c>
      <c r="H3" s="11">
        <f t="shared" ref="H3:H24" si="0">G3*F3</f>
        <v>5038.8</v>
      </c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1"/>
      <c r="AC3" s="55"/>
      <c r="AD3" s="55"/>
      <c r="AE3" s="55"/>
      <c r="AF3" s="55"/>
      <c r="AG3" s="51"/>
    </row>
    <row r="4" spans="1:33" x14ac:dyDescent="0.35">
      <c r="A4" s="45">
        <v>2</v>
      </c>
      <c r="B4" s="45" t="s">
        <v>81</v>
      </c>
      <c r="C4" s="46">
        <v>44423</v>
      </c>
      <c r="D4" s="41">
        <v>18619</v>
      </c>
      <c r="E4" s="44" t="s">
        <v>79</v>
      </c>
      <c r="F4" s="42">
        <v>32.36</v>
      </c>
      <c r="G4" s="47">
        <v>170</v>
      </c>
      <c r="H4" s="11">
        <f t="shared" si="0"/>
        <v>5501.2</v>
      </c>
      <c r="L4" s="51"/>
      <c r="M4" s="51"/>
      <c r="N4" s="56"/>
      <c r="O4" s="57"/>
      <c r="P4" s="53"/>
      <c r="Q4" s="57"/>
      <c r="R4" s="53"/>
      <c r="S4" s="57"/>
      <c r="T4" s="53"/>
      <c r="U4" s="51"/>
      <c r="V4" s="53"/>
      <c r="W4" s="57"/>
      <c r="X4" s="53"/>
      <c r="Y4" s="51"/>
      <c r="Z4" s="57"/>
      <c r="AA4" s="53"/>
      <c r="AB4" s="51"/>
      <c r="AC4" s="53"/>
      <c r="AD4" s="53"/>
      <c r="AE4" s="51"/>
      <c r="AF4" s="53"/>
      <c r="AG4" s="51"/>
    </row>
    <row r="5" spans="1:33" x14ac:dyDescent="0.35">
      <c r="A5" s="45">
        <v>3</v>
      </c>
      <c r="B5" s="45" t="s">
        <v>81</v>
      </c>
      <c r="C5" s="46">
        <v>44423</v>
      </c>
      <c r="D5" s="41">
        <v>18599</v>
      </c>
      <c r="E5" s="44" t="s">
        <v>77</v>
      </c>
      <c r="F5" s="42">
        <v>39.36</v>
      </c>
      <c r="G5" s="47">
        <v>170</v>
      </c>
      <c r="H5" s="11">
        <f t="shared" si="0"/>
        <v>6691.2</v>
      </c>
      <c r="L5" s="51"/>
      <c r="M5" s="51"/>
      <c r="N5" s="56"/>
      <c r="O5" s="57"/>
      <c r="P5" s="53"/>
      <c r="Q5" s="57"/>
      <c r="R5" s="53"/>
      <c r="S5" s="57"/>
      <c r="T5" s="53"/>
      <c r="U5" s="51"/>
      <c r="V5" s="53"/>
      <c r="W5" s="57"/>
      <c r="X5" s="53"/>
      <c r="Y5" s="51"/>
      <c r="Z5" s="57"/>
      <c r="AA5" s="53"/>
      <c r="AB5" s="51"/>
      <c r="AC5" s="51"/>
      <c r="AD5" s="53"/>
      <c r="AE5" s="51"/>
      <c r="AF5" s="53"/>
      <c r="AG5" s="51"/>
    </row>
    <row r="6" spans="1:33" x14ac:dyDescent="0.35">
      <c r="A6" s="45">
        <v>4</v>
      </c>
      <c r="B6" s="45" t="s">
        <v>81</v>
      </c>
      <c r="C6" s="46">
        <v>44423</v>
      </c>
      <c r="D6" s="41">
        <v>18578</v>
      </c>
      <c r="E6" s="44" t="s">
        <v>77</v>
      </c>
      <c r="F6" s="42">
        <v>39.44</v>
      </c>
      <c r="G6" s="47">
        <v>170</v>
      </c>
      <c r="H6" s="11">
        <f t="shared" si="0"/>
        <v>6704.7999999999993</v>
      </c>
      <c r="L6" s="51"/>
      <c r="M6" s="51"/>
      <c r="N6" s="56"/>
      <c r="O6" s="57"/>
      <c r="P6" s="53"/>
      <c r="Q6" s="57"/>
      <c r="R6" s="53"/>
      <c r="S6" s="57"/>
      <c r="T6" s="53"/>
      <c r="U6" s="51"/>
      <c r="V6" s="53"/>
      <c r="W6" s="57"/>
      <c r="X6" s="53"/>
      <c r="Y6" s="51"/>
      <c r="Z6" s="57"/>
      <c r="AA6" s="53"/>
      <c r="AB6" s="51"/>
      <c r="AC6" s="53"/>
      <c r="AD6" s="53"/>
      <c r="AE6" s="53"/>
      <c r="AF6" s="53"/>
      <c r="AG6" s="51"/>
    </row>
    <row r="7" spans="1:33" x14ac:dyDescent="0.35">
      <c r="A7" s="45">
        <v>5</v>
      </c>
      <c r="B7" s="45" t="s">
        <v>81</v>
      </c>
      <c r="C7" s="46">
        <v>44422</v>
      </c>
      <c r="D7" s="41">
        <v>18535</v>
      </c>
      <c r="E7" s="44" t="s">
        <v>76</v>
      </c>
      <c r="F7" s="42">
        <v>30.98</v>
      </c>
      <c r="G7" s="47">
        <v>170</v>
      </c>
      <c r="H7" s="11">
        <f t="shared" si="0"/>
        <v>5266.6</v>
      </c>
      <c r="L7" s="51"/>
      <c r="M7" s="51"/>
      <c r="N7" s="56"/>
      <c r="O7" s="57"/>
      <c r="P7" s="53"/>
      <c r="Q7" s="57"/>
      <c r="R7" s="53"/>
      <c r="S7" s="57"/>
      <c r="T7" s="53"/>
      <c r="U7" s="51"/>
      <c r="V7" s="53"/>
      <c r="W7" s="57"/>
      <c r="X7" s="53"/>
      <c r="Y7" s="51"/>
      <c r="Z7" s="57"/>
      <c r="AA7" s="53"/>
      <c r="AB7" s="51"/>
      <c r="AC7" s="53"/>
      <c r="AD7" s="53"/>
      <c r="AE7" s="53"/>
      <c r="AF7" s="53"/>
      <c r="AG7" s="51"/>
    </row>
    <row r="8" spans="1:33" x14ac:dyDescent="0.35">
      <c r="A8" s="45">
        <v>6</v>
      </c>
      <c r="B8" s="45" t="s">
        <v>78</v>
      </c>
      <c r="C8" s="46">
        <v>44423</v>
      </c>
      <c r="D8" s="41">
        <v>18626</v>
      </c>
      <c r="E8" s="44" t="s">
        <v>82</v>
      </c>
      <c r="F8" s="42">
        <v>21.48</v>
      </c>
      <c r="G8" s="47">
        <v>170</v>
      </c>
      <c r="H8" s="11">
        <f t="shared" si="0"/>
        <v>3651.6</v>
      </c>
      <c r="L8" s="51"/>
      <c r="M8" s="51"/>
      <c r="N8" s="56"/>
      <c r="O8" s="57"/>
      <c r="P8" s="53"/>
      <c r="Q8" s="57"/>
      <c r="R8" s="53"/>
      <c r="S8" s="57"/>
      <c r="T8" s="53"/>
      <c r="U8" s="51"/>
      <c r="V8" s="53"/>
      <c r="W8" s="57"/>
      <c r="X8" s="53"/>
      <c r="Y8" s="51"/>
      <c r="Z8" s="57"/>
      <c r="AA8" s="53"/>
      <c r="AB8" s="51"/>
      <c r="AC8" s="53"/>
      <c r="AD8" s="53"/>
      <c r="AE8" s="53"/>
      <c r="AF8" s="53"/>
      <c r="AG8" s="51"/>
    </row>
    <row r="9" spans="1:33" x14ac:dyDescent="0.35">
      <c r="A9" s="45">
        <v>7</v>
      </c>
      <c r="B9" s="45" t="s">
        <v>78</v>
      </c>
      <c r="C9" s="46">
        <v>44423</v>
      </c>
      <c r="D9" s="41">
        <v>18645</v>
      </c>
      <c r="E9" s="44" t="s">
        <v>82</v>
      </c>
      <c r="F9" s="42">
        <v>20.260000000000002</v>
      </c>
      <c r="G9" s="47">
        <v>170</v>
      </c>
      <c r="H9" s="11">
        <f t="shared" si="0"/>
        <v>3444.2000000000003</v>
      </c>
      <c r="L9" s="51"/>
      <c r="M9" s="51"/>
      <c r="N9" s="56"/>
      <c r="O9" s="57"/>
      <c r="P9" s="53"/>
      <c r="Q9" s="57"/>
      <c r="R9" s="53"/>
      <c r="S9" s="57"/>
      <c r="T9" s="53"/>
      <c r="U9" s="51"/>
      <c r="V9" s="53"/>
      <c r="W9" s="57"/>
      <c r="X9" s="53"/>
      <c r="Y9" s="51"/>
      <c r="Z9" s="57"/>
      <c r="AA9" s="53"/>
      <c r="AB9" s="51"/>
      <c r="AC9" s="53"/>
      <c r="AD9" s="53"/>
      <c r="AE9" s="53"/>
      <c r="AF9" s="53"/>
      <c r="AG9" s="51"/>
    </row>
    <row r="10" spans="1:33" x14ac:dyDescent="0.35">
      <c r="A10" s="45">
        <v>8</v>
      </c>
      <c r="B10" s="45" t="s">
        <v>78</v>
      </c>
      <c r="C10" s="46">
        <v>44423</v>
      </c>
      <c r="D10" s="41">
        <v>18637</v>
      </c>
      <c r="E10" s="44" t="s">
        <v>82</v>
      </c>
      <c r="F10" s="42">
        <v>20.14</v>
      </c>
      <c r="G10" s="47">
        <v>170</v>
      </c>
      <c r="H10" s="11">
        <f t="shared" si="0"/>
        <v>3423.8</v>
      </c>
      <c r="L10" s="51"/>
      <c r="M10" s="51"/>
      <c r="N10" s="56"/>
      <c r="O10" s="57"/>
      <c r="P10" s="53"/>
      <c r="Q10" s="57"/>
      <c r="R10" s="53"/>
      <c r="S10" s="57"/>
      <c r="T10" s="53"/>
      <c r="U10" s="51"/>
      <c r="V10" s="53"/>
      <c r="W10" s="57"/>
      <c r="X10" s="53"/>
      <c r="Y10" s="51"/>
      <c r="Z10" s="57"/>
      <c r="AA10" s="53"/>
      <c r="AB10" s="51"/>
      <c r="AC10" s="53"/>
      <c r="AD10" s="53"/>
      <c r="AE10" s="53"/>
      <c r="AF10" s="53"/>
      <c r="AG10" s="51"/>
    </row>
    <row r="11" spans="1:33" x14ac:dyDescent="0.35">
      <c r="A11" s="45">
        <v>9</v>
      </c>
      <c r="B11" s="45" t="s">
        <v>80</v>
      </c>
      <c r="C11" s="46">
        <v>44423</v>
      </c>
      <c r="D11" s="41">
        <v>18820</v>
      </c>
      <c r="E11" s="44" t="s">
        <v>79</v>
      </c>
      <c r="F11" s="42">
        <v>32.08</v>
      </c>
      <c r="G11" s="47">
        <v>170</v>
      </c>
      <c r="H11" s="11">
        <f t="shared" si="0"/>
        <v>5453.5999999999995</v>
      </c>
      <c r="L11" s="51"/>
      <c r="M11" s="51"/>
      <c r="N11" s="56"/>
      <c r="O11" s="57"/>
      <c r="P11" s="51"/>
      <c r="Q11" s="57"/>
      <c r="R11" s="54"/>
      <c r="S11" s="57"/>
      <c r="T11" s="51"/>
      <c r="U11" s="51"/>
      <c r="V11" s="51"/>
      <c r="W11" s="57"/>
      <c r="X11" s="51"/>
      <c r="Y11" s="51"/>
      <c r="Z11" s="57"/>
      <c r="AA11" s="53"/>
      <c r="AB11" s="51"/>
      <c r="AC11" s="51"/>
      <c r="AD11" s="53"/>
      <c r="AE11" s="51"/>
      <c r="AF11" s="53"/>
      <c r="AG11" s="51"/>
    </row>
    <row r="12" spans="1:33" x14ac:dyDescent="0.35">
      <c r="A12" s="45">
        <v>10</v>
      </c>
      <c r="B12" s="45" t="s">
        <v>80</v>
      </c>
      <c r="C12" s="46">
        <v>44422</v>
      </c>
      <c r="D12" s="41">
        <v>18492</v>
      </c>
      <c r="E12" s="44" t="s">
        <v>76</v>
      </c>
      <c r="F12" s="42">
        <v>30.02</v>
      </c>
      <c r="G12" s="47">
        <v>170</v>
      </c>
      <c r="H12" s="11">
        <f t="shared" si="0"/>
        <v>5103.3999999999996</v>
      </c>
      <c r="L12" s="51"/>
      <c r="M12" s="51"/>
      <c r="N12" s="56"/>
      <c r="O12" s="57"/>
      <c r="P12" s="51"/>
      <c r="Q12" s="57"/>
      <c r="R12" s="54"/>
      <c r="S12" s="57"/>
      <c r="T12" s="51"/>
      <c r="U12" s="51"/>
      <c r="V12" s="51"/>
      <c r="W12" s="57"/>
      <c r="X12" s="51"/>
      <c r="Y12" s="51"/>
      <c r="Z12" s="57"/>
      <c r="AA12" s="53"/>
      <c r="AB12" s="51"/>
      <c r="AC12" s="51"/>
      <c r="AD12" s="53"/>
      <c r="AE12" s="51"/>
      <c r="AF12" s="53"/>
      <c r="AG12" s="51"/>
    </row>
    <row r="13" spans="1:33" x14ac:dyDescent="0.35">
      <c r="A13" s="45">
        <v>11</v>
      </c>
      <c r="B13" s="45" t="s">
        <v>80</v>
      </c>
      <c r="C13" s="46">
        <v>44422</v>
      </c>
      <c r="D13" s="41">
        <v>18524</v>
      </c>
      <c r="E13" s="44" t="s">
        <v>76</v>
      </c>
      <c r="F13" s="42">
        <v>22.12</v>
      </c>
      <c r="G13" s="47">
        <v>170</v>
      </c>
      <c r="H13" s="11">
        <f t="shared" si="0"/>
        <v>3760.4</v>
      </c>
      <c r="L13" s="51"/>
      <c r="M13" s="51"/>
      <c r="N13" s="56"/>
      <c r="O13" s="57"/>
      <c r="P13" s="51"/>
      <c r="Q13" s="57"/>
      <c r="R13" s="54"/>
      <c r="S13" s="57"/>
      <c r="T13" s="51"/>
      <c r="U13" s="51"/>
      <c r="V13" s="51"/>
      <c r="W13" s="57"/>
      <c r="X13" s="51"/>
      <c r="Y13" s="51"/>
      <c r="Z13" s="57"/>
      <c r="AA13" s="53"/>
      <c r="AB13" s="51"/>
      <c r="AC13" s="51"/>
      <c r="AD13" s="53"/>
      <c r="AE13" s="51"/>
      <c r="AF13" s="53"/>
      <c r="AG13" s="51"/>
    </row>
    <row r="14" spans="1:33" x14ac:dyDescent="0.35">
      <c r="A14" s="45">
        <v>12</v>
      </c>
      <c r="B14" s="45" t="s">
        <v>80</v>
      </c>
      <c r="C14" s="46">
        <v>44423</v>
      </c>
      <c r="D14" s="41">
        <v>18603</v>
      </c>
      <c r="E14" s="44" t="s">
        <v>79</v>
      </c>
      <c r="F14" s="42">
        <v>37.299999999999997</v>
      </c>
      <c r="G14" s="47">
        <v>170</v>
      </c>
      <c r="H14" s="11">
        <f t="shared" si="0"/>
        <v>6340.9999999999991</v>
      </c>
      <c r="L14" s="51"/>
      <c r="M14" s="51"/>
      <c r="N14" s="56"/>
      <c r="O14" s="57"/>
      <c r="P14" s="51"/>
      <c r="Q14" s="57"/>
      <c r="R14" s="54"/>
      <c r="S14" s="57"/>
      <c r="T14" s="51"/>
      <c r="U14" s="51"/>
      <c r="V14" s="51"/>
      <c r="W14" s="57"/>
      <c r="X14" s="51"/>
      <c r="Y14" s="51"/>
      <c r="Z14" s="57"/>
      <c r="AA14" s="53"/>
      <c r="AB14" s="51"/>
      <c r="AC14" s="51"/>
      <c r="AD14" s="51"/>
      <c r="AE14" s="51"/>
      <c r="AF14" s="53"/>
      <c r="AG14" s="51"/>
    </row>
    <row r="15" spans="1:33" x14ac:dyDescent="0.35">
      <c r="A15" s="45">
        <v>13</v>
      </c>
      <c r="B15" s="45" t="s">
        <v>83</v>
      </c>
      <c r="C15" s="46">
        <v>44423</v>
      </c>
      <c r="D15" s="41">
        <v>18649</v>
      </c>
      <c r="E15" s="44" t="s">
        <v>82</v>
      </c>
      <c r="F15" s="42">
        <v>26.64</v>
      </c>
      <c r="G15" s="47">
        <v>170</v>
      </c>
      <c r="H15" s="11">
        <f t="shared" si="0"/>
        <v>4528.8</v>
      </c>
      <c r="L15" s="51"/>
      <c r="M15" s="51"/>
      <c r="N15" s="56"/>
      <c r="O15" s="57"/>
      <c r="P15" s="51"/>
      <c r="Q15" s="57"/>
      <c r="R15" s="54"/>
      <c r="S15" s="57"/>
      <c r="T15" s="51"/>
      <c r="U15" s="51"/>
      <c r="V15" s="51"/>
      <c r="W15" s="57"/>
      <c r="X15" s="53"/>
      <c r="Y15" s="51"/>
      <c r="Z15" s="57"/>
      <c r="AA15" s="53"/>
      <c r="AB15" s="51"/>
      <c r="AC15" s="51"/>
      <c r="AD15" s="53"/>
      <c r="AE15" s="51"/>
      <c r="AF15" s="53"/>
      <c r="AG15" s="51"/>
    </row>
    <row r="16" spans="1:33" x14ac:dyDescent="0.35">
      <c r="A16" s="45">
        <v>14</v>
      </c>
      <c r="B16" s="45" t="s">
        <v>83</v>
      </c>
      <c r="C16" s="46">
        <v>44423</v>
      </c>
      <c r="D16" s="41">
        <v>18572</v>
      </c>
      <c r="E16" s="44" t="s">
        <v>77</v>
      </c>
      <c r="F16" s="42">
        <v>26.26</v>
      </c>
      <c r="G16" s="47">
        <v>170</v>
      </c>
      <c r="H16" s="11">
        <f>G16*F16</f>
        <v>4464.2</v>
      </c>
      <c r="L16" s="51"/>
      <c r="M16" s="51"/>
      <c r="N16" s="56"/>
      <c r="O16" s="57"/>
      <c r="P16" s="51"/>
      <c r="Q16" s="57"/>
      <c r="R16" s="54"/>
      <c r="S16" s="57"/>
      <c r="T16" s="51"/>
      <c r="U16" s="51"/>
      <c r="V16" s="51"/>
      <c r="W16" s="57"/>
      <c r="X16" s="51"/>
      <c r="Y16" s="51"/>
      <c r="Z16" s="57"/>
      <c r="AA16" s="53"/>
      <c r="AB16" s="51"/>
      <c r="AC16" s="51"/>
      <c r="AD16" s="51"/>
      <c r="AE16" s="51"/>
      <c r="AF16" s="53"/>
      <c r="AG16" s="51"/>
    </row>
    <row r="17" spans="1:33" x14ac:dyDescent="0.35">
      <c r="A17" s="45">
        <v>15</v>
      </c>
      <c r="B17" s="45" t="s">
        <v>83</v>
      </c>
      <c r="C17" s="46">
        <v>44423</v>
      </c>
      <c r="D17" s="41">
        <v>18641</v>
      </c>
      <c r="E17" s="44" t="s">
        <v>82</v>
      </c>
      <c r="F17" s="42">
        <v>25</v>
      </c>
      <c r="G17" s="47">
        <v>170</v>
      </c>
      <c r="H17" s="11">
        <f t="shared" si="0"/>
        <v>4250</v>
      </c>
      <c r="L17" s="51"/>
      <c r="M17" s="51"/>
      <c r="N17" s="56"/>
      <c r="O17" s="57"/>
      <c r="P17" s="51"/>
      <c r="Q17" s="57"/>
      <c r="R17" s="54"/>
      <c r="S17" s="57"/>
      <c r="T17" s="51"/>
      <c r="U17" s="51"/>
      <c r="V17" s="51"/>
      <c r="W17" s="57"/>
      <c r="X17" s="51"/>
      <c r="Y17" s="51"/>
      <c r="Z17" s="57"/>
      <c r="AA17" s="53"/>
      <c r="AB17" s="51"/>
      <c r="AC17" s="51"/>
      <c r="AD17" s="51"/>
      <c r="AE17" s="51"/>
      <c r="AF17" s="53"/>
      <c r="AG17" s="51"/>
    </row>
    <row r="18" spans="1:33" x14ac:dyDescent="0.35">
      <c r="A18" s="45">
        <v>16</v>
      </c>
      <c r="B18" s="45" t="s">
        <v>83</v>
      </c>
      <c r="C18" s="46">
        <v>44422</v>
      </c>
      <c r="D18" s="41">
        <v>18541</v>
      </c>
      <c r="E18" s="44" t="s">
        <v>77</v>
      </c>
      <c r="F18" s="42">
        <v>27.46</v>
      </c>
      <c r="G18" s="47">
        <v>170</v>
      </c>
      <c r="H18" s="11">
        <f t="shared" si="0"/>
        <v>4668.2</v>
      </c>
      <c r="L18" s="51"/>
      <c r="M18" s="51"/>
      <c r="N18" s="56"/>
      <c r="O18" s="57"/>
      <c r="P18" s="51"/>
      <c r="Q18" s="57"/>
      <c r="R18" s="54"/>
      <c r="S18" s="57"/>
      <c r="T18" s="51"/>
      <c r="U18" s="51"/>
      <c r="V18" s="51"/>
      <c r="W18" s="57"/>
      <c r="X18" s="51"/>
      <c r="Y18" s="51"/>
      <c r="Z18" s="57"/>
      <c r="AA18" s="53"/>
      <c r="AB18" s="51"/>
      <c r="AC18" s="51"/>
      <c r="AD18" s="51"/>
      <c r="AE18" s="51"/>
      <c r="AF18" s="53"/>
      <c r="AG18" s="51"/>
    </row>
    <row r="19" spans="1:33" x14ac:dyDescent="0.35">
      <c r="A19" s="45">
        <v>17</v>
      </c>
      <c r="B19" s="45" t="s">
        <v>83</v>
      </c>
      <c r="C19" s="46">
        <v>44422</v>
      </c>
      <c r="D19" s="41">
        <v>18514</v>
      </c>
      <c r="E19" s="44" t="s">
        <v>76</v>
      </c>
      <c r="F19" s="42">
        <v>25.42</v>
      </c>
      <c r="G19" s="47">
        <v>170</v>
      </c>
      <c r="H19" s="11">
        <f t="shared" si="0"/>
        <v>4321.4000000000005</v>
      </c>
      <c r="L19" s="51"/>
      <c r="M19" s="51"/>
      <c r="N19" s="56"/>
      <c r="O19" s="57"/>
      <c r="P19" s="51"/>
      <c r="Q19" s="57"/>
      <c r="R19" s="54"/>
      <c r="S19" s="57"/>
      <c r="T19" s="51"/>
      <c r="U19" s="51"/>
      <c r="V19" s="51"/>
      <c r="W19" s="57"/>
      <c r="X19" s="51"/>
      <c r="Y19" s="51"/>
      <c r="Z19" s="57"/>
      <c r="AA19" s="53"/>
      <c r="AB19" s="51"/>
      <c r="AC19" s="51"/>
      <c r="AD19" s="51"/>
      <c r="AE19" s="51"/>
      <c r="AF19" s="53"/>
      <c r="AG19" s="51"/>
    </row>
    <row r="20" spans="1:33" x14ac:dyDescent="0.35">
      <c r="A20" s="45">
        <v>18</v>
      </c>
      <c r="B20" s="45" t="s">
        <v>84</v>
      </c>
      <c r="C20" s="46">
        <v>44422</v>
      </c>
      <c r="D20" s="41">
        <v>18508</v>
      </c>
      <c r="E20" s="44" t="s">
        <v>76</v>
      </c>
      <c r="F20" s="42">
        <v>19.920000000000002</v>
      </c>
      <c r="G20" s="47">
        <v>170</v>
      </c>
      <c r="H20" s="11">
        <f t="shared" si="0"/>
        <v>3386.4</v>
      </c>
      <c r="K20" s="82" t="s">
        <v>76</v>
      </c>
      <c r="L20" s="83">
        <v>18508</v>
      </c>
      <c r="M20" s="45" t="s">
        <v>84</v>
      </c>
      <c r="N20" s="46">
        <v>44422</v>
      </c>
      <c r="O20" s="42">
        <v>19.920000000000002</v>
      </c>
      <c r="P20" s="51"/>
      <c r="Q20" s="57"/>
      <c r="R20" s="54"/>
      <c r="S20" s="57"/>
      <c r="T20" s="51"/>
      <c r="U20" s="51"/>
      <c r="V20" s="51"/>
      <c r="W20" s="57"/>
      <c r="X20" s="51"/>
      <c r="Y20" s="51"/>
      <c r="Z20" s="57"/>
      <c r="AA20" s="53"/>
      <c r="AB20" s="51"/>
      <c r="AC20" s="51"/>
      <c r="AD20" s="51"/>
      <c r="AE20" s="51"/>
      <c r="AF20" s="53"/>
      <c r="AG20" s="51"/>
    </row>
    <row r="21" spans="1:33" x14ac:dyDescent="0.35">
      <c r="A21" s="45">
        <v>19</v>
      </c>
      <c r="B21" s="45"/>
      <c r="C21" s="46"/>
      <c r="D21" s="41"/>
      <c r="E21" s="44"/>
      <c r="F21" s="42"/>
      <c r="G21" s="47"/>
      <c r="H21" s="11">
        <f t="shared" si="0"/>
        <v>0</v>
      </c>
      <c r="L21" s="51"/>
      <c r="M21" s="51"/>
      <c r="N21" s="56"/>
      <c r="O21" s="57"/>
      <c r="P21" s="51"/>
      <c r="Q21" s="57"/>
      <c r="R21" s="54"/>
      <c r="S21" s="57"/>
      <c r="T21" s="51"/>
      <c r="U21" s="51"/>
      <c r="V21" s="51"/>
      <c r="W21" s="57"/>
      <c r="X21" s="51"/>
      <c r="Y21" s="51"/>
      <c r="Z21" s="57"/>
      <c r="AA21" s="53"/>
      <c r="AB21" s="51"/>
      <c r="AC21" s="51"/>
      <c r="AD21" s="51"/>
      <c r="AE21" s="51"/>
      <c r="AF21" s="53"/>
      <c r="AG21" s="51"/>
    </row>
    <row r="22" spans="1:33" x14ac:dyDescent="0.35">
      <c r="A22" s="45">
        <v>37</v>
      </c>
      <c r="B22" s="45"/>
      <c r="C22" s="46"/>
      <c r="D22" s="41"/>
      <c r="E22" s="44"/>
      <c r="F22" s="42"/>
      <c r="G22" s="47"/>
      <c r="H22" s="11">
        <f t="shared" si="0"/>
        <v>0</v>
      </c>
      <c r="L22" s="51"/>
      <c r="M22" s="51"/>
      <c r="N22" s="56"/>
      <c r="O22" s="57"/>
      <c r="P22" s="51"/>
      <c r="Q22" s="57"/>
      <c r="R22" s="54"/>
      <c r="S22" s="57"/>
      <c r="T22" s="51"/>
      <c r="U22" s="51"/>
      <c r="V22" s="51"/>
      <c r="W22" s="57"/>
      <c r="X22" s="51"/>
      <c r="Y22" s="51"/>
      <c r="Z22" s="57"/>
      <c r="AA22" s="53"/>
      <c r="AB22" s="51"/>
      <c r="AC22" s="51"/>
      <c r="AD22" s="51"/>
      <c r="AE22" s="51"/>
      <c r="AF22" s="53"/>
      <c r="AG22" s="51"/>
    </row>
    <row r="23" spans="1:33" x14ac:dyDescent="0.35">
      <c r="A23" s="45">
        <v>38</v>
      </c>
      <c r="B23" s="45"/>
      <c r="C23" s="46"/>
      <c r="D23" s="41"/>
      <c r="E23" s="44"/>
      <c r="F23" s="42"/>
      <c r="G23" s="47"/>
      <c r="H23" s="11">
        <f t="shared" si="0"/>
        <v>0</v>
      </c>
      <c r="L23" s="51"/>
      <c r="M23" s="51"/>
      <c r="N23" s="56"/>
      <c r="O23" s="57"/>
      <c r="P23" s="51"/>
      <c r="Q23" s="57"/>
      <c r="R23" s="54"/>
      <c r="S23" s="57"/>
      <c r="T23" s="51"/>
      <c r="U23" s="51"/>
      <c r="V23" s="51"/>
      <c r="W23" s="57"/>
      <c r="X23" s="51"/>
      <c r="Y23" s="51"/>
      <c r="Z23" s="57"/>
      <c r="AA23" s="53"/>
      <c r="AB23" s="51"/>
      <c r="AC23" s="51"/>
      <c r="AD23" s="51"/>
      <c r="AE23" s="51"/>
      <c r="AF23" s="53"/>
      <c r="AG23" s="51"/>
    </row>
    <row r="24" spans="1:33" x14ac:dyDescent="0.35">
      <c r="A24" s="45">
        <v>39</v>
      </c>
      <c r="B24" s="70"/>
      <c r="C24" s="71"/>
      <c r="E24" s="44"/>
      <c r="F24" s="72"/>
      <c r="G24" s="47"/>
      <c r="H24" s="74">
        <f t="shared" si="0"/>
        <v>0</v>
      </c>
    </row>
    <row r="25" spans="1:33" ht="15" customHeight="1" x14ac:dyDescent="0.35">
      <c r="A25" s="45"/>
      <c r="B25" s="45"/>
      <c r="C25" s="46"/>
      <c r="D25" s="41"/>
      <c r="E25" s="44"/>
      <c r="F25" s="65">
        <f>SUM(F3:F24)</f>
        <v>505.87999999999994</v>
      </c>
      <c r="G25" s="47"/>
      <c r="H25" s="50">
        <f>SUM(H3:H24)</f>
        <v>85999.599999999991</v>
      </c>
      <c r="L25" s="51"/>
      <c r="M25" s="51"/>
      <c r="N25" s="56"/>
      <c r="O25" s="57"/>
      <c r="P25" s="51"/>
      <c r="Q25" s="57"/>
      <c r="R25" s="54"/>
      <c r="S25" s="57"/>
      <c r="T25" s="51"/>
      <c r="U25" s="51"/>
      <c r="V25" s="51"/>
      <c r="W25" s="57"/>
      <c r="X25" s="51"/>
      <c r="Y25" s="51"/>
      <c r="Z25" s="57"/>
      <c r="AA25" s="53"/>
      <c r="AB25" s="51"/>
      <c r="AC25" s="51"/>
      <c r="AD25" s="51"/>
      <c r="AE25" s="51"/>
      <c r="AF25" s="53"/>
      <c r="AG25" s="51"/>
    </row>
    <row r="26" spans="1:33" x14ac:dyDescent="0.35">
      <c r="L26" s="51"/>
      <c r="M26" s="51"/>
      <c r="N26" s="56"/>
      <c r="O26" s="57"/>
      <c r="P26" s="51"/>
      <c r="Q26" s="57"/>
      <c r="R26" s="54"/>
      <c r="S26" s="57"/>
      <c r="T26" s="51"/>
      <c r="U26" s="51"/>
      <c r="V26" s="51"/>
      <c r="W26" s="57"/>
      <c r="X26" s="51"/>
      <c r="Y26" s="51"/>
      <c r="Z26" s="57"/>
      <c r="AA26" s="53"/>
      <c r="AB26" s="51"/>
      <c r="AC26" s="51"/>
      <c r="AD26" s="51"/>
      <c r="AE26" s="51"/>
      <c r="AF26" s="53"/>
      <c r="AG26" s="51"/>
    </row>
    <row r="27" spans="1:33" x14ac:dyDescent="0.35">
      <c r="L27" s="51"/>
      <c r="M27" s="51"/>
      <c r="N27" s="56"/>
      <c r="O27" s="57"/>
      <c r="P27" s="51"/>
      <c r="Q27" s="57"/>
      <c r="R27" s="54"/>
      <c r="S27" s="57"/>
      <c r="T27" s="51"/>
      <c r="U27" s="51"/>
      <c r="V27" s="51"/>
      <c r="W27" s="57"/>
      <c r="X27" s="51"/>
      <c r="Y27" s="51"/>
      <c r="Z27" s="57"/>
      <c r="AA27" s="53"/>
      <c r="AB27" s="51"/>
      <c r="AC27" s="51"/>
      <c r="AD27" s="51"/>
      <c r="AE27" s="51"/>
      <c r="AF27" s="53"/>
      <c r="AG27" s="51"/>
    </row>
    <row r="28" spans="1:33" x14ac:dyDescent="0.35">
      <c r="L28" s="51"/>
      <c r="M28" s="51"/>
      <c r="N28" s="56"/>
      <c r="O28" s="57"/>
      <c r="P28" s="51"/>
      <c r="Q28" s="57"/>
      <c r="R28" s="54"/>
      <c r="S28" s="57"/>
      <c r="T28" s="51"/>
      <c r="U28" s="51"/>
      <c r="V28" s="51"/>
      <c r="W28" s="57"/>
      <c r="X28" s="51"/>
      <c r="Y28" s="51"/>
      <c r="Z28" s="57"/>
      <c r="AA28" s="53"/>
      <c r="AB28" s="51"/>
      <c r="AC28" s="51"/>
      <c r="AD28" s="51"/>
      <c r="AE28" s="51"/>
      <c r="AF28" s="53"/>
      <c r="AG28" s="51"/>
    </row>
    <row r="29" spans="1:33" x14ac:dyDescent="0.35">
      <c r="L29" s="51"/>
      <c r="M29" s="51"/>
      <c r="N29" s="56"/>
      <c r="O29" s="57"/>
      <c r="P29" s="51"/>
      <c r="Q29" s="57"/>
      <c r="R29" s="54"/>
      <c r="S29" s="57"/>
      <c r="T29" s="51"/>
      <c r="U29" s="51"/>
      <c r="V29" s="51"/>
      <c r="W29" s="57"/>
      <c r="X29" s="51"/>
      <c r="Y29" s="51"/>
      <c r="Z29" s="57"/>
      <c r="AA29" s="53"/>
      <c r="AB29" s="51"/>
      <c r="AC29" s="51"/>
      <c r="AD29" s="51"/>
      <c r="AE29" s="51"/>
      <c r="AF29" s="53"/>
      <c r="AG29" s="51"/>
    </row>
    <row r="30" spans="1:33" x14ac:dyDescent="0.35">
      <c r="L30" s="51"/>
      <c r="M30" s="51"/>
      <c r="N30" s="56"/>
      <c r="O30" s="59"/>
      <c r="P30" s="54"/>
      <c r="Q30" s="59"/>
      <c r="R30" s="54"/>
      <c r="S30" s="59"/>
      <c r="T30" s="54"/>
      <c r="U30" s="59"/>
      <c r="V30" s="54"/>
      <c r="W30" s="59"/>
      <c r="X30" s="54"/>
      <c r="Y30" s="54"/>
      <c r="Z30" s="59"/>
      <c r="AA30" s="54"/>
      <c r="AB30" s="51"/>
      <c r="AC30" s="51"/>
      <c r="AD30" s="75"/>
      <c r="AE30" s="75"/>
      <c r="AF30" s="75"/>
      <c r="AG30" s="51"/>
    </row>
    <row r="31" spans="1:33" x14ac:dyDescent="0.35">
      <c r="L31" s="51"/>
      <c r="M31" s="51"/>
      <c r="N31" s="56"/>
      <c r="O31" s="59"/>
      <c r="P31" s="54"/>
      <c r="Q31" s="59"/>
      <c r="R31" s="54"/>
      <c r="S31" s="59"/>
      <c r="T31" s="54"/>
      <c r="U31" s="59"/>
      <c r="V31" s="54"/>
      <c r="W31" s="59"/>
      <c r="X31" s="54"/>
      <c r="Y31" s="54"/>
      <c r="Z31" s="59"/>
      <c r="AA31" s="54"/>
      <c r="AB31" s="51"/>
      <c r="AC31" s="55"/>
      <c r="AD31" s="55"/>
      <c r="AE31" s="60"/>
      <c r="AF31" s="55"/>
      <c r="AG31" s="51"/>
    </row>
    <row r="32" spans="1:33" x14ac:dyDescent="0.35">
      <c r="L32" s="51"/>
      <c r="M32" s="51"/>
      <c r="N32" s="56"/>
      <c r="O32" s="59"/>
      <c r="P32" s="54"/>
      <c r="Q32" s="59"/>
      <c r="R32" s="54"/>
      <c r="S32" s="59"/>
      <c r="T32" s="54"/>
      <c r="U32" s="59"/>
      <c r="V32" s="54"/>
      <c r="W32" s="59"/>
      <c r="X32" s="54"/>
      <c r="Y32" s="54"/>
      <c r="Z32" s="59"/>
      <c r="AA32" s="54"/>
      <c r="AB32" s="51"/>
      <c r="AC32" s="55"/>
      <c r="AD32" s="51"/>
      <c r="AE32" s="54"/>
      <c r="AF32" s="54"/>
      <c r="AG32" s="51"/>
    </row>
    <row r="33" spans="12:33" x14ac:dyDescent="0.35">
      <c r="L33" s="51"/>
      <c r="M33" s="51"/>
      <c r="N33" s="56"/>
      <c r="O33" s="59"/>
      <c r="P33" s="54"/>
      <c r="Q33" s="59"/>
      <c r="R33" s="54"/>
      <c r="S33" s="59"/>
      <c r="T33" s="54"/>
      <c r="U33" s="59"/>
      <c r="V33" s="54"/>
      <c r="W33" s="59"/>
      <c r="X33" s="54"/>
      <c r="Y33" s="54"/>
      <c r="Z33" s="59"/>
      <c r="AA33" s="54"/>
      <c r="AB33" s="51"/>
      <c r="AC33" s="51"/>
      <c r="AD33" s="51"/>
      <c r="AE33" s="54"/>
      <c r="AF33" s="54"/>
      <c r="AG33" s="51"/>
    </row>
    <row r="34" spans="12:33" x14ac:dyDescent="0.35">
      <c r="L34" s="51"/>
      <c r="M34" s="51"/>
      <c r="N34" s="55"/>
      <c r="O34" s="58"/>
      <c r="P34" s="52"/>
      <c r="Q34" s="58"/>
      <c r="R34" s="52"/>
      <c r="S34" s="58"/>
      <c r="T34" s="52"/>
      <c r="U34" s="58"/>
      <c r="V34" s="52"/>
      <c r="W34" s="58"/>
      <c r="X34" s="52"/>
      <c r="Y34" s="52"/>
      <c r="Z34" s="58"/>
      <c r="AA34" s="52"/>
      <c r="AB34" s="51"/>
      <c r="AC34" s="51"/>
      <c r="AD34" s="62"/>
      <c r="AE34" s="54"/>
      <c r="AF34" s="54"/>
      <c r="AG34" s="51"/>
    </row>
    <row r="35" spans="12:33" x14ac:dyDescent="0.35"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4"/>
      <c r="AF35" s="54"/>
      <c r="AG35" s="51"/>
    </row>
    <row r="36" spans="12:33" x14ac:dyDescent="0.35"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4"/>
      <c r="AF36" s="54"/>
      <c r="AG36" s="51"/>
    </row>
    <row r="37" spans="12:33" x14ac:dyDescent="0.35"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63"/>
      <c r="AE37" s="54"/>
      <c r="AF37" s="54"/>
      <c r="AG37" s="51"/>
    </row>
    <row r="38" spans="12:33" x14ac:dyDescent="0.35"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4"/>
      <c r="AF38" s="51"/>
      <c r="AG38" s="51"/>
    </row>
    <row r="39" spans="12:33" x14ac:dyDescent="0.35"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4"/>
      <c r="AF39" s="54"/>
      <c r="AG39" s="51"/>
    </row>
    <row r="40" spans="12:33" x14ac:dyDescent="0.35"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62"/>
      <c r="AE40" s="51"/>
      <c r="AF40" s="54"/>
      <c r="AG40" s="51"/>
    </row>
    <row r="41" spans="12:33" x14ac:dyDescent="0.35"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4"/>
      <c r="AF41" s="54"/>
      <c r="AG41" s="51"/>
    </row>
    <row r="42" spans="12:33" x14ac:dyDescent="0.35"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60"/>
      <c r="AE42" s="60"/>
      <c r="AF42" s="60"/>
      <c r="AG42" s="51"/>
    </row>
    <row r="43" spans="12:33" x14ac:dyDescent="0.35"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64"/>
      <c r="AE43" s="64"/>
      <c r="AF43" s="61"/>
      <c r="AG43" s="51"/>
    </row>
    <row r="44" spans="12:33" x14ac:dyDescent="0.35"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</row>
    <row r="1048510" spans="3:3" x14ac:dyDescent="0.35">
      <c r="C1048510" s="46">
        <v>44418</v>
      </c>
    </row>
  </sheetData>
  <sortState ref="B3:G14">
    <sortCondition ref="B3:B14"/>
  </sortState>
  <mergeCells count="9">
    <mergeCell ref="AD30:AF30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25 D22:D23">
    <cfRule type="duplicateValues" dxfId="71" priority="55"/>
  </conditionalFormatting>
  <conditionalFormatting sqref="D3:D21">
    <cfRule type="duplicateValues" dxfId="70" priority="58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3" sqref="B3:G11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74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/>
      <c r="H3" s="45">
        <f>G3*F3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/>
      <c r="H4" s="45">
        <f t="shared" ref="H4:H11" si="0">G4*F4</f>
        <v>0</v>
      </c>
    </row>
    <row r="5" spans="1:8" x14ac:dyDescent="0.35">
      <c r="A5" s="45"/>
      <c r="B5" s="45"/>
      <c r="C5" s="46"/>
      <c r="D5" s="41"/>
      <c r="E5" s="44"/>
      <c r="F5" s="42"/>
      <c r="G5" s="47"/>
      <c r="H5" s="45">
        <f t="shared" si="0"/>
        <v>0</v>
      </c>
    </row>
    <row r="6" spans="1:8" x14ac:dyDescent="0.35">
      <c r="A6" s="45"/>
      <c r="B6" s="45"/>
      <c r="C6" s="46"/>
      <c r="D6" s="41"/>
      <c r="E6" s="44"/>
      <c r="F6" s="42"/>
      <c r="G6" s="47"/>
      <c r="H6" s="45">
        <f t="shared" si="0"/>
        <v>0</v>
      </c>
    </row>
    <row r="7" spans="1:8" x14ac:dyDescent="0.35">
      <c r="A7" s="45"/>
      <c r="B7" s="45"/>
      <c r="C7" s="46"/>
      <c r="D7" s="41"/>
      <c r="E7" s="44"/>
      <c r="F7" s="42"/>
      <c r="G7" s="47"/>
      <c r="H7" s="45">
        <f t="shared" si="0"/>
        <v>0</v>
      </c>
    </row>
    <row r="8" spans="1:8" x14ac:dyDescent="0.35">
      <c r="A8" s="45">
        <v>3</v>
      </c>
      <c r="B8" s="45"/>
      <c r="C8" s="46"/>
      <c r="D8" s="41"/>
      <c r="E8" s="44"/>
      <c r="F8" s="42"/>
      <c r="G8" s="47"/>
      <c r="H8" s="45">
        <f t="shared" si="0"/>
        <v>0</v>
      </c>
    </row>
    <row r="9" spans="1:8" x14ac:dyDescent="0.35">
      <c r="A9" s="45">
        <v>4</v>
      </c>
      <c r="B9" s="45"/>
      <c r="C9" s="46"/>
      <c r="D9" s="41"/>
      <c r="E9" s="44"/>
      <c r="F9" s="42"/>
      <c r="G9" s="47"/>
      <c r="H9" s="45">
        <f t="shared" si="0"/>
        <v>0</v>
      </c>
    </row>
    <row r="10" spans="1:8" x14ac:dyDescent="0.35">
      <c r="A10" s="45">
        <v>5</v>
      </c>
      <c r="B10" s="45"/>
      <c r="C10" s="46"/>
      <c r="D10" s="41"/>
      <c r="E10" s="44"/>
      <c r="F10" s="42"/>
      <c r="G10" s="47"/>
      <c r="H10" s="45">
        <f t="shared" si="0"/>
        <v>0</v>
      </c>
    </row>
    <row r="11" spans="1:8" x14ac:dyDescent="0.35">
      <c r="A11" s="45">
        <v>6</v>
      </c>
      <c r="B11" s="45"/>
      <c r="C11" s="46"/>
      <c r="D11" s="41"/>
      <c r="E11" s="44"/>
      <c r="F11" s="42"/>
      <c r="G11" s="47"/>
      <c r="H11" s="45">
        <f t="shared" si="0"/>
        <v>0</v>
      </c>
    </row>
    <row r="12" spans="1:8" x14ac:dyDescent="0.35">
      <c r="A12" s="6"/>
      <c r="B12" s="6"/>
      <c r="C12" s="6"/>
      <c r="D12" s="6"/>
      <c r="E12" s="6"/>
      <c r="F12" s="7">
        <f>SUM(F3:F11)</f>
        <v>0</v>
      </c>
      <c r="G12" s="6"/>
      <c r="H12" s="7">
        <f>SUM(H3:H11)</f>
        <v>0</v>
      </c>
    </row>
    <row r="14" spans="1:8" x14ac:dyDescent="0.35">
      <c r="A14" s="76" t="s">
        <v>25</v>
      </c>
      <c r="B14" s="76"/>
      <c r="C14" s="76"/>
      <c r="D14" s="76"/>
      <c r="E14" s="76"/>
      <c r="F14" s="76"/>
      <c r="G14" s="76"/>
      <c r="H14" s="76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26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33"/>
      <c r="C16" s="34"/>
      <c r="D16" s="33"/>
      <c r="E16" s="33"/>
      <c r="F16" s="35"/>
      <c r="G16" s="3"/>
      <c r="H16" s="3">
        <f>F16*G16</f>
        <v>0</v>
      </c>
    </row>
    <row r="17" spans="1:8" x14ac:dyDescent="0.35">
      <c r="A17" s="1">
        <v>2</v>
      </c>
      <c r="B17" s="33"/>
      <c r="C17" s="34"/>
      <c r="D17" s="33"/>
      <c r="E17" s="33"/>
      <c r="F17" s="35"/>
      <c r="G17" s="3"/>
      <c r="H17" s="3">
        <f>F17*G17</f>
        <v>0</v>
      </c>
    </row>
    <row r="18" spans="1:8" x14ac:dyDescent="0.35">
      <c r="A18" s="1">
        <v>3</v>
      </c>
      <c r="B18" s="1"/>
      <c r="C18" s="34"/>
      <c r="D18" s="1"/>
      <c r="E18" s="1"/>
      <c r="F18" s="3"/>
      <c r="G18" s="3"/>
      <c r="H18" s="3">
        <f>F18*G18</f>
        <v>0</v>
      </c>
    </row>
    <row r="19" spans="1:8" x14ac:dyDescent="0.35">
      <c r="A19" s="1">
        <v>4</v>
      </c>
      <c r="B19" s="1"/>
      <c r="C19" s="2"/>
      <c r="D19" s="1"/>
      <c r="E19" s="1"/>
      <c r="F19" s="3"/>
      <c r="G19" s="3"/>
      <c r="H19" s="3">
        <f t="shared" ref="H19" si="1">F19*G19</f>
        <v>0</v>
      </c>
    </row>
    <row r="20" spans="1:8" x14ac:dyDescent="0.35">
      <c r="A20" s="4"/>
      <c r="B20" s="4"/>
      <c r="C20" s="4"/>
      <c r="D20" s="4"/>
      <c r="E20" s="4"/>
      <c r="F20" s="5">
        <f>SUM(F16:F19)</f>
        <v>0</v>
      </c>
      <c r="G20" s="4"/>
      <c r="H20" s="5">
        <f>SUM(H16:H19)</f>
        <v>0</v>
      </c>
    </row>
    <row r="21" spans="1:8" x14ac:dyDescent="0.35">
      <c r="A21" s="19"/>
      <c r="B21" s="19"/>
      <c r="C21" s="19"/>
      <c r="D21" s="19"/>
      <c r="E21" s="19"/>
      <c r="F21" s="20"/>
      <c r="G21" s="19"/>
      <c r="H21" s="20"/>
    </row>
    <row r="22" spans="1:8" x14ac:dyDescent="0.35">
      <c r="A22" s="4"/>
      <c r="B22" s="4"/>
      <c r="C22" s="4"/>
      <c r="D22" s="4"/>
      <c r="E22" s="4"/>
      <c r="F22" s="5">
        <f>F12+F20</f>
        <v>0</v>
      </c>
      <c r="G22" s="5"/>
      <c r="H22" s="5">
        <f>H12+H20</f>
        <v>0</v>
      </c>
    </row>
    <row r="23" spans="1:8" x14ac:dyDescent="0.35">
      <c r="F23" s="1" t="s">
        <v>15</v>
      </c>
      <c r="G23" s="1"/>
      <c r="H23" s="3">
        <v>0</v>
      </c>
    </row>
    <row r="24" spans="1:8" x14ac:dyDescent="0.35">
      <c r="F24" s="1" t="s">
        <v>43</v>
      </c>
      <c r="G24" s="1"/>
      <c r="H24" s="3">
        <v>0</v>
      </c>
    </row>
    <row r="25" spans="1:8" x14ac:dyDescent="0.35">
      <c r="F25" s="1" t="s">
        <v>20</v>
      </c>
      <c r="G25" s="1"/>
      <c r="H25" s="3">
        <v>0</v>
      </c>
    </row>
    <row r="26" spans="1:8" x14ac:dyDescent="0.35">
      <c r="F26" s="1" t="s">
        <v>30</v>
      </c>
      <c r="G26" s="1"/>
      <c r="H26" s="8">
        <f>H22-H23-H25-H24</f>
        <v>0</v>
      </c>
    </row>
  </sheetData>
  <mergeCells count="2">
    <mergeCell ref="A14:H14"/>
    <mergeCell ref="A1:H1"/>
  </mergeCells>
  <conditionalFormatting sqref="D19">
    <cfRule type="duplicateValues" dxfId="35" priority="30"/>
  </conditionalFormatting>
  <conditionalFormatting sqref="D18">
    <cfRule type="duplicateValues" dxfId="34" priority="29"/>
  </conditionalFormatting>
  <conditionalFormatting sqref="D3:D10">
    <cfRule type="duplicateValues" dxfId="33" priority="2"/>
  </conditionalFormatting>
  <conditionalFormatting sqref="D11">
    <cfRule type="duplicateValues" dxfId="32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3" sqref="B3:G10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v>3525.7999999999997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v>3382.9999999999995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11">
        <v>3029.4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11">
        <v>3138.2000000000003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11">
        <v>3168.8</v>
      </c>
    </row>
    <row r="8" spans="1:8" x14ac:dyDescent="0.35">
      <c r="A8" s="1">
        <v>6</v>
      </c>
      <c r="B8" s="45"/>
      <c r="C8" s="46"/>
      <c r="D8" s="41"/>
      <c r="E8" s="44"/>
      <c r="F8" s="42"/>
      <c r="G8" s="47"/>
      <c r="H8" s="11">
        <v>3315</v>
      </c>
    </row>
    <row r="9" spans="1:8" x14ac:dyDescent="0.35">
      <c r="A9" s="1">
        <v>7</v>
      </c>
      <c r="B9" s="45"/>
      <c r="C9" s="46"/>
      <c r="D9" s="41"/>
      <c r="E9" s="44"/>
      <c r="F9" s="42"/>
      <c r="G9" s="47"/>
      <c r="H9" s="11">
        <v>3080.4</v>
      </c>
    </row>
    <row r="10" spans="1:8" x14ac:dyDescent="0.35">
      <c r="A10" s="1">
        <v>8</v>
      </c>
      <c r="B10" s="45"/>
      <c r="C10" s="46"/>
      <c r="D10" s="49"/>
      <c r="E10" s="44"/>
      <c r="F10" s="42"/>
      <c r="G10" s="47"/>
      <c r="H10" s="11">
        <f t="shared" ref="H10:H13" si="0">G10*F10</f>
        <v>0</v>
      </c>
    </row>
    <row r="11" spans="1:8" x14ac:dyDescent="0.35">
      <c r="A11" s="1">
        <v>9</v>
      </c>
      <c r="B11" s="45"/>
      <c r="C11" s="46"/>
      <c r="D11" s="49"/>
      <c r="E11" s="44"/>
      <c r="F11" s="42"/>
      <c r="G11" s="47"/>
      <c r="H11" s="11">
        <f t="shared" si="0"/>
        <v>0</v>
      </c>
    </row>
    <row r="12" spans="1:8" x14ac:dyDescent="0.35">
      <c r="A12" s="1">
        <v>10</v>
      </c>
      <c r="B12" s="45"/>
      <c r="C12" s="46"/>
      <c r="D12" s="49"/>
      <c r="E12" s="44"/>
      <c r="F12" s="42"/>
      <c r="G12" s="47"/>
      <c r="H12" s="11">
        <f t="shared" si="0"/>
        <v>0</v>
      </c>
    </row>
    <row r="13" spans="1:8" x14ac:dyDescent="0.35">
      <c r="A13" s="1">
        <v>11</v>
      </c>
      <c r="B13" s="45"/>
      <c r="C13" s="46"/>
      <c r="D13" s="49"/>
      <c r="E13" s="44"/>
      <c r="F13" s="42"/>
      <c r="G13" s="47"/>
      <c r="H13" s="11">
        <f t="shared" si="0"/>
        <v>0</v>
      </c>
    </row>
    <row r="14" spans="1:8" x14ac:dyDescent="0.35">
      <c r="A14" s="6"/>
      <c r="B14" s="6"/>
      <c r="C14" s="6"/>
      <c r="D14" s="6"/>
      <c r="E14" s="6"/>
      <c r="F14" s="7">
        <f>SUM(F3:F13)</f>
        <v>0</v>
      </c>
      <c r="G14" s="6"/>
      <c r="H14" s="7">
        <f>SUM(H3:H13)</f>
        <v>22640.600000000002</v>
      </c>
    </row>
    <row r="17" spans="1:9" x14ac:dyDescent="0.35">
      <c r="A17" s="76" t="s">
        <v>25</v>
      </c>
      <c r="B17" s="76"/>
      <c r="C17" s="76"/>
      <c r="D17" s="76"/>
      <c r="E17" s="76"/>
      <c r="F17" s="76"/>
      <c r="G17" s="76"/>
      <c r="H17" s="76"/>
    </row>
    <row r="18" spans="1:9" x14ac:dyDescent="0.35">
      <c r="A18" s="4"/>
      <c r="B18" s="4" t="s">
        <v>0</v>
      </c>
      <c r="C18" s="4" t="s">
        <v>1</v>
      </c>
      <c r="D18" s="4" t="s">
        <v>2</v>
      </c>
      <c r="E18" s="4" t="s">
        <v>26</v>
      </c>
      <c r="F18" s="4" t="s">
        <v>3</v>
      </c>
      <c r="G18" s="4" t="s">
        <v>4</v>
      </c>
      <c r="H18" s="4" t="s">
        <v>5</v>
      </c>
    </row>
    <row r="19" spans="1:9" x14ac:dyDescent="0.35">
      <c r="A19" s="1">
        <v>1</v>
      </c>
      <c r="B19" s="2"/>
      <c r="C19" s="2"/>
      <c r="D19" s="1"/>
      <c r="E19" s="1"/>
      <c r="F19" s="3"/>
      <c r="G19" s="3">
        <v>298</v>
      </c>
      <c r="H19" s="3">
        <f t="shared" ref="H19:H21" si="1">F19*G19</f>
        <v>0</v>
      </c>
    </row>
    <row r="20" spans="1:9" x14ac:dyDescent="0.35">
      <c r="A20" s="1">
        <v>2</v>
      </c>
      <c r="B20" s="2"/>
      <c r="C20" s="2"/>
      <c r="D20" s="1"/>
      <c r="E20" s="1"/>
      <c r="F20" s="3"/>
      <c r="G20" s="3"/>
      <c r="H20" s="3">
        <f t="shared" si="1"/>
        <v>0</v>
      </c>
    </row>
    <row r="21" spans="1:9" x14ac:dyDescent="0.35">
      <c r="A21" s="1">
        <v>3</v>
      </c>
      <c r="B21" s="2"/>
      <c r="C21" s="2"/>
      <c r="D21" s="1"/>
      <c r="E21" s="1"/>
      <c r="F21" s="3"/>
      <c r="G21" s="3"/>
      <c r="H21" s="3">
        <f t="shared" si="1"/>
        <v>0</v>
      </c>
    </row>
    <row r="22" spans="1:9" x14ac:dyDescent="0.35">
      <c r="A22" s="4"/>
      <c r="B22" s="4"/>
      <c r="C22" s="4"/>
      <c r="D22" s="4"/>
      <c r="E22" s="4"/>
      <c r="F22" s="5">
        <f>SUM(F19:F21)</f>
        <v>0</v>
      </c>
      <c r="G22" s="4"/>
      <c r="H22" s="5">
        <f>SUM(H19:H21)</f>
        <v>0</v>
      </c>
    </row>
    <row r="24" spans="1:9" x14ac:dyDescent="0.35">
      <c r="F24" s="1" t="s">
        <v>15</v>
      </c>
      <c r="G24" s="1"/>
      <c r="H24" s="3">
        <v>0</v>
      </c>
    </row>
    <row r="25" spans="1:9" x14ac:dyDescent="0.35">
      <c r="F25" s="1" t="s">
        <v>30</v>
      </c>
      <c r="G25" s="1"/>
      <c r="H25" s="8">
        <f>H22-H24</f>
        <v>0</v>
      </c>
    </row>
    <row r="26" spans="1:9" x14ac:dyDescent="0.35">
      <c r="I26" t="s">
        <v>48</v>
      </c>
    </row>
  </sheetData>
  <mergeCells count="2">
    <mergeCell ref="A17:H17"/>
    <mergeCell ref="A1:H1"/>
  </mergeCells>
  <conditionalFormatting sqref="D21">
    <cfRule type="duplicateValues" dxfId="31" priority="20"/>
  </conditionalFormatting>
  <conditionalFormatting sqref="D20">
    <cfRule type="duplicateValues" dxfId="30" priority="19"/>
  </conditionalFormatting>
  <conditionalFormatting sqref="D19">
    <cfRule type="duplicateValues" dxfId="29" priority="18"/>
  </conditionalFormatting>
  <conditionalFormatting sqref="D10:D13">
    <cfRule type="duplicateValues" dxfId="28" priority="3"/>
  </conditionalFormatting>
  <conditionalFormatting sqref="D3:D9">
    <cfRule type="duplicateValues" dxfId="27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K12" sqref="K12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50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9"/>
      <c r="E4" s="44"/>
      <c r="F4" s="42"/>
      <c r="G4" s="47"/>
      <c r="H4" s="50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6" t="s">
        <v>25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1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>
        <v>265</v>
      </c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7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68"/>
      <c r="F14" s="3" t="s">
        <v>19</v>
      </c>
      <c r="G14" s="3"/>
      <c r="H14" s="11">
        <v>0</v>
      </c>
    </row>
    <row r="15" spans="1:8" x14ac:dyDescent="0.35">
      <c r="D15" s="68"/>
      <c r="F15" s="12" t="s">
        <v>20</v>
      </c>
      <c r="G15" s="12"/>
      <c r="H15" s="12">
        <f>H5-H14</f>
        <v>0</v>
      </c>
    </row>
    <row r="16" spans="1:8" x14ac:dyDescent="0.35">
      <c r="D16" s="68"/>
    </row>
  </sheetData>
  <mergeCells count="2">
    <mergeCell ref="A7:H7"/>
    <mergeCell ref="A1:H1"/>
  </mergeCells>
  <conditionalFormatting sqref="D9:D10">
    <cfRule type="duplicateValues" dxfId="26" priority="9"/>
  </conditionalFormatting>
  <conditionalFormatting sqref="D4">
    <cfRule type="duplicateValues" dxfId="25" priority="4"/>
  </conditionalFormatting>
  <conditionalFormatting sqref="D3">
    <cfRule type="duplicateValues" dxfId="24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K14" sqref="K14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9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3">
        <f t="shared" ref="H4:H11" si="0">F4*G4</f>
        <v>0</v>
      </c>
    </row>
    <row r="5" spans="1:8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9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6"/>
      <c r="D7" s="49"/>
      <c r="E7" s="44"/>
      <c r="F7" s="42"/>
      <c r="G7" s="47"/>
      <c r="H7" s="3">
        <f t="shared" si="0"/>
        <v>0</v>
      </c>
    </row>
    <row r="8" spans="1:8" x14ac:dyDescent="0.35">
      <c r="A8" s="1">
        <v>6</v>
      </c>
      <c r="B8" s="45"/>
      <c r="C8" s="46"/>
      <c r="D8" s="49"/>
      <c r="E8" s="44"/>
      <c r="F8" s="42"/>
      <c r="G8" s="47"/>
      <c r="H8" s="3">
        <f t="shared" si="0"/>
        <v>0</v>
      </c>
    </row>
    <row r="9" spans="1:8" x14ac:dyDescent="0.35">
      <c r="A9" s="1">
        <v>7</v>
      </c>
      <c r="B9" s="45"/>
      <c r="C9" s="46"/>
      <c r="D9" s="49"/>
      <c r="E9" s="44"/>
      <c r="F9" s="42"/>
      <c r="G9" s="47"/>
      <c r="H9" s="3">
        <f t="shared" si="0"/>
        <v>0</v>
      </c>
    </row>
    <row r="10" spans="1:8" x14ac:dyDescent="0.35">
      <c r="A10" s="1">
        <v>8</v>
      </c>
      <c r="B10" s="45"/>
      <c r="C10" s="46"/>
      <c r="D10" s="49"/>
      <c r="E10" s="44"/>
      <c r="F10" s="42"/>
      <c r="G10" s="47"/>
      <c r="H10" s="3">
        <f t="shared" si="0"/>
        <v>0</v>
      </c>
    </row>
    <row r="11" spans="1:8" x14ac:dyDescent="0.35">
      <c r="A11" s="1">
        <v>9</v>
      </c>
      <c r="B11" s="45"/>
      <c r="C11" s="46"/>
      <c r="D11" s="49"/>
      <c r="E11" s="44"/>
      <c r="F11" s="42"/>
      <c r="G11" s="47"/>
      <c r="H11" s="3">
        <f t="shared" si="0"/>
        <v>0</v>
      </c>
    </row>
    <row r="12" spans="1:8" x14ac:dyDescent="0.35">
      <c r="A12" s="6"/>
      <c r="B12" s="6"/>
      <c r="C12" s="6"/>
      <c r="D12" s="6"/>
      <c r="E12" s="6"/>
      <c r="F12" s="7">
        <f>SUM(F3:F11)</f>
        <v>0</v>
      </c>
      <c r="G12" s="6"/>
      <c r="H12" s="7">
        <f>SUM(H3:H11)</f>
        <v>0</v>
      </c>
    </row>
    <row r="14" spans="1:8" x14ac:dyDescent="0.35">
      <c r="A14" s="76" t="s">
        <v>25</v>
      </c>
      <c r="B14" s="76"/>
      <c r="C14" s="76"/>
      <c r="D14" s="76"/>
      <c r="E14" s="76"/>
      <c r="F14" s="76"/>
      <c r="G14" s="76"/>
      <c r="H14" s="76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26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39"/>
      <c r="C16" s="40"/>
      <c r="D16" s="41"/>
      <c r="E16" s="42"/>
      <c r="F16" s="42"/>
      <c r="G16" s="43"/>
      <c r="H16" s="3">
        <f>F16*G16</f>
        <v>0</v>
      </c>
    </row>
    <row r="17" spans="1:8" x14ac:dyDescent="0.35">
      <c r="A17" s="1">
        <v>2</v>
      </c>
      <c r="B17" s="39"/>
      <c r="C17" s="40"/>
      <c r="D17" s="41"/>
      <c r="E17" s="42"/>
      <c r="F17" s="42"/>
      <c r="G17" s="43"/>
      <c r="H17" s="3">
        <f t="shared" ref="H17:H19" si="1">F17*G17</f>
        <v>0</v>
      </c>
    </row>
    <row r="18" spans="1:8" x14ac:dyDescent="0.35">
      <c r="A18" s="1">
        <v>3</v>
      </c>
      <c r="B18" s="39"/>
      <c r="C18" s="40"/>
      <c r="D18" s="41"/>
      <c r="E18" s="42"/>
      <c r="F18" s="42"/>
      <c r="G18" s="43"/>
      <c r="H18" s="3">
        <f t="shared" si="1"/>
        <v>0</v>
      </c>
    </row>
    <row r="19" spans="1:8" x14ac:dyDescent="0.35">
      <c r="A19" s="1">
        <v>4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8" x14ac:dyDescent="0.35">
      <c r="A20" s="6"/>
      <c r="B20" s="6"/>
      <c r="C20" s="6"/>
      <c r="D20" s="6"/>
      <c r="E20" s="6"/>
      <c r="F20" s="7">
        <f>SUM(F16:F19)</f>
        <v>0</v>
      </c>
      <c r="G20" s="6"/>
      <c r="H20" s="7">
        <f>SUM(H16:H19)</f>
        <v>0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20</v>
      </c>
      <c r="G23" s="1"/>
      <c r="H23" s="3"/>
    </row>
    <row r="24" spans="1:8" x14ac:dyDescent="0.35">
      <c r="F24" s="1" t="s">
        <v>30</v>
      </c>
      <c r="G24" s="1"/>
      <c r="H24" s="8">
        <f>H12-H22</f>
        <v>0</v>
      </c>
    </row>
  </sheetData>
  <mergeCells count="2">
    <mergeCell ref="A1:H1"/>
    <mergeCell ref="A14:H14"/>
  </mergeCells>
  <conditionalFormatting sqref="D19">
    <cfRule type="duplicateValues" dxfId="23" priority="17"/>
  </conditionalFormatting>
  <conditionalFormatting sqref="D16">
    <cfRule type="duplicateValues" dxfId="22" priority="10"/>
  </conditionalFormatting>
  <conditionalFormatting sqref="D16">
    <cfRule type="duplicateValues" dxfId="21" priority="9"/>
  </conditionalFormatting>
  <conditionalFormatting sqref="D18">
    <cfRule type="duplicateValues" dxfId="20" priority="14"/>
  </conditionalFormatting>
  <conditionalFormatting sqref="D17">
    <cfRule type="duplicateValues" dxfId="19" priority="11"/>
  </conditionalFormatting>
  <conditionalFormatting sqref="D3:D11">
    <cfRule type="duplicateValues" dxfId="18" priority="1"/>
  </conditionalFormatting>
  <dataValidations count="1">
    <dataValidation type="custom" allowBlank="1" showInputMessage="1" prompt="拒绝重复输入 - 当前输入的内容，与本区域的其他单元格内容重复。" sqref="B16">
      <formula1>COUNTIF($B:$B,B16)&lt;2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M9" sqref="M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78</v>
      </c>
      <c r="C3" s="46">
        <v>44423</v>
      </c>
      <c r="D3" s="69">
        <v>18626</v>
      </c>
      <c r="E3" s="44" t="s">
        <v>82</v>
      </c>
      <c r="F3" s="42">
        <v>21.48</v>
      </c>
      <c r="G3" s="47">
        <v>170</v>
      </c>
      <c r="H3" s="3">
        <f>G3*F3</f>
        <v>3651.6</v>
      </c>
      <c r="J3" s="9"/>
      <c r="K3" s="9"/>
      <c r="N3" s="9"/>
      <c r="O3" s="9"/>
    </row>
    <row r="4" spans="1:15" x14ac:dyDescent="0.35">
      <c r="A4" s="1">
        <v>2</v>
      </c>
      <c r="B4" s="45" t="s">
        <v>78</v>
      </c>
      <c r="C4" s="46">
        <v>44423</v>
      </c>
      <c r="D4" s="41">
        <v>18645</v>
      </c>
      <c r="E4" s="44" t="s">
        <v>82</v>
      </c>
      <c r="F4" s="42">
        <v>20.260000000000002</v>
      </c>
      <c r="G4" s="47">
        <v>170</v>
      </c>
      <c r="H4" s="3">
        <f t="shared" ref="H4:H5" si="0">G4*F4</f>
        <v>3444.2000000000003</v>
      </c>
      <c r="J4" s="9"/>
      <c r="K4" s="9"/>
      <c r="N4" s="9"/>
      <c r="O4" s="9"/>
    </row>
    <row r="5" spans="1:15" x14ac:dyDescent="0.35">
      <c r="A5" s="1">
        <v>3</v>
      </c>
      <c r="B5" s="45" t="s">
        <v>78</v>
      </c>
      <c r="C5" s="46">
        <v>44423</v>
      </c>
      <c r="D5" s="41">
        <v>18637</v>
      </c>
      <c r="E5" s="44" t="s">
        <v>82</v>
      </c>
      <c r="F5" s="42">
        <v>20.14</v>
      </c>
      <c r="G5" s="47">
        <v>170</v>
      </c>
      <c r="H5" s="3">
        <f t="shared" si="0"/>
        <v>3423.8</v>
      </c>
    </row>
    <row r="6" spans="1:15" x14ac:dyDescent="0.35">
      <c r="A6" s="6"/>
      <c r="B6" s="6"/>
      <c r="C6" s="6"/>
      <c r="D6" s="6"/>
      <c r="E6" s="6"/>
      <c r="F6" s="7">
        <f>SUM(F3:F5)</f>
        <v>61.88</v>
      </c>
      <c r="G6" s="6"/>
      <c r="H6" s="7">
        <f>SUM(H3:H5)</f>
        <v>10519.6</v>
      </c>
    </row>
    <row r="7" spans="1:15" s="21" customFormat="1" x14ac:dyDescent="0.35">
      <c r="A7"/>
      <c r="B7"/>
      <c r="C7"/>
      <c r="D7"/>
      <c r="E7"/>
      <c r="F7"/>
      <c r="G7"/>
      <c r="H7"/>
    </row>
    <row r="8" spans="1:15" x14ac:dyDescent="0.35">
      <c r="A8" s="76" t="s">
        <v>25</v>
      </c>
      <c r="B8" s="76"/>
      <c r="C8" s="76"/>
      <c r="D8" s="76"/>
      <c r="E8" s="76"/>
      <c r="F8" s="76"/>
      <c r="G8" s="76"/>
      <c r="H8" s="76"/>
    </row>
    <row r="9" spans="1:15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15" x14ac:dyDescent="0.35">
      <c r="A10" s="1">
        <v>1</v>
      </c>
      <c r="B10" s="1"/>
      <c r="C10" s="2"/>
      <c r="D10" s="1"/>
      <c r="E10" s="1"/>
      <c r="F10" s="3"/>
      <c r="G10" s="3"/>
      <c r="H10" s="3">
        <f>F10*G10</f>
        <v>0</v>
      </c>
    </row>
    <row r="11" spans="1:15" x14ac:dyDescent="0.35">
      <c r="A11" s="1">
        <v>2</v>
      </c>
      <c r="B11" s="2"/>
      <c r="C11" s="2"/>
      <c r="D11" s="66"/>
      <c r="E11" s="1"/>
      <c r="F11" s="3"/>
      <c r="G11" s="3"/>
      <c r="H11" s="3">
        <f t="shared" ref="H11:H13" si="1">F11*G11</f>
        <v>0</v>
      </c>
      <c r="J11" s="9"/>
    </row>
    <row r="12" spans="1:15" x14ac:dyDescent="0.35">
      <c r="A12" s="1">
        <v>3</v>
      </c>
      <c r="B12" s="2"/>
      <c r="C12" s="2"/>
      <c r="D12" s="1"/>
      <c r="E12" s="1"/>
      <c r="F12" s="3"/>
      <c r="G12" s="3"/>
      <c r="H12" s="3">
        <f t="shared" si="1"/>
        <v>0</v>
      </c>
      <c r="J12" s="9"/>
    </row>
    <row r="13" spans="1:15" x14ac:dyDescent="0.35">
      <c r="A13" s="1">
        <v>4</v>
      </c>
      <c r="B13" s="2"/>
      <c r="C13" s="2"/>
      <c r="D13" s="1"/>
      <c r="E13" s="1"/>
      <c r="F13" s="3"/>
      <c r="G13" s="3"/>
      <c r="H13" s="3">
        <f t="shared" si="1"/>
        <v>0</v>
      </c>
      <c r="J13" s="9"/>
    </row>
    <row r="14" spans="1:15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  <c r="J14" s="9"/>
    </row>
    <row r="15" spans="1:15" x14ac:dyDescent="0.35">
      <c r="A15" s="19"/>
      <c r="B15" s="19"/>
      <c r="C15" s="19"/>
      <c r="D15" s="19"/>
      <c r="E15" s="19"/>
      <c r="F15" s="20"/>
      <c r="G15" s="19"/>
      <c r="H15" s="20"/>
      <c r="J15" s="9"/>
    </row>
    <row r="16" spans="1:15" x14ac:dyDescent="0.35">
      <c r="A16" s="4"/>
      <c r="B16" s="4"/>
      <c r="C16" s="4"/>
      <c r="D16" s="4"/>
      <c r="E16" s="4"/>
      <c r="F16" s="5">
        <f>F6+F14</f>
        <v>61.88</v>
      </c>
      <c r="G16" s="4"/>
      <c r="H16" s="5">
        <f>H6+H14</f>
        <v>10519.6</v>
      </c>
    </row>
    <row r="17" spans="1:16" x14ac:dyDescent="0.35">
      <c r="F17" s="1" t="s">
        <v>15</v>
      </c>
      <c r="G17" s="1"/>
      <c r="H17" s="3">
        <v>0</v>
      </c>
      <c r="N17">
        <v>1000</v>
      </c>
      <c r="P17">
        <v>200</v>
      </c>
    </row>
    <row r="18" spans="1:16" x14ac:dyDescent="0.35">
      <c r="F18" s="1" t="s">
        <v>30</v>
      </c>
      <c r="G18" s="1"/>
      <c r="H18" s="8">
        <f>H14-H17+H6</f>
        <v>10519.6</v>
      </c>
      <c r="N18">
        <f>SUM(N11:N17)</f>
        <v>1000</v>
      </c>
    </row>
    <row r="19" spans="1:16" x14ac:dyDescent="0.35">
      <c r="N19">
        <v>500</v>
      </c>
    </row>
    <row r="20" spans="1:16" x14ac:dyDescent="0.35">
      <c r="N20">
        <f>N18+N19</f>
        <v>1500</v>
      </c>
    </row>
    <row r="21" spans="1:16" x14ac:dyDescent="0.35">
      <c r="N21">
        <f>N18-12663</f>
        <v>-11663</v>
      </c>
    </row>
    <row r="22" spans="1:16" x14ac:dyDescent="0.35">
      <c r="A22" s="14"/>
      <c r="B22" s="14"/>
      <c r="C22" s="14"/>
      <c r="D22" s="14"/>
      <c r="E22" s="14"/>
      <c r="F22" s="14"/>
      <c r="G22" s="14"/>
      <c r="H22" s="14"/>
    </row>
    <row r="23" spans="1:16" x14ac:dyDescent="0.35">
      <c r="A23" s="14"/>
      <c r="B23" s="25"/>
      <c r="C23" s="25"/>
      <c r="D23" s="14"/>
      <c r="E23" s="14"/>
      <c r="F23" s="13"/>
      <c r="G23" s="13"/>
      <c r="H23" s="14"/>
    </row>
    <row r="24" spans="1:16" x14ac:dyDescent="0.35">
      <c r="A24" s="14"/>
      <c r="B24" s="14"/>
      <c r="C24" s="25"/>
      <c r="D24" s="14"/>
      <c r="E24" s="14"/>
      <c r="F24" s="13"/>
      <c r="G24" s="13"/>
      <c r="H24" s="14"/>
    </row>
    <row r="25" spans="1:16" x14ac:dyDescent="0.35">
      <c r="A25" s="14"/>
      <c r="B25" s="14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  <c r="P28" t="s">
        <v>49</v>
      </c>
    </row>
    <row r="29" spans="1:16" x14ac:dyDescent="0.35">
      <c r="A29" s="14"/>
      <c r="B29" s="14"/>
      <c r="C29" s="14"/>
      <c r="D29" s="14"/>
      <c r="E29" s="14"/>
      <c r="F29" s="14"/>
      <c r="G29" s="14"/>
      <c r="H29" s="14"/>
    </row>
    <row r="30" spans="1:16" x14ac:dyDescent="0.35">
      <c r="A30" s="14"/>
      <c r="B30" s="14"/>
      <c r="C30" s="14"/>
      <c r="D30" s="14"/>
      <c r="E30" s="14"/>
      <c r="F30" s="14"/>
      <c r="G30" s="14"/>
      <c r="H30" s="14"/>
    </row>
  </sheetData>
  <mergeCells count="2">
    <mergeCell ref="A8:H8"/>
    <mergeCell ref="A1:H1"/>
  </mergeCells>
  <conditionalFormatting sqref="D10:D13">
    <cfRule type="duplicateValues" dxfId="17" priority="16"/>
  </conditionalFormatting>
  <conditionalFormatting sqref="D3:D5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J11" sqref="J11:K11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9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9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6" t="s">
        <v>25</v>
      </c>
      <c r="B7" s="76"/>
      <c r="C7" s="76"/>
      <c r="D7" s="76"/>
      <c r="E7" s="76"/>
      <c r="F7" s="76"/>
      <c r="G7" s="76"/>
      <c r="H7" s="76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30</v>
      </c>
      <c r="G16" s="1"/>
      <c r="H16" s="8">
        <f>H14-H15</f>
        <v>0</v>
      </c>
      <c r="N16" t="s">
        <v>36</v>
      </c>
    </row>
  </sheetData>
  <mergeCells count="2">
    <mergeCell ref="A7:H7"/>
    <mergeCell ref="A1:H1"/>
  </mergeCells>
  <conditionalFormatting sqref="D9">
    <cfRule type="duplicateValues" dxfId="15" priority="6"/>
  </conditionalFormatting>
  <conditionalFormatting sqref="D3:D4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K13" sqref="K13:L13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6" t="s">
        <v>25</v>
      </c>
      <c r="B6" s="76"/>
      <c r="C6" s="76"/>
      <c r="D6" s="76"/>
      <c r="E6" s="76"/>
      <c r="F6" s="76"/>
      <c r="G6" s="76"/>
      <c r="H6" s="76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/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/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30</v>
      </c>
      <c r="G14" s="1"/>
      <c r="H14" s="8">
        <f>H12-H13</f>
        <v>0</v>
      </c>
    </row>
  </sheetData>
  <mergeCells count="2">
    <mergeCell ref="A6:H6"/>
    <mergeCell ref="A1:H1"/>
  </mergeCells>
  <conditionalFormatting sqref="D8">
    <cfRule type="duplicateValues" dxfId="13" priority="3"/>
  </conditionalFormatting>
  <conditionalFormatting sqref="D9">
    <cfRule type="duplicateValues" dxfId="12" priority="17"/>
  </conditionalFormatting>
  <conditionalFormatting sqref="D3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M13" sqref="M13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9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3">
        <f t="shared" ref="H4:H5" si="0">F4*G4</f>
        <v>0</v>
      </c>
    </row>
    <row r="5" spans="1:8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0</v>
      </c>
    </row>
    <row r="11" spans="1:8" x14ac:dyDescent="0.35">
      <c r="H11" t="s">
        <v>35</v>
      </c>
    </row>
  </sheetData>
  <mergeCells count="1">
    <mergeCell ref="A1:H1"/>
  </mergeCells>
  <conditionalFormatting sqref="D5">
    <cfRule type="duplicateValues" dxfId="10" priority="2"/>
  </conditionalFormatting>
  <conditionalFormatting sqref="D3:D4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M11" sqref="M11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69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69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69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69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6" t="s">
        <v>25</v>
      </c>
      <c r="B9" s="76"/>
      <c r="C9" s="76"/>
      <c r="D9" s="76"/>
      <c r="E9" s="76"/>
      <c r="F9" s="76"/>
      <c r="G9" s="76"/>
      <c r="H9" s="76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43</v>
      </c>
      <c r="G18" s="1"/>
      <c r="H18" s="3">
        <v>0</v>
      </c>
    </row>
    <row r="19" spans="6:8" x14ac:dyDescent="0.35">
      <c r="F19" s="1" t="s">
        <v>16</v>
      </c>
      <c r="G19" s="1"/>
      <c r="H19" s="3">
        <v>0</v>
      </c>
    </row>
    <row r="20" spans="6:8" x14ac:dyDescent="0.35">
      <c r="F20" s="1" t="s">
        <v>30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6" t="s">
        <v>6</v>
      </c>
      <c r="B1" s="76"/>
      <c r="C1" s="76"/>
      <c r="D1" s="76"/>
      <c r="E1" s="76"/>
      <c r="F1" s="76"/>
      <c r="G1" s="76"/>
      <c r="M1" s="76" t="s">
        <v>6</v>
      </c>
      <c r="N1" s="76"/>
      <c r="O1" s="76"/>
      <c r="P1" s="76"/>
      <c r="Q1" s="76"/>
      <c r="R1" s="76"/>
      <c r="S1" s="76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24</v>
      </c>
      <c r="F10" s="1"/>
      <c r="G10" s="8">
        <f>G6-G8-G9</f>
        <v>0</v>
      </c>
      <c r="Q10" s="1" t="s">
        <v>24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6" t="s">
        <v>25</v>
      </c>
      <c r="B13" s="76"/>
      <c r="C13" s="76"/>
      <c r="D13" s="76"/>
      <c r="E13" s="76"/>
      <c r="F13" s="76"/>
      <c r="G13" s="76"/>
      <c r="H13" s="76"/>
      <c r="M13" s="76" t="s">
        <v>25</v>
      </c>
      <c r="N13" s="76"/>
      <c r="O13" s="76"/>
      <c r="P13" s="76"/>
      <c r="Q13" s="76"/>
      <c r="R13" s="76"/>
      <c r="S13" s="76"/>
      <c r="T13" s="76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26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26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30</v>
      </c>
      <c r="G21" s="1"/>
      <c r="H21" s="8">
        <f>H18-H20+G10</f>
        <v>0</v>
      </c>
      <c r="R21" s="1" t="s">
        <v>30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L9" sqref="L9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9.542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6" t="s">
        <v>25</v>
      </c>
      <c r="B1" s="76"/>
      <c r="C1" s="76"/>
      <c r="D1" s="76"/>
      <c r="E1" s="76"/>
      <c r="F1" s="76"/>
      <c r="G1" s="76"/>
      <c r="H1" s="76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26</v>
      </c>
      <c r="F2" s="4" t="s">
        <v>3</v>
      </c>
      <c r="G2" s="4" t="s">
        <v>4</v>
      </c>
      <c r="H2" s="4" t="s">
        <v>5</v>
      </c>
      <c r="O2" s="32" t="s">
        <v>26</v>
      </c>
      <c r="P2" s="32" t="s">
        <v>70</v>
      </c>
    </row>
    <row r="3" spans="1:18" x14ac:dyDescent="0.35">
      <c r="A3" s="1">
        <v>1</v>
      </c>
      <c r="B3" s="39"/>
      <c r="C3" s="40"/>
      <c r="D3" s="41"/>
      <c r="E3" s="42"/>
      <c r="F3" s="42"/>
      <c r="G3" s="43"/>
      <c r="H3" s="3">
        <f t="shared" ref="H3:H8" si="0">F3*G3</f>
        <v>0</v>
      </c>
      <c r="O3" s="1" t="s">
        <v>69</v>
      </c>
      <c r="P3" s="1">
        <v>253</v>
      </c>
    </row>
    <row r="4" spans="1:18" x14ac:dyDescent="0.35">
      <c r="A4" s="1">
        <v>2</v>
      </c>
      <c r="B4" s="39"/>
      <c r="C4" s="40"/>
      <c r="D4" s="41"/>
      <c r="E4" s="42"/>
      <c r="F4" s="42"/>
      <c r="G4" s="43"/>
      <c r="H4" s="3">
        <f t="shared" si="0"/>
        <v>0</v>
      </c>
      <c r="O4" s="1" t="s">
        <v>52</v>
      </c>
      <c r="P4" s="1">
        <v>242</v>
      </c>
    </row>
    <row r="5" spans="1:18" x14ac:dyDescent="0.35">
      <c r="A5" s="1">
        <v>3</v>
      </c>
      <c r="B5" s="39"/>
      <c r="C5" s="40"/>
      <c r="D5" s="41"/>
      <c r="E5" s="42"/>
      <c r="F5" s="42"/>
      <c r="G5" s="43"/>
      <c r="H5" s="3">
        <f t="shared" si="0"/>
        <v>0</v>
      </c>
      <c r="O5" s="1" t="s">
        <v>53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54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47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60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65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55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66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27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67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45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68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64</v>
      </c>
      <c r="P16" s="1">
        <v>309</v>
      </c>
    </row>
    <row r="17" spans="15:16" x14ac:dyDescent="0.35">
      <c r="O17" s="1" t="s">
        <v>58</v>
      </c>
      <c r="P17" s="1">
        <v>320</v>
      </c>
    </row>
  </sheetData>
  <autoFilter ref="A2:H16"/>
  <sortState ref="B3:G20">
    <sortCondition ref="E3:E20"/>
  </sortState>
  <mergeCells count="1">
    <mergeCell ref="A1:H1"/>
  </mergeCells>
  <conditionalFormatting sqref="D15">
    <cfRule type="duplicateValues" dxfId="69" priority="26"/>
  </conditionalFormatting>
  <conditionalFormatting sqref="D13:D14">
    <cfRule type="duplicateValues" dxfId="68" priority="9"/>
  </conditionalFormatting>
  <conditionalFormatting sqref="D13:D14">
    <cfRule type="duplicateValues" dxfId="67" priority="8"/>
  </conditionalFormatting>
  <conditionalFormatting sqref="D6:D12">
    <cfRule type="duplicateValues" dxfId="66" priority="5"/>
  </conditionalFormatting>
  <conditionalFormatting sqref="D6:D12">
    <cfRule type="duplicateValues" dxfId="65" priority="4"/>
  </conditionalFormatting>
  <conditionalFormatting sqref="D3">
    <cfRule type="duplicateValues" dxfId="64" priority="1"/>
  </conditionalFormatting>
  <conditionalFormatting sqref="D3">
    <cfRule type="duplicateValues" dxfId="63" priority="2"/>
  </conditionalFormatting>
  <conditionalFormatting sqref="D4:D5">
    <cfRule type="duplicateValues" dxfId="62" priority="3"/>
  </conditionalFormatting>
  <dataValidations count="1">
    <dataValidation type="custom" allowBlank="1" showInputMessage="1" prompt="拒绝重复输入 - 当前输入的内容，与本区域的其他单元格内容重复。" sqref="B3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6" t="s">
        <v>25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43</v>
      </c>
      <c r="G17" s="1"/>
      <c r="H17" s="3">
        <v>0</v>
      </c>
      <c r="I17" s="10">
        <v>8608</v>
      </c>
    </row>
    <row r="18" spans="5:9" x14ac:dyDescent="0.35">
      <c r="F18" s="1" t="s">
        <v>30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39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G7:K19"/>
  <sheetViews>
    <sheetView workbookViewId="0">
      <selection activeCell="O27" sqref="O27"/>
    </sheetView>
  </sheetViews>
  <sheetFormatPr defaultRowHeight="14.5" x14ac:dyDescent="0.35"/>
  <cols>
    <col min="8" max="8" width="12.1796875" bestFit="1" customWidth="1"/>
  </cols>
  <sheetData>
    <row r="7" spans="7:11" x14ac:dyDescent="0.35">
      <c r="G7" s="1"/>
      <c r="H7" s="1"/>
      <c r="I7" s="1"/>
      <c r="J7" s="1"/>
      <c r="K7" s="1"/>
    </row>
    <row r="8" spans="7:11" x14ac:dyDescent="0.35">
      <c r="G8" s="6"/>
      <c r="H8" s="6" t="s">
        <v>50</v>
      </c>
      <c r="I8" s="6" t="s">
        <v>51</v>
      </c>
      <c r="J8" s="6" t="s">
        <v>4</v>
      </c>
      <c r="K8" s="6"/>
    </row>
    <row r="9" spans="7:11" x14ac:dyDescent="0.35">
      <c r="G9" s="1"/>
      <c r="H9" s="1" t="s">
        <v>52</v>
      </c>
      <c r="I9" s="1">
        <v>22</v>
      </c>
      <c r="J9" s="1">
        <v>230</v>
      </c>
      <c r="K9" s="1"/>
    </row>
    <row r="10" spans="7:11" x14ac:dyDescent="0.35">
      <c r="G10" s="1"/>
      <c r="H10" s="1" t="s">
        <v>53</v>
      </c>
      <c r="I10" s="1">
        <v>23</v>
      </c>
      <c r="J10" s="1">
        <v>240</v>
      </c>
      <c r="K10" s="1"/>
    </row>
    <row r="11" spans="7:11" x14ac:dyDescent="0.35">
      <c r="G11" s="1"/>
      <c r="H11" s="1" t="s">
        <v>54</v>
      </c>
      <c r="I11" s="1">
        <v>24</v>
      </c>
      <c r="J11" s="1">
        <v>250</v>
      </c>
      <c r="K11" s="1"/>
    </row>
    <row r="12" spans="7:11" x14ac:dyDescent="0.35">
      <c r="G12" s="1"/>
      <c r="H12" s="1" t="s">
        <v>47</v>
      </c>
      <c r="I12" s="1">
        <v>25</v>
      </c>
      <c r="J12" s="1">
        <v>260</v>
      </c>
      <c r="K12" s="1"/>
    </row>
    <row r="13" spans="7:11" x14ac:dyDescent="0.35">
      <c r="G13" s="1"/>
      <c r="H13" s="1" t="s">
        <v>60</v>
      </c>
      <c r="I13" s="1">
        <v>26</v>
      </c>
      <c r="J13" s="1">
        <v>270</v>
      </c>
      <c r="K13" s="1"/>
    </row>
    <row r="14" spans="7:11" x14ac:dyDescent="0.35">
      <c r="G14" s="1"/>
      <c r="H14" s="1" t="s">
        <v>55</v>
      </c>
      <c r="I14" s="1">
        <v>27</v>
      </c>
      <c r="J14" s="1">
        <v>280</v>
      </c>
      <c r="K14" s="1"/>
    </row>
    <row r="15" spans="7:11" x14ac:dyDescent="0.35">
      <c r="G15" s="1"/>
      <c r="H15" s="1" t="s">
        <v>56</v>
      </c>
      <c r="I15" s="1">
        <v>30</v>
      </c>
      <c r="J15" s="1">
        <v>310</v>
      </c>
      <c r="K15" s="1"/>
    </row>
    <row r="16" spans="7:11" x14ac:dyDescent="0.35">
      <c r="G16" s="1"/>
      <c r="H16" s="1" t="s">
        <v>45</v>
      </c>
      <c r="I16" s="1">
        <v>31</v>
      </c>
      <c r="J16" s="1">
        <v>330</v>
      </c>
      <c r="K16" s="1"/>
    </row>
    <row r="17" spans="7:11" x14ac:dyDescent="0.35">
      <c r="G17" s="1"/>
      <c r="H17" s="1" t="s">
        <v>57</v>
      </c>
      <c r="I17" s="1">
        <v>32</v>
      </c>
      <c r="J17" s="1">
        <v>340</v>
      </c>
      <c r="K17" s="1"/>
    </row>
    <row r="18" spans="7:11" x14ac:dyDescent="0.35">
      <c r="G18" s="1"/>
      <c r="H18" s="1" t="s">
        <v>58</v>
      </c>
      <c r="I18" s="1">
        <v>33</v>
      </c>
      <c r="J18" s="1">
        <v>350</v>
      </c>
      <c r="K18" s="1"/>
    </row>
    <row r="19" spans="7:11" x14ac:dyDescent="0.35">
      <c r="G19" s="1"/>
      <c r="H19" s="1"/>
      <c r="I19" s="1"/>
      <c r="J19" s="1"/>
      <c r="K19" s="1"/>
    </row>
  </sheetData>
  <pageMargins left="0.7" right="0.7" top="0.75" bottom="0.75" header="0.3" footer="0.3"/>
  <pageSetup orientation="portrait" blackAndWhite="1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V68"/>
  <sheetViews>
    <sheetView topLeftCell="A4" zoomScale="85" zoomScaleNormal="85" workbookViewId="0">
      <selection activeCell="S20" sqref="S20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2695312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78" t="s">
        <v>14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2:22" ht="18.5" x14ac:dyDescent="0.45">
      <c r="B3" s="79" t="s">
        <v>33</v>
      </c>
      <c r="C3" s="79"/>
      <c r="D3" s="79"/>
      <c r="E3" s="79"/>
      <c r="F3" s="79"/>
      <c r="G3" s="18"/>
      <c r="H3" s="79" t="s">
        <v>34</v>
      </c>
      <c r="I3" s="79"/>
      <c r="J3" s="79"/>
      <c r="K3" s="79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27</v>
      </c>
      <c r="J4" s="6" t="s">
        <v>5</v>
      </c>
      <c r="K4" s="6" t="s">
        <v>32</v>
      </c>
      <c r="L4" s="6"/>
      <c r="M4" s="6" t="s">
        <v>43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75</v>
      </c>
      <c r="C5" s="2">
        <v>44423</v>
      </c>
      <c r="D5" s="3">
        <f>Kuria!F12</f>
        <v>0</v>
      </c>
      <c r="E5" s="3">
        <v>170</v>
      </c>
      <c r="F5" s="3">
        <f>D5*E5</f>
        <v>0</v>
      </c>
      <c r="G5" s="13"/>
      <c r="H5" s="3">
        <f>Kuria!F20</f>
        <v>0</v>
      </c>
      <c r="I5" s="3">
        <v>264</v>
      </c>
      <c r="J5" s="3">
        <f>H5*I5</f>
        <v>0</v>
      </c>
      <c r="K5" s="15">
        <f>F5+J5</f>
        <v>0</v>
      </c>
      <c r="L5" s="3"/>
      <c r="M5" s="3">
        <f>Kuria!H24</f>
        <v>0</v>
      </c>
      <c r="N5" s="3"/>
      <c r="O5" s="3">
        <f>Kuria!H23</f>
        <v>0</v>
      </c>
      <c r="P5" s="3">
        <f>K5-N5-O5-M5</f>
        <v>0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44423</v>
      </c>
      <c r="D6" s="3">
        <f>Eric!F12</f>
        <v>0</v>
      </c>
      <c r="E6" s="3">
        <v>170</v>
      </c>
      <c r="F6" s="3">
        <f t="shared" ref="F6:F22" si="0">D6*E6</f>
        <v>0</v>
      </c>
      <c r="G6" s="13"/>
      <c r="H6" s="3">
        <f>Eric!F20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Eric!H22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44423</v>
      </c>
      <c r="D7" s="3">
        <f>Mutuma!F6</f>
        <v>61.88</v>
      </c>
      <c r="E7" s="3">
        <v>170</v>
      </c>
      <c r="F7" s="3">
        <f t="shared" si="0"/>
        <v>10519.6</v>
      </c>
      <c r="G7" s="13"/>
      <c r="H7" s="3">
        <f>Mutuma!F14</f>
        <v>0</v>
      </c>
      <c r="I7" s="3">
        <v>264</v>
      </c>
      <c r="J7" s="3">
        <f t="shared" si="1"/>
        <v>0</v>
      </c>
      <c r="K7" s="15">
        <f t="shared" si="2"/>
        <v>10519.6</v>
      </c>
      <c r="L7" s="3"/>
      <c r="M7" s="3"/>
      <c r="N7" s="3"/>
      <c r="O7" s="3"/>
      <c r="P7" s="3">
        <f t="shared" si="3"/>
        <v>10519.6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44423</v>
      </c>
      <c r="D8" s="3">
        <f>Kiambi!E8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72</v>
      </c>
      <c r="C9" s="2">
        <v>44423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44</v>
      </c>
      <c r="C10" s="2">
        <v>44423</v>
      </c>
      <c r="D10" s="3">
        <f>Eveline!F9</f>
        <v>171.78</v>
      </c>
      <c r="E10" s="3">
        <v>170</v>
      </c>
      <c r="F10" s="3">
        <f t="shared" si="0"/>
        <v>29202.6</v>
      </c>
      <c r="G10" s="13"/>
      <c r="H10" s="3">
        <f>Eveline!F19</f>
        <v>0</v>
      </c>
      <c r="I10" s="3">
        <v>264</v>
      </c>
      <c r="J10" s="3">
        <f t="shared" si="1"/>
        <v>0</v>
      </c>
      <c r="K10" s="15">
        <f t="shared" si="2"/>
        <v>29202.6</v>
      </c>
      <c r="L10" s="3"/>
      <c r="M10" s="3"/>
      <c r="N10" s="3"/>
      <c r="O10" s="3">
        <f>Eveline!H22</f>
        <v>0</v>
      </c>
      <c r="P10" s="3">
        <f t="shared" si="3"/>
        <v>29202.6</v>
      </c>
      <c r="Q10" s="10"/>
      <c r="R10" s="10"/>
      <c r="S10" s="10"/>
      <c r="T10" s="10"/>
      <c r="U10" s="10"/>
      <c r="V10" s="10"/>
    </row>
    <row r="11" spans="2:22" x14ac:dyDescent="0.35">
      <c r="B11" s="1" t="s">
        <v>40</v>
      </c>
      <c r="C11" s="2">
        <v>44423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41</v>
      </c>
      <c r="C12" s="2">
        <v>44423</v>
      </c>
      <c r="D12" s="3">
        <f>Grace!F6</f>
        <v>0</v>
      </c>
      <c r="E12" s="3">
        <v>170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Grace!H9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44423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44423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63</v>
      </c>
      <c r="C15" s="2">
        <v>44423</v>
      </c>
      <c r="D15" s="3">
        <f>Gregory!F18</f>
        <v>0</v>
      </c>
      <c r="E15" s="3">
        <v>170</v>
      </c>
      <c r="F15" s="3">
        <f t="shared" si="0"/>
        <v>0</v>
      </c>
      <c r="G15" s="13"/>
      <c r="H15" s="3">
        <f>Gregory!F24</f>
        <v>0</v>
      </c>
      <c r="I15" s="3">
        <v>264</v>
      </c>
      <c r="J15" s="3">
        <f t="shared" si="1"/>
        <v>0</v>
      </c>
      <c r="K15" s="15">
        <f t="shared" si="2"/>
        <v>0</v>
      </c>
      <c r="L15" s="3"/>
      <c r="M15" s="3"/>
      <c r="N15" s="3"/>
      <c r="O15" s="3">
        <f>Gregory!H27</f>
        <v>0</v>
      </c>
      <c r="P15" s="3">
        <f>K15+N15-O15-M15</f>
        <v>0</v>
      </c>
      <c r="Q15" s="10"/>
      <c r="R15" s="10"/>
      <c r="S15" s="10"/>
      <c r="T15" s="10"/>
      <c r="U15" s="10"/>
      <c r="V15" s="10"/>
    </row>
    <row r="16" spans="2:22" x14ac:dyDescent="0.35">
      <c r="B16" s="1" t="s">
        <v>37</v>
      </c>
      <c r="C16" s="2">
        <v>44423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38</v>
      </c>
      <c r="C17" s="2">
        <v>44423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42</v>
      </c>
      <c r="C18" s="2">
        <v>44423</v>
      </c>
      <c r="D18" s="3">
        <f>Harrison!F10</f>
        <v>121.52</v>
      </c>
      <c r="E18" s="3">
        <v>170</v>
      </c>
      <c r="F18" s="3">
        <f t="shared" si="0"/>
        <v>20658.399999999998</v>
      </c>
      <c r="G18" s="13"/>
      <c r="H18" s="3">
        <f>Harrison!F18</f>
        <v>0</v>
      </c>
      <c r="I18" s="3">
        <v>264</v>
      </c>
      <c r="J18" s="3">
        <f t="shared" si="1"/>
        <v>0</v>
      </c>
      <c r="K18" s="15">
        <f t="shared" si="2"/>
        <v>20658.399999999998</v>
      </c>
      <c r="L18" s="3"/>
      <c r="M18" s="3"/>
      <c r="N18" s="3"/>
      <c r="O18" s="3"/>
      <c r="P18" s="3">
        <f t="shared" si="3"/>
        <v>20658.399999999998</v>
      </c>
      <c r="Q18" s="10"/>
      <c r="R18" s="10"/>
      <c r="S18" s="10"/>
      <c r="T18" s="10"/>
      <c r="U18" s="10"/>
      <c r="V18" s="10"/>
    </row>
    <row r="19" spans="2:22" x14ac:dyDescent="0.35">
      <c r="B19" s="1" t="s">
        <v>46</v>
      </c>
      <c r="C19" s="2">
        <v>44423</v>
      </c>
      <c r="D19" s="3">
        <f>MWENDA!F14</f>
        <v>0</v>
      </c>
      <c r="E19" s="3">
        <v>170</v>
      </c>
      <c r="F19" s="3">
        <f t="shared" si="0"/>
        <v>0</v>
      </c>
      <c r="G19" s="13"/>
      <c r="H19" s="3">
        <f>MWENDA!F22</f>
        <v>0</v>
      </c>
      <c r="I19" s="3">
        <v>264</v>
      </c>
      <c r="J19" s="3">
        <f t="shared" si="1"/>
        <v>0</v>
      </c>
      <c r="K19" s="15">
        <f t="shared" si="2"/>
        <v>0</v>
      </c>
      <c r="L19" s="3"/>
      <c r="M19" s="3"/>
      <c r="N19" s="3"/>
      <c r="O19" s="3">
        <f>MWENDA!H24</f>
        <v>0</v>
      </c>
      <c r="P19" s="3">
        <f t="shared" si="3"/>
        <v>0</v>
      </c>
      <c r="Q19" s="10"/>
      <c r="R19" s="10"/>
      <c r="S19" s="10"/>
      <c r="T19" s="10"/>
      <c r="U19" s="10"/>
      <c r="V19" s="10"/>
    </row>
    <row r="20" spans="2:22" x14ac:dyDescent="0.35">
      <c r="B20" s="1" t="s">
        <v>62</v>
      </c>
      <c r="C20" s="2">
        <v>44423</v>
      </c>
      <c r="D20" s="3">
        <f>Kiambi!F8</f>
        <v>130.78000000000003</v>
      </c>
      <c r="E20" s="3">
        <v>170</v>
      </c>
      <c r="F20" s="3">
        <f t="shared" si="0"/>
        <v>22232.600000000006</v>
      </c>
      <c r="G20" s="13"/>
      <c r="H20" s="3">
        <f>Kiambi!F18</f>
        <v>0</v>
      </c>
      <c r="I20" s="3">
        <v>264</v>
      </c>
      <c r="J20" s="3">
        <f t="shared" si="1"/>
        <v>0</v>
      </c>
      <c r="K20" s="15">
        <f t="shared" si="2"/>
        <v>22232.600000000006</v>
      </c>
      <c r="L20" s="3"/>
      <c r="M20" s="3"/>
      <c r="N20" s="3"/>
      <c r="O20" s="3">
        <f>Kiambi!H25</f>
        <v>0</v>
      </c>
      <c r="P20" s="3">
        <f t="shared" si="3"/>
        <v>22232.600000000006</v>
      </c>
      <c r="Q20" s="10"/>
      <c r="R20" s="10"/>
      <c r="S20" s="10"/>
      <c r="T20" s="10"/>
      <c r="U20" s="10"/>
      <c r="V20" s="10"/>
    </row>
    <row r="21" spans="2:22" x14ac:dyDescent="0.35">
      <c r="B21" s="1" t="s">
        <v>23</v>
      </c>
      <c r="C21" s="2">
        <v>44423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/>
      <c r="O21" s="3"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59</v>
      </c>
      <c r="C22" s="2">
        <v>44423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31</v>
      </c>
      <c r="C23" s="2">
        <v>44423</v>
      </c>
      <c r="D23" s="3">
        <f>Mike!F15</f>
        <v>19.920000000000002</v>
      </c>
      <c r="E23" s="3">
        <v>170</v>
      </c>
      <c r="F23" s="3">
        <f>D23*E23</f>
        <v>3386.4</v>
      </c>
      <c r="G23" s="13"/>
      <c r="H23" s="3"/>
      <c r="I23" s="3">
        <v>264</v>
      </c>
      <c r="J23" s="3">
        <f t="shared" si="1"/>
        <v>0</v>
      </c>
      <c r="K23" s="15">
        <f t="shared" si="2"/>
        <v>3386.4</v>
      </c>
      <c r="L23" s="3"/>
      <c r="M23" s="3"/>
      <c r="N23" s="3"/>
      <c r="O23" s="3">
        <f>Mike!H17</f>
        <v>0</v>
      </c>
      <c r="P23" s="3">
        <f>K23-N23-O23-M23</f>
        <v>3386.4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505.88000000000005</v>
      </c>
      <c r="E24" s="15"/>
      <c r="F24" s="15">
        <f t="shared" si="4"/>
        <v>85999.599999999991</v>
      </c>
      <c r="G24" s="15"/>
      <c r="H24" s="15">
        <f>SUM(H5:H23)</f>
        <v>0</v>
      </c>
      <c r="I24" s="15"/>
      <c r="J24" s="15">
        <f t="shared" si="4"/>
        <v>0</v>
      </c>
      <c r="K24" s="15">
        <f>SUM(K5:K23)</f>
        <v>85999.599999999991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0</v>
      </c>
      <c r="P24" s="15">
        <f t="shared" si="5"/>
        <v>85999.599999999991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D24-Ballast!F25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505.88000000000005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28</v>
      </c>
      <c r="E27" s="6" t="s">
        <v>11</v>
      </c>
      <c r="F27" s="6" t="s">
        <v>29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>
        <v>1</v>
      </c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>
        <v>2</v>
      </c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43" si="6">D29+I28+F29</f>
        <v>257.92</v>
      </c>
    </row>
    <row r="30" spans="2:22" x14ac:dyDescent="0.35">
      <c r="B30" s="1">
        <v>3</v>
      </c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>
        <v>4</v>
      </c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43" si="7">E31+G31+H30</f>
        <v>44</v>
      </c>
      <c r="I31" s="8">
        <f t="shared" si="6"/>
        <v>855.19999999999993</v>
      </c>
    </row>
    <row r="32" spans="2:22" x14ac:dyDescent="0.35">
      <c r="B32" s="1">
        <v>5</v>
      </c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35</v>
      </c>
    </row>
    <row r="33" spans="2:18" x14ac:dyDescent="0.35">
      <c r="B33" s="1">
        <v>49</v>
      </c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18" x14ac:dyDescent="0.35">
      <c r="B34" s="1">
        <v>50</v>
      </c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</row>
    <row r="35" spans="2:18" x14ac:dyDescent="0.35">
      <c r="B35" s="1">
        <v>51</v>
      </c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</row>
    <row r="36" spans="2:18" x14ac:dyDescent="0.35">
      <c r="B36" s="1">
        <v>52</v>
      </c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</row>
    <row r="37" spans="2:18" x14ac:dyDescent="0.35">
      <c r="B37" s="1">
        <v>53</v>
      </c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</row>
    <row r="38" spans="2:18" x14ac:dyDescent="0.35">
      <c r="B38" s="1">
        <v>54</v>
      </c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</row>
    <row r="39" spans="2:18" x14ac:dyDescent="0.35">
      <c r="B39" s="1">
        <v>55</v>
      </c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</row>
    <row r="40" spans="2:18" x14ac:dyDescent="0.35">
      <c r="B40" s="1">
        <v>56</v>
      </c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18" x14ac:dyDescent="0.35">
      <c r="B41" s="1">
        <v>57</v>
      </c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18" x14ac:dyDescent="0.35">
      <c r="B42" s="1">
        <v>58</v>
      </c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18" x14ac:dyDescent="0.35">
      <c r="B43" s="1">
        <v>59</v>
      </c>
      <c r="C43" s="2">
        <v>44422</v>
      </c>
      <c r="D43" s="3"/>
      <c r="E43" s="17"/>
      <c r="F43" s="3"/>
      <c r="G43" s="1"/>
      <c r="H43" s="16">
        <f t="shared" si="7"/>
        <v>479</v>
      </c>
      <c r="I43" s="8">
        <f t="shared" si="6"/>
        <v>9427.130000000001</v>
      </c>
    </row>
    <row r="44" spans="2:18" x14ac:dyDescent="0.35">
      <c r="B44" s="6"/>
      <c r="C44" s="6"/>
      <c r="D44" s="7">
        <f>SUM(D28:D43)</f>
        <v>8865.01</v>
      </c>
      <c r="E44" s="7">
        <f>SUM(E28:E43)</f>
        <v>451</v>
      </c>
      <c r="F44" s="7">
        <f>SUM(F28:F43)</f>
        <v>562.12</v>
      </c>
      <c r="G44" s="7">
        <f>SUM(G28:G43)</f>
        <v>28</v>
      </c>
      <c r="H44" s="6"/>
      <c r="I44" s="6"/>
    </row>
    <row r="45" spans="2:18" x14ac:dyDescent="0.35">
      <c r="J45" s="27"/>
      <c r="K45" s="27"/>
      <c r="L45" s="27"/>
      <c r="M45" s="27"/>
      <c r="N45" s="27"/>
      <c r="O45" s="27"/>
      <c r="P45" s="27"/>
      <c r="Q45" s="27"/>
      <c r="R45" s="27"/>
    </row>
    <row r="46" spans="2:18" x14ac:dyDescent="0.35">
      <c r="J46" s="31"/>
      <c r="K46" s="31"/>
      <c r="L46" s="31"/>
      <c r="M46" s="31"/>
      <c r="N46" s="31"/>
      <c r="O46" s="31"/>
      <c r="P46" s="31"/>
      <c r="Q46" s="31"/>
      <c r="R46" s="27"/>
    </row>
    <row r="47" spans="2:18" x14ac:dyDescent="0.35">
      <c r="J47" s="19"/>
      <c r="K47" s="19"/>
      <c r="L47" s="19"/>
      <c r="M47" s="19"/>
      <c r="N47" s="19"/>
      <c r="O47" s="19"/>
      <c r="P47" s="19"/>
      <c r="Q47" s="19"/>
      <c r="R47" s="27"/>
    </row>
    <row r="48" spans="2:18" x14ac:dyDescent="0.35">
      <c r="J48" s="27"/>
      <c r="K48" s="36"/>
      <c r="L48" s="37"/>
      <c r="M48" s="36"/>
      <c r="N48" s="36"/>
      <c r="O48" s="38"/>
      <c r="P48" s="29"/>
      <c r="Q48" s="29"/>
      <c r="R48" s="27"/>
    </row>
    <row r="49" spans="4:18" x14ac:dyDescent="0.35">
      <c r="J49" s="27"/>
      <c r="K49" s="36"/>
      <c r="L49" s="37"/>
      <c r="M49" s="36"/>
      <c r="N49" s="36"/>
      <c r="O49" s="38"/>
      <c r="P49" s="29"/>
      <c r="Q49" s="29"/>
      <c r="R49" s="27"/>
    </row>
    <row r="50" spans="4:18" x14ac:dyDescent="0.35">
      <c r="D50" s="9"/>
      <c r="J50" s="27"/>
      <c r="K50" s="36"/>
      <c r="L50" s="37"/>
      <c r="M50" s="36"/>
      <c r="N50" s="36"/>
      <c r="O50" s="38"/>
      <c r="P50" s="29"/>
      <c r="Q50" s="29"/>
      <c r="R50" s="27"/>
    </row>
    <row r="51" spans="4:18" x14ac:dyDescent="0.35">
      <c r="J51" s="27"/>
      <c r="K51" s="27"/>
      <c r="L51" s="28"/>
      <c r="M51" s="27"/>
      <c r="N51" s="27"/>
      <c r="O51" s="29"/>
      <c r="P51" s="29"/>
      <c r="Q51" s="29"/>
      <c r="R51" s="27"/>
    </row>
    <row r="52" spans="4:18" x14ac:dyDescent="0.35">
      <c r="J52" s="19"/>
      <c r="K52" s="19"/>
      <c r="L52" s="19"/>
      <c r="M52" s="19"/>
      <c r="N52" s="19"/>
      <c r="O52" s="20"/>
      <c r="P52" s="19"/>
      <c r="Q52" s="20"/>
      <c r="R52" s="27"/>
    </row>
    <row r="53" spans="4:18" x14ac:dyDescent="0.35">
      <c r="J53" s="19"/>
      <c r="K53" s="19"/>
      <c r="L53" s="19"/>
      <c r="M53" s="19"/>
      <c r="N53" s="19"/>
      <c r="O53" s="20"/>
      <c r="P53" s="19"/>
      <c r="Q53" s="20"/>
      <c r="R53" s="27"/>
    </row>
    <row r="54" spans="4:18" x14ac:dyDescent="0.35">
      <c r="J54" s="19"/>
      <c r="K54" s="19"/>
      <c r="L54" s="19"/>
      <c r="M54" s="19">
        <f>170/13</f>
        <v>13.076923076923077</v>
      </c>
      <c r="N54" s="19"/>
      <c r="O54" s="20"/>
      <c r="P54" s="20"/>
      <c r="Q54" s="20"/>
      <c r="R54" s="27"/>
    </row>
    <row r="55" spans="4:18" x14ac:dyDescent="0.35">
      <c r="J55" s="27"/>
      <c r="K55" s="27"/>
      <c r="L55" s="27"/>
      <c r="M55" s="27"/>
      <c r="N55" s="27"/>
      <c r="O55" s="27"/>
      <c r="P55" s="27"/>
      <c r="Q55" s="29"/>
      <c r="R55" s="27"/>
    </row>
    <row r="56" spans="4:18" x14ac:dyDescent="0.35">
      <c r="J56" s="27"/>
      <c r="K56" s="27"/>
      <c r="L56" s="27"/>
      <c r="M56" s="27"/>
      <c r="N56" s="27"/>
      <c r="O56" s="27"/>
      <c r="P56" s="27"/>
      <c r="Q56" s="29"/>
      <c r="R56" s="27"/>
    </row>
    <row r="57" spans="4:18" x14ac:dyDescent="0.35">
      <c r="J57" s="27"/>
      <c r="K57" s="27"/>
      <c r="L57" s="27"/>
      <c r="M57" s="27"/>
      <c r="N57" s="27"/>
      <c r="O57" s="27"/>
      <c r="P57" s="27"/>
      <c r="Q57" s="29"/>
      <c r="R57" s="27"/>
    </row>
    <row r="58" spans="4:18" x14ac:dyDescent="0.35">
      <c r="J58" s="27"/>
      <c r="K58" s="27"/>
      <c r="L58" s="27"/>
      <c r="M58" s="27"/>
      <c r="N58" s="27"/>
      <c r="O58" s="27"/>
      <c r="P58" s="27"/>
      <c r="Q58" s="30"/>
      <c r="R58" s="27"/>
    </row>
    <row r="59" spans="4:18" x14ac:dyDescent="0.35">
      <c r="J59" s="27"/>
      <c r="K59" s="27"/>
      <c r="L59" s="27"/>
      <c r="M59" s="27"/>
      <c r="N59" s="27"/>
      <c r="O59" s="27"/>
      <c r="P59" s="27"/>
      <c r="Q59" s="27"/>
      <c r="R59" s="27"/>
    </row>
    <row r="60" spans="4:18" x14ac:dyDescent="0.35">
      <c r="J60" s="27"/>
      <c r="K60" s="28"/>
      <c r="L60" s="28"/>
      <c r="M60" s="27"/>
      <c r="N60" s="27"/>
      <c r="O60" s="29"/>
      <c r="P60" s="29"/>
      <c r="Q60" s="29"/>
      <c r="R60" s="27"/>
    </row>
    <row r="61" spans="4:18" x14ac:dyDescent="0.35">
      <c r="J61" s="27"/>
      <c r="K61" s="28"/>
      <c r="L61" s="28"/>
      <c r="M61" s="27"/>
      <c r="N61" s="27"/>
      <c r="O61" s="29"/>
      <c r="P61" s="29"/>
      <c r="Q61" s="29"/>
      <c r="R61" s="27"/>
    </row>
    <row r="62" spans="4:18" x14ac:dyDescent="0.35">
      <c r="J62" s="27"/>
      <c r="K62" s="28"/>
      <c r="L62" s="28"/>
      <c r="M62" s="27"/>
      <c r="N62" s="27"/>
      <c r="O62" s="29"/>
      <c r="P62" s="29"/>
      <c r="Q62" s="29"/>
      <c r="R62" s="27"/>
    </row>
    <row r="63" spans="4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4:18" x14ac:dyDescent="0.35">
      <c r="J64" s="27"/>
      <c r="K64" s="27"/>
      <c r="L64" s="27"/>
      <c r="M64" s="27"/>
      <c r="N64" s="27"/>
      <c r="O64" s="27"/>
      <c r="P64" s="27"/>
      <c r="Q64" s="27"/>
      <c r="R64" s="27"/>
    </row>
    <row r="65" spans="10:18" x14ac:dyDescent="0.35">
      <c r="J65" s="19"/>
      <c r="K65" s="19"/>
      <c r="L65" s="19"/>
      <c r="M65" s="19"/>
      <c r="N65" s="19"/>
      <c r="O65" s="20"/>
      <c r="P65" s="19"/>
      <c r="Q65" s="20"/>
      <c r="R65" s="27"/>
    </row>
    <row r="66" spans="10:18" x14ac:dyDescent="0.35">
      <c r="J66" s="27"/>
      <c r="K66" s="27"/>
      <c r="L66" s="27"/>
      <c r="M66" s="27"/>
      <c r="N66" s="27"/>
      <c r="O66" s="27"/>
      <c r="P66" s="27"/>
      <c r="Q66" s="29"/>
      <c r="R66" s="27"/>
    </row>
    <row r="67" spans="10:18" x14ac:dyDescent="0.35">
      <c r="J67" s="27"/>
      <c r="K67" s="27"/>
      <c r="L67" s="27"/>
      <c r="M67" s="27"/>
      <c r="N67" s="27"/>
      <c r="O67" s="27"/>
      <c r="P67" s="27"/>
      <c r="Q67" s="30"/>
      <c r="R67" s="27"/>
    </row>
    <row r="68" spans="10:18" x14ac:dyDescent="0.35"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3">
    <mergeCell ref="B2:P2"/>
    <mergeCell ref="B3:F3"/>
    <mergeCell ref="H3:K3"/>
  </mergeCells>
  <conditionalFormatting sqref="M60:M62">
    <cfRule type="duplicateValues" dxfId="61" priority="2"/>
  </conditionalFormatting>
  <conditionalFormatting sqref="M51">
    <cfRule type="duplicateValues" dxfId="6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L35" sqref="L35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  <col min="10" max="10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>
        <f t="shared" ref="H4:H17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/>
      <c r="H8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/>
      <c r="H9">
        <f t="shared" si="0"/>
        <v>0</v>
      </c>
    </row>
    <row r="10" spans="1:8" x14ac:dyDescent="0.35">
      <c r="A10" s="1">
        <v>8</v>
      </c>
      <c r="B10" s="45"/>
      <c r="C10" s="46"/>
      <c r="D10" s="41"/>
      <c r="E10" s="44"/>
      <c r="F10" s="42"/>
      <c r="G10" s="47"/>
      <c r="H10">
        <f t="shared" si="0"/>
        <v>0</v>
      </c>
    </row>
    <row r="11" spans="1:8" x14ac:dyDescent="0.35">
      <c r="A11" s="1">
        <v>9</v>
      </c>
      <c r="B11" s="45"/>
      <c r="C11" s="46"/>
      <c r="D11" s="41"/>
      <c r="E11" s="44"/>
      <c r="F11" s="42"/>
      <c r="G11" s="47"/>
      <c r="H11">
        <f t="shared" si="0"/>
        <v>0</v>
      </c>
    </row>
    <row r="12" spans="1:8" x14ac:dyDescent="0.35">
      <c r="A12" s="1">
        <v>10</v>
      </c>
      <c r="B12" s="45"/>
      <c r="C12" s="46"/>
      <c r="D12" s="41"/>
      <c r="E12" s="44"/>
      <c r="F12" s="42"/>
      <c r="G12" s="47"/>
      <c r="H12">
        <f t="shared" si="0"/>
        <v>0</v>
      </c>
    </row>
    <row r="13" spans="1:8" x14ac:dyDescent="0.35">
      <c r="A13" s="1">
        <v>11</v>
      </c>
      <c r="B13" s="45"/>
      <c r="C13" s="46"/>
      <c r="D13" s="41"/>
      <c r="E13" s="44"/>
      <c r="F13" s="42"/>
      <c r="G13" s="47"/>
      <c r="H13">
        <f t="shared" si="0"/>
        <v>0</v>
      </c>
    </row>
    <row r="14" spans="1:8" x14ac:dyDescent="0.35">
      <c r="A14" s="1">
        <v>12</v>
      </c>
      <c r="B14" s="45"/>
      <c r="C14" s="46"/>
      <c r="D14" s="41"/>
      <c r="E14" s="44"/>
      <c r="F14" s="42"/>
      <c r="G14" s="47"/>
      <c r="H14">
        <f t="shared" si="0"/>
        <v>0</v>
      </c>
    </row>
    <row r="15" spans="1:8" x14ac:dyDescent="0.35">
      <c r="A15" s="1">
        <v>13</v>
      </c>
      <c r="B15" s="45"/>
      <c r="C15" s="46"/>
      <c r="D15" s="41"/>
      <c r="E15" s="44"/>
      <c r="F15" s="42"/>
      <c r="G15" s="47"/>
      <c r="H15">
        <f t="shared" si="0"/>
        <v>0</v>
      </c>
    </row>
    <row r="16" spans="1:8" x14ac:dyDescent="0.35">
      <c r="A16" s="1">
        <v>14</v>
      </c>
      <c r="B16" s="45"/>
      <c r="C16" s="46"/>
      <c r="D16" s="41"/>
      <c r="E16" s="44"/>
      <c r="F16" s="42"/>
      <c r="G16" s="47"/>
      <c r="H16">
        <f t="shared" si="0"/>
        <v>0</v>
      </c>
    </row>
    <row r="17" spans="1:10" x14ac:dyDescent="0.35">
      <c r="A17" s="1">
        <v>15</v>
      </c>
      <c r="B17" s="45"/>
      <c r="C17" s="46"/>
      <c r="D17" s="49"/>
      <c r="E17" s="44"/>
      <c r="F17" s="42"/>
      <c r="G17" s="47"/>
      <c r="H17">
        <f t="shared" si="0"/>
        <v>0</v>
      </c>
    </row>
    <row r="18" spans="1:10" x14ac:dyDescent="0.35">
      <c r="A18" s="6"/>
      <c r="B18" s="6"/>
      <c r="C18" s="6"/>
      <c r="D18" s="6"/>
      <c r="E18" s="6"/>
      <c r="F18" s="7">
        <f>SUM(F3:F17)</f>
        <v>0</v>
      </c>
      <c r="G18" s="6"/>
      <c r="H18" s="7">
        <f>SUM(H3:H17)</f>
        <v>0</v>
      </c>
    </row>
    <row r="20" spans="1:10" x14ac:dyDescent="0.35">
      <c r="A20" s="76" t="s">
        <v>25</v>
      </c>
      <c r="B20" s="76"/>
      <c r="C20" s="76"/>
      <c r="D20" s="76"/>
      <c r="E20" s="76"/>
      <c r="F20" s="76"/>
      <c r="G20" s="76"/>
      <c r="H20" s="76"/>
    </row>
    <row r="21" spans="1:10" x14ac:dyDescent="0.35">
      <c r="A21" s="4"/>
      <c r="B21" s="4" t="s">
        <v>0</v>
      </c>
      <c r="C21" s="4" t="s">
        <v>1</v>
      </c>
      <c r="D21" s="4" t="s">
        <v>2</v>
      </c>
      <c r="E21" s="4" t="s">
        <v>26</v>
      </c>
      <c r="F21" s="4" t="s">
        <v>3</v>
      </c>
      <c r="G21" s="4" t="s">
        <v>4</v>
      </c>
      <c r="H21" s="4" t="s">
        <v>5</v>
      </c>
    </row>
    <row r="22" spans="1:10" x14ac:dyDescent="0.35">
      <c r="A22" s="1">
        <v>1</v>
      </c>
      <c r="B22" s="39"/>
      <c r="C22" s="40"/>
      <c r="D22" s="41"/>
      <c r="E22" s="42"/>
      <c r="F22" s="42"/>
      <c r="G22" s="43"/>
      <c r="H22" s="3">
        <f>F22*G22</f>
        <v>0</v>
      </c>
    </row>
    <row r="23" spans="1:10" x14ac:dyDescent="0.35">
      <c r="A23" s="1">
        <v>2</v>
      </c>
      <c r="B23" s="1"/>
      <c r="C23" s="2"/>
      <c r="D23" s="1"/>
      <c r="E23" s="1"/>
      <c r="F23" s="3"/>
      <c r="G23" s="3"/>
      <c r="H23" s="3">
        <f>F23*G23</f>
        <v>0</v>
      </c>
    </row>
    <row r="24" spans="1:10" x14ac:dyDescent="0.35">
      <c r="A24" s="4"/>
      <c r="B24" s="4"/>
      <c r="C24" s="4"/>
      <c r="D24" s="4"/>
      <c r="E24" s="4"/>
      <c r="F24" s="5">
        <f>SUM(F22:F23)</f>
        <v>0</v>
      </c>
      <c r="G24" s="4"/>
      <c r="H24" s="5">
        <f>SUM(H22:H22)</f>
        <v>0</v>
      </c>
    </row>
    <row r="26" spans="1:10" x14ac:dyDescent="0.35">
      <c r="A26" s="4"/>
      <c r="B26" s="4"/>
      <c r="C26" s="4"/>
      <c r="D26" s="4"/>
      <c r="E26" s="4"/>
      <c r="F26" s="5">
        <f>F18+F24</f>
        <v>0</v>
      </c>
      <c r="G26" s="4"/>
      <c r="H26" s="5">
        <f>H18+H24</f>
        <v>0</v>
      </c>
    </row>
    <row r="27" spans="1:10" x14ac:dyDescent="0.35">
      <c r="F27" s="1" t="s">
        <v>19</v>
      </c>
      <c r="G27" s="1"/>
      <c r="H27" s="3"/>
    </row>
    <row r="28" spans="1:10" x14ac:dyDescent="0.35">
      <c r="F28" s="1" t="s">
        <v>30</v>
      </c>
      <c r="G28" s="1"/>
      <c r="H28" s="8">
        <f>H26-H27</f>
        <v>0</v>
      </c>
      <c r="J28" s="10"/>
    </row>
  </sheetData>
  <mergeCells count="2">
    <mergeCell ref="A20:H20"/>
    <mergeCell ref="A1:H1"/>
  </mergeCells>
  <conditionalFormatting sqref="D23">
    <cfRule type="duplicateValues" dxfId="59" priority="15"/>
  </conditionalFormatting>
  <conditionalFormatting sqref="D22">
    <cfRule type="duplicateValues" dxfId="58" priority="12"/>
  </conditionalFormatting>
  <conditionalFormatting sqref="D22">
    <cfRule type="duplicateValues" dxfId="57" priority="13"/>
  </conditionalFormatting>
  <conditionalFormatting sqref="D13:D16">
    <cfRule type="duplicateValues" dxfId="56" priority="2"/>
  </conditionalFormatting>
  <conditionalFormatting sqref="D17">
    <cfRule type="duplicateValues" dxfId="55" priority="57"/>
  </conditionalFormatting>
  <conditionalFormatting sqref="D3:D12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K14" sqref="K14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6" t="s">
        <v>6</v>
      </c>
      <c r="B1" s="76"/>
      <c r="C1" s="76"/>
      <c r="D1" s="76"/>
      <c r="E1" s="76"/>
      <c r="F1" s="76"/>
      <c r="G1" s="76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6" t="s">
        <v>25</v>
      </c>
      <c r="B18" s="76"/>
      <c r="C18" s="76"/>
      <c r="D18" s="76"/>
      <c r="E18" s="76"/>
      <c r="F18" s="76"/>
      <c r="G18" s="76"/>
      <c r="H18" s="76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71</v>
      </c>
      <c r="G26" s="1"/>
      <c r="H26" s="3">
        <v>0</v>
      </c>
    </row>
    <row r="27" spans="1:8" x14ac:dyDescent="0.35">
      <c r="F27" s="1" t="s">
        <v>30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3" priority="7"/>
  </conditionalFormatting>
  <conditionalFormatting sqref="D20:D22">
    <cfRule type="duplicateValues" dxfId="52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workbookViewId="0">
      <selection activeCell="K7" sqref="K7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81</v>
      </c>
      <c r="C3" s="46">
        <v>44422</v>
      </c>
      <c r="D3" s="41">
        <v>18480</v>
      </c>
      <c r="E3" s="44" t="s">
        <v>76</v>
      </c>
      <c r="F3" s="42">
        <v>29.64</v>
      </c>
      <c r="G3" s="47">
        <v>170</v>
      </c>
      <c r="H3" s="3">
        <f>G3*F3</f>
        <v>5038.8</v>
      </c>
    </row>
    <row r="4" spans="1:8" x14ac:dyDescent="0.35">
      <c r="A4" s="1">
        <v>2</v>
      </c>
      <c r="B4" s="45" t="s">
        <v>81</v>
      </c>
      <c r="C4" s="46">
        <v>44423</v>
      </c>
      <c r="D4" s="41">
        <v>18619</v>
      </c>
      <c r="E4" s="44" t="s">
        <v>79</v>
      </c>
      <c r="F4" s="42">
        <v>32.36</v>
      </c>
      <c r="G4" s="47">
        <v>170</v>
      </c>
      <c r="H4" s="3">
        <f t="shared" ref="H4:H8" si="0">G4*F4</f>
        <v>5501.2</v>
      </c>
    </row>
    <row r="5" spans="1:8" x14ac:dyDescent="0.35">
      <c r="A5" s="1">
        <v>3</v>
      </c>
      <c r="B5" s="45" t="s">
        <v>81</v>
      </c>
      <c r="C5" s="46">
        <v>44423</v>
      </c>
      <c r="D5" s="41">
        <v>18599</v>
      </c>
      <c r="E5" s="44" t="s">
        <v>77</v>
      </c>
      <c r="F5" s="42">
        <v>39.36</v>
      </c>
      <c r="G5" s="47">
        <v>170</v>
      </c>
      <c r="H5" s="3">
        <f t="shared" si="0"/>
        <v>6691.2</v>
      </c>
    </row>
    <row r="6" spans="1:8" x14ac:dyDescent="0.35">
      <c r="A6" s="1">
        <v>4</v>
      </c>
      <c r="B6" s="45" t="s">
        <v>81</v>
      </c>
      <c r="C6" s="46">
        <v>44423</v>
      </c>
      <c r="D6" s="41">
        <v>18578</v>
      </c>
      <c r="E6" s="44" t="s">
        <v>77</v>
      </c>
      <c r="F6" s="42">
        <v>39.44</v>
      </c>
      <c r="G6" s="47">
        <v>170</v>
      </c>
      <c r="H6" s="3">
        <f t="shared" si="0"/>
        <v>6704.7999999999993</v>
      </c>
    </row>
    <row r="7" spans="1:8" x14ac:dyDescent="0.35">
      <c r="A7" s="1">
        <v>5</v>
      </c>
      <c r="B7" s="45" t="s">
        <v>81</v>
      </c>
      <c r="C7" s="46">
        <v>44422</v>
      </c>
      <c r="D7" s="41">
        <v>18535</v>
      </c>
      <c r="E7" s="44" t="s">
        <v>76</v>
      </c>
      <c r="F7" s="42">
        <v>30.98</v>
      </c>
      <c r="G7" s="47">
        <v>170</v>
      </c>
      <c r="H7" s="3">
        <f t="shared" si="0"/>
        <v>5266.6</v>
      </c>
    </row>
    <row r="8" spans="1:8" x14ac:dyDescent="0.35">
      <c r="A8" s="1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6"/>
      <c r="B9" s="6"/>
      <c r="C9" s="6"/>
      <c r="D9" s="6"/>
      <c r="E9" s="6"/>
      <c r="F9" s="7">
        <f>SUM(F3:F8)</f>
        <v>171.78</v>
      </c>
      <c r="G9" s="6"/>
      <c r="H9" s="7">
        <f>SUM(H3:H8)</f>
        <v>29202.6</v>
      </c>
    </row>
    <row r="12" spans="1:8" x14ac:dyDescent="0.35">
      <c r="A12" s="76" t="s">
        <v>25</v>
      </c>
      <c r="B12" s="76"/>
      <c r="C12" s="76"/>
      <c r="D12" s="76"/>
      <c r="E12" s="76"/>
      <c r="F12" s="76"/>
      <c r="G12" s="76"/>
      <c r="H12" s="76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26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39"/>
      <c r="C14" s="40"/>
      <c r="D14" s="41"/>
      <c r="E14" s="42"/>
      <c r="F14" s="42"/>
      <c r="G14" s="43"/>
      <c r="H14" s="3">
        <f>F14*G14</f>
        <v>0</v>
      </c>
    </row>
    <row r="15" spans="1:8" x14ac:dyDescent="0.35">
      <c r="A15" s="1">
        <v>2</v>
      </c>
      <c r="B15" s="39"/>
      <c r="C15" s="40"/>
      <c r="D15" s="41"/>
      <c r="E15" s="42"/>
      <c r="F15" s="42"/>
      <c r="G15" s="43"/>
      <c r="H15" s="3">
        <f t="shared" ref="H15:H18" si="1">F15*G15</f>
        <v>0</v>
      </c>
    </row>
    <row r="16" spans="1:8" x14ac:dyDescent="0.35">
      <c r="A16" s="1">
        <v>3</v>
      </c>
      <c r="B16" s="39"/>
      <c r="C16" s="40"/>
      <c r="D16" s="41"/>
      <c r="E16" s="42"/>
      <c r="F16" s="42"/>
      <c r="G16" s="43"/>
      <c r="H16" s="3">
        <f t="shared" si="1"/>
        <v>0</v>
      </c>
    </row>
    <row r="17" spans="1:8" x14ac:dyDescent="0.35">
      <c r="A17" s="1">
        <v>4</v>
      </c>
      <c r="B17" s="39"/>
      <c r="C17" s="40"/>
      <c r="D17" s="41"/>
      <c r="E17" s="42"/>
      <c r="F17" s="42"/>
      <c r="G17" s="43"/>
      <c r="H17" s="3">
        <f t="shared" si="1"/>
        <v>0</v>
      </c>
    </row>
    <row r="18" spans="1:8" x14ac:dyDescent="0.35">
      <c r="A18" s="1">
        <v>5</v>
      </c>
      <c r="B18" s="33"/>
      <c r="C18" s="34"/>
      <c r="D18" s="33"/>
      <c r="E18" s="33"/>
      <c r="F18" s="35"/>
      <c r="G18" s="3"/>
      <c r="H18" s="3">
        <f t="shared" si="1"/>
        <v>0</v>
      </c>
    </row>
    <row r="19" spans="1:8" x14ac:dyDescent="0.35">
      <c r="A19" s="4"/>
      <c r="B19" s="4"/>
      <c r="C19" s="4"/>
      <c r="D19" s="4"/>
      <c r="E19" s="4"/>
      <c r="F19" s="5">
        <f>SUM(F14:F18)</f>
        <v>0</v>
      </c>
      <c r="G19" s="4"/>
      <c r="H19" s="5">
        <f>SUM(H14:H18)</f>
        <v>0</v>
      </c>
    </row>
    <row r="21" spans="1:8" x14ac:dyDescent="0.35">
      <c r="A21" s="4"/>
      <c r="B21" s="4"/>
      <c r="C21" s="4"/>
      <c r="D21" s="4"/>
      <c r="E21" s="4"/>
      <c r="F21" s="5">
        <f>F9+F19</f>
        <v>171.78</v>
      </c>
      <c r="G21" s="4"/>
      <c r="H21" s="5">
        <f t="shared" ref="H21" si="2">H9+H19</f>
        <v>29202.6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30</v>
      </c>
      <c r="G23" s="1"/>
      <c r="H23" s="8">
        <f>H21-H22</f>
        <v>29202.6</v>
      </c>
    </row>
  </sheetData>
  <mergeCells count="2">
    <mergeCell ref="A12:H12"/>
    <mergeCell ref="A1:H1"/>
  </mergeCells>
  <conditionalFormatting sqref="D14:D16">
    <cfRule type="duplicateValues" dxfId="51" priority="17"/>
  </conditionalFormatting>
  <conditionalFormatting sqref="D14:D16">
    <cfRule type="duplicateValues" dxfId="50" priority="16"/>
  </conditionalFormatting>
  <conditionalFormatting sqref="D17">
    <cfRule type="duplicateValues" dxfId="49" priority="15"/>
  </conditionalFormatting>
  <conditionalFormatting sqref="D17">
    <cfRule type="duplicateValues" dxfId="48" priority="14"/>
  </conditionalFormatting>
  <conditionalFormatting sqref="D8">
    <cfRule type="duplicateValues" dxfId="47" priority="2"/>
  </conditionalFormatting>
  <conditionalFormatting sqref="D3:D7">
    <cfRule type="duplicateValues" dxfId="46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7" workbookViewId="0">
      <selection activeCell="I25" sqref="I25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" si="1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6" t="s">
        <v>25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 t="s">
        <v>84</v>
      </c>
      <c r="C9" s="46">
        <v>44422</v>
      </c>
      <c r="D9" s="41">
        <v>18506</v>
      </c>
      <c r="E9" s="44" t="s">
        <v>76</v>
      </c>
      <c r="F9" s="42">
        <v>19.920000000000002</v>
      </c>
      <c r="G9" s="47">
        <v>170</v>
      </c>
      <c r="H9" s="3">
        <f>F9*G9</f>
        <v>3386.4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2" si="2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2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2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19.920000000000002</v>
      </c>
      <c r="G13" s="4"/>
      <c r="H13" s="5">
        <f>SUM(H9:H12)</f>
        <v>3386.4</v>
      </c>
    </row>
    <row r="15" spans="1:8" x14ac:dyDescent="0.35">
      <c r="A15" s="4"/>
      <c r="B15" s="4"/>
      <c r="C15" s="4"/>
      <c r="D15" s="4"/>
      <c r="E15" s="4"/>
      <c r="F15" s="5">
        <f>F5+F13</f>
        <v>19.920000000000002</v>
      </c>
      <c r="G15" s="4"/>
      <c r="H15" s="5">
        <f>H5+H13</f>
        <v>3386.4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20</v>
      </c>
      <c r="G18" s="1"/>
      <c r="H18" s="3">
        <v>0</v>
      </c>
    </row>
    <row r="19" spans="6:8" x14ac:dyDescent="0.35">
      <c r="F19" s="1" t="s">
        <v>30</v>
      </c>
      <c r="G19" s="1"/>
      <c r="H19" s="8">
        <f>H15-H17-H18</f>
        <v>3386.4</v>
      </c>
    </row>
  </sheetData>
  <mergeCells count="2">
    <mergeCell ref="A7:H7"/>
    <mergeCell ref="A1:H1"/>
  </mergeCells>
  <conditionalFormatting sqref="D10:D12">
    <cfRule type="duplicateValues" dxfId="45" priority="9"/>
  </conditionalFormatting>
  <conditionalFormatting sqref="D10:D12">
    <cfRule type="duplicateValues" dxfId="44" priority="8"/>
  </conditionalFormatting>
  <conditionalFormatting sqref="D3:D4">
    <cfRule type="duplicateValues" dxfId="43" priority="2"/>
  </conditionalFormatting>
  <conditionalFormatting sqref="D9">
    <cfRule type="duplicateValues" dxfId="42" priority="1"/>
  </conditionalFormatting>
  <dataValidations count="1">
    <dataValidation type="custom" allowBlank="1" showInputMessage="1" prompt="拒绝重复输入 - 当前输入的内容，与本区域的其他单元格内容重复。" sqref="B9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K8" sqref="K8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 t="s">
        <v>83</v>
      </c>
      <c r="C3" s="46">
        <v>44423</v>
      </c>
      <c r="D3" s="41">
        <v>18649</v>
      </c>
      <c r="E3" s="44" t="s">
        <v>82</v>
      </c>
      <c r="F3" s="42">
        <v>26.64</v>
      </c>
      <c r="G3" s="47">
        <v>170</v>
      </c>
      <c r="H3" s="3">
        <f>G3*F3</f>
        <v>4528.8</v>
      </c>
    </row>
    <row r="4" spans="1:8" x14ac:dyDescent="0.35">
      <c r="A4" s="1">
        <v>2</v>
      </c>
      <c r="B4" s="45" t="s">
        <v>83</v>
      </c>
      <c r="C4" s="46">
        <v>44423</v>
      </c>
      <c r="D4" s="41">
        <v>18572</v>
      </c>
      <c r="E4" s="44" t="s">
        <v>77</v>
      </c>
      <c r="F4" s="42">
        <v>26.26</v>
      </c>
      <c r="G4" s="47">
        <v>170</v>
      </c>
      <c r="H4" s="3">
        <f t="shared" ref="H4:H6" si="0">G4*F4</f>
        <v>4464.2</v>
      </c>
    </row>
    <row r="5" spans="1:8" x14ac:dyDescent="0.35">
      <c r="A5" s="1">
        <v>3</v>
      </c>
      <c r="B5" s="45" t="s">
        <v>83</v>
      </c>
      <c r="C5" s="46">
        <v>44423</v>
      </c>
      <c r="D5" s="41">
        <v>18641</v>
      </c>
      <c r="E5" s="44" t="s">
        <v>82</v>
      </c>
      <c r="F5" s="42">
        <v>25</v>
      </c>
      <c r="G5" s="47">
        <v>170</v>
      </c>
      <c r="H5" s="3">
        <f t="shared" si="0"/>
        <v>4250</v>
      </c>
    </row>
    <row r="6" spans="1:8" x14ac:dyDescent="0.35">
      <c r="A6" s="1">
        <v>4</v>
      </c>
      <c r="B6" s="45" t="s">
        <v>83</v>
      </c>
      <c r="C6" s="46">
        <v>44422</v>
      </c>
      <c r="D6" s="41">
        <v>18541</v>
      </c>
      <c r="E6" s="44" t="s">
        <v>77</v>
      </c>
      <c r="F6" s="42">
        <v>27.46</v>
      </c>
      <c r="G6" s="47">
        <v>170</v>
      </c>
      <c r="H6" s="3">
        <f t="shared" si="0"/>
        <v>4668.2</v>
      </c>
    </row>
    <row r="7" spans="1:8" x14ac:dyDescent="0.35">
      <c r="A7" s="1">
        <v>5</v>
      </c>
      <c r="B7" s="45" t="s">
        <v>83</v>
      </c>
      <c r="C7" s="46">
        <v>44422</v>
      </c>
      <c r="D7" s="41">
        <v>18514</v>
      </c>
      <c r="E7" s="44" t="s">
        <v>76</v>
      </c>
      <c r="F7" s="42">
        <v>25.42</v>
      </c>
      <c r="G7" s="47">
        <v>170</v>
      </c>
      <c r="H7" s="3">
        <f t="shared" ref="H7" si="1">G7*F7</f>
        <v>4321.4000000000005</v>
      </c>
    </row>
    <row r="8" spans="1:8" x14ac:dyDescent="0.35">
      <c r="A8" s="6"/>
      <c r="B8" s="6"/>
      <c r="C8" s="6"/>
      <c r="D8" s="6"/>
      <c r="E8" s="7"/>
      <c r="F8" s="7">
        <f>SUM(F3:F7)</f>
        <v>130.78000000000003</v>
      </c>
      <c r="G8" s="7"/>
      <c r="H8" s="7">
        <f>SUM(H3:H7)</f>
        <v>22232.600000000002</v>
      </c>
    </row>
    <row r="10" spans="1:8" x14ac:dyDescent="0.35">
      <c r="A10" s="76" t="s">
        <v>25</v>
      </c>
      <c r="B10" s="76"/>
      <c r="C10" s="76"/>
      <c r="D10" s="76"/>
      <c r="E10" s="76"/>
      <c r="F10" s="76"/>
      <c r="G10" s="76"/>
      <c r="H10" s="76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39"/>
      <c r="C12" s="40"/>
      <c r="D12" s="41"/>
      <c r="E12" s="42"/>
      <c r="F12" s="42"/>
      <c r="G12" s="43"/>
      <c r="H12" s="3">
        <f>F12*G12</f>
        <v>0</v>
      </c>
    </row>
    <row r="13" spans="1:8" x14ac:dyDescent="0.35">
      <c r="A13" s="1">
        <v>2</v>
      </c>
      <c r="B13" s="39"/>
      <c r="C13" s="40"/>
      <c r="D13" s="41"/>
      <c r="E13" s="42"/>
      <c r="F13" s="42"/>
      <c r="G13" s="43"/>
      <c r="H13" s="3">
        <f t="shared" ref="H13:H17" si="2">F13*G13</f>
        <v>0</v>
      </c>
    </row>
    <row r="14" spans="1:8" x14ac:dyDescent="0.35">
      <c r="A14" s="1">
        <v>3</v>
      </c>
      <c r="B14" s="39"/>
      <c r="C14" s="40"/>
      <c r="D14" s="41"/>
      <c r="E14" s="42"/>
      <c r="F14" s="42"/>
      <c r="G14" s="43"/>
      <c r="H14" s="3">
        <f t="shared" si="2"/>
        <v>0</v>
      </c>
    </row>
    <row r="15" spans="1:8" x14ac:dyDescent="0.35">
      <c r="A15" s="1">
        <v>4</v>
      </c>
      <c r="B15" s="39"/>
      <c r="C15" s="40"/>
      <c r="D15" s="41"/>
      <c r="E15" s="42"/>
      <c r="F15" s="42"/>
      <c r="G15" s="43"/>
      <c r="H15" s="3">
        <f t="shared" si="2"/>
        <v>0</v>
      </c>
    </row>
    <row r="16" spans="1:8" x14ac:dyDescent="0.35">
      <c r="A16" s="1">
        <v>5</v>
      </c>
      <c r="B16" s="39"/>
      <c r="C16" s="40"/>
      <c r="D16" s="41"/>
      <c r="E16" s="42"/>
      <c r="F16" s="42"/>
      <c r="G16" s="43"/>
      <c r="H16" s="3">
        <f t="shared" si="2"/>
        <v>0</v>
      </c>
    </row>
    <row r="17" spans="1:8" x14ac:dyDescent="0.35">
      <c r="A17" s="1">
        <v>6</v>
      </c>
      <c r="B17" s="39"/>
      <c r="C17" s="40"/>
      <c r="D17" s="41"/>
      <c r="E17" s="42"/>
      <c r="F17" s="42"/>
      <c r="G17" s="43"/>
      <c r="H17" s="3">
        <f t="shared" si="2"/>
        <v>0</v>
      </c>
    </row>
    <row r="18" spans="1:8" x14ac:dyDescent="0.35">
      <c r="A18" s="4"/>
      <c r="B18" s="4"/>
      <c r="C18" s="4"/>
      <c r="D18" s="4"/>
      <c r="E18" s="4"/>
      <c r="F18" s="5">
        <f>SUM(F12:F17)</f>
        <v>0</v>
      </c>
      <c r="G18" s="4"/>
      <c r="H18" s="5">
        <f>SUM(H12:H17)</f>
        <v>0</v>
      </c>
    </row>
    <row r="20" spans="1:8" x14ac:dyDescent="0.35">
      <c r="A20" s="4"/>
      <c r="B20" s="4"/>
      <c r="C20" s="4"/>
      <c r="D20" s="4"/>
      <c r="E20" s="4"/>
      <c r="F20" s="5">
        <f>F8+F18</f>
        <v>130.78000000000003</v>
      </c>
      <c r="G20" s="4"/>
      <c r="H20" s="5">
        <f>H8+H18</f>
        <v>22232.600000000002</v>
      </c>
    </row>
    <row r="21" spans="1:8" x14ac:dyDescent="0.35">
      <c r="F21" s="1"/>
      <c r="G21" s="3">
        <v>0</v>
      </c>
      <c r="H21" s="3"/>
    </row>
    <row r="22" spans="1:8" x14ac:dyDescent="0.35">
      <c r="F22" s="1"/>
      <c r="G22" s="3"/>
      <c r="H22" s="3"/>
    </row>
    <row r="23" spans="1:8" x14ac:dyDescent="0.35">
      <c r="F23" s="1"/>
      <c r="G23" s="3">
        <v>0</v>
      </c>
      <c r="H23" s="3"/>
    </row>
    <row r="24" spans="1:8" x14ac:dyDescent="0.35">
      <c r="F24" s="1"/>
      <c r="G24" s="3">
        <v>0</v>
      </c>
      <c r="H24" s="3"/>
    </row>
    <row r="25" spans="1:8" x14ac:dyDescent="0.35">
      <c r="F25" s="1" t="s">
        <v>61</v>
      </c>
      <c r="G25" s="3"/>
      <c r="H25" s="3">
        <f>SUM(G21:G24)</f>
        <v>0</v>
      </c>
    </row>
    <row r="26" spans="1:8" x14ac:dyDescent="0.35">
      <c r="F26" s="1" t="s">
        <v>30</v>
      </c>
      <c r="G26" s="1"/>
      <c r="H26" s="8">
        <f>H20-H25</f>
        <v>22232.600000000002</v>
      </c>
    </row>
  </sheetData>
  <mergeCells count="2">
    <mergeCell ref="A10:H10"/>
    <mergeCell ref="A1:H1"/>
  </mergeCells>
  <conditionalFormatting sqref="D12:D17">
    <cfRule type="duplicateValues" dxfId="41" priority="13"/>
  </conditionalFormatting>
  <conditionalFormatting sqref="D12:D17">
    <cfRule type="duplicateValues" dxfId="40" priority="12"/>
  </conditionalFormatting>
  <conditionalFormatting sqref="D3:D7">
    <cfRule type="duplicateValues" dxfId="39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L8" sqref="L8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80</v>
      </c>
      <c r="C3" s="46">
        <v>44423</v>
      </c>
      <c r="D3" s="41">
        <v>18820</v>
      </c>
      <c r="E3" s="44" t="s">
        <v>79</v>
      </c>
      <c r="F3" s="42">
        <v>32.08</v>
      </c>
      <c r="G3" s="47">
        <v>170</v>
      </c>
      <c r="H3" s="3">
        <f>G3*F3</f>
        <v>5453.5999999999995</v>
      </c>
    </row>
    <row r="4" spans="1:8" x14ac:dyDescent="0.35">
      <c r="A4" s="1">
        <v>2</v>
      </c>
      <c r="B4" s="45" t="s">
        <v>80</v>
      </c>
      <c r="C4" s="46">
        <v>44422</v>
      </c>
      <c r="D4" s="41">
        <v>18492</v>
      </c>
      <c r="E4" s="44" t="s">
        <v>76</v>
      </c>
      <c r="F4" s="42">
        <v>30.02</v>
      </c>
      <c r="G4" s="47">
        <v>170</v>
      </c>
      <c r="H4" s="3">
        <f t="shared" ref="H4:H9" si="0">G4*F4</f>
        <v>5103.3999999999996</v>
      </c>
    </row>
    <row r="5" spans="1:8" x14ac:dyDescent="0.35">
      <c r="A5" s="1">
        <v>3</v>
      </c>
      <c r="B5" s="45" t="s">
        <v>80</v>
      </c>
      <c r="C5" s="46">
        <v>44422</v>
      </c>
      <c r="D5" s="41">
        <v>18524</v>
      </c>
      <c r="E5" s="44" t="s">
        <v>76</v>
      </c>
      <c r="F5" s="42">
        <v>22.12</v>
      </c>
      <c r="G5" s="47">
        <v>170</v>
      </c>
      <c r="H5" s="3">
        <f t="shared" si="0"/>
        <v>3760.4</v>
      </c>
    </row>
    <row r="6" spans="1:8" x14ac:dyDescent="0.35">
      <c r="A6" s="1">
        <v>4</v>
      </c>
      <c r="B6" s="45" t="s">
        <v>80</v>
      </c>
      <c r="C6" s="46">
        <v>44423</v>
      </c>
      <c r="D6" s="41">
        <v>18603</v>
      </c>
      <c r="E6" s="44" t="s">
        <v>79</v>
      </c>
      <c r="F6" s="42">
        <v>37.299999999999997</v>
      </c>
      <c r="G6" s="47">
        <v>170</v>
      </c>
      <c r="H6" s="3">
        <f t="shared" si="0"/>
        <v>6340.9999999999991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/>
      <c r="H9" s="3">
        <f t="shared" si="0"/>
        <v>0</v>
      </c>
    </row>
    <row r="10" spans="1:8" x14ac:dyDescent="0.35">
      <c r="A10" s="6"/>
      <c r="B10" s="6"/>
      <c r="C10" s="6"/>
      <c r="D10" s="6"/>
      <c r="E10" s="6"/>
      <c r="F10" s="7">
        <f>SUM(F3:F9)</f>
        <v>121.52</v>
      </c>
      <c r="G10" s="6"/>
      <c r="H10" s="7">
        <f>SUM(H3:H9)</f>
        <v>20658.399999999998</v>
      </c>
    </row>
    <row r="12" spans="1:8" x14ac:dyDescent="0.35">
      <c r="A12" s="76" t="s">
        <v>25</v>
      </c>
      <c r="B12" s="76"/>
      <c r="C12" s="76"/>
      <c r="D12" s="76"/>
      <c r="E12" s="76"/>
      <c r="F12" s="76"/>
      <c r="G12" s="76"/>
      <c r="H12" s="76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26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2"/>
      <c r="C14" s="2"/>
      <c r="D14" s="1"/>
      <c r="E14" s="1"/>
      <c r="F14" s="3"/>
      <c r="G14" s="3">
        <v>265</v>
      </c>
      <c r="H14" s="3">
        <f>F14*G14</f>
        <v>0</v>
      </c>
    </row>
    <row r="15" spans="1:8" x14ac:dyDescent="0.35">
      <c r="A15" s="1">
        <v>2</v>
      </c>
      <c r="B15" s="1"/>
      <c r="C15" s="2"/>
      <c r="D15" s="1"/>
      <c r="E15" s="1"/>
      <c r="F15" s="3"/>
      <c r="G15" s="3">
        <v>287</v>
      </c>
      <c r="H15" s="3">
        <f t="shared" ref="H15:H17" si="1">F15*G15</f>
        <v>0</v>
      </c>
    </row>
    <row r="16" spans="1:8" x14ac:dyDescent="0.35">
      <c r="A16" s="1">
        <v>3</v>
      </c>
      <c r="B16" s="1"/>
      <c r="C16" s="2"/>
      <c r="D16" s="1"/>
      <c r="E16" s="1"/>
      <c r="F16" s="3"/>
      <c r="G16" s="3"/>
      <c r="H16" s="3">
        <f t="shared" si="1"/>
        <v>0</v>
      </c>
    </row>
    <row r="17" spans="1:8" x14ac:dyDescent="0.35">
      <c r="A17" s="1">
        <v>4</v>
      </c>
      <c r="B17" s="1"/>
      <c r="C17" s="2"/>
      <c r="D17" s="1"/>
      <c r="E17" s="1"/>
      <c r="F17" s="3"/>
      <c r="G17" s="3"/>
      <c r="H17" s="3">
        <f t="shared" si="1"/>
        <v>0</v>
      </c>
    </row>
    <row r="18" spans="1:8" x14ac:dyDescent="0.35">
      <c r="A18" s="4"/>
      <c r="B18" s="4"/>
      <c r="C18" s="4"/>
      <c r="D18" s="4"/>
      <c r="E18" s="4"/>
      <c r="F18" s="5">
        <f>SUM(F14:F17)</f>
        <v>0</v>
      </c>
      <c r="G18" s="4"/>
      <c r="H18" s="5">
        <f>SUM(H14:H17)</f>
        <v>0</v>
      </c>
    </row>
    <row r="20" spans="1:8" x14ac:dyDescent="0.35">
      <c r="A20" s="4"/>
      <c r="B20" s="4"/>
      <c r="C20" s="4"/>
      <c r="D20" s="4"/>
      <c r="E20" s="4"/>
      <c r="F20" s="5">
        <f>F10+F18</f>
        <v>121.52</v>
      </c>
      <c r="G20" s="4"/>
      <c r="H20" s="5">
        <f>H10+H18</f>
        <v>20658.399999999998</v>
      </c>
    </row>
    <row r="21" spans="1:8" x14ac:dyDescent="0.35">
      <c r="F21" s="1" t="s">
        <v>15</v>
      </c>
      <c r="G21" s="1"/>
      <c r="H21" s="3">
        <v>0</v>
      </c>
    </row>
    <row r="22" spans="1:8" x14ac:dyDescent="0.35">
      <c r="F22" s="1" t="s">
        <v>30</v>
      </c>
      <c r="G22" s="1"/>
      <c r="H22" s="8">
        <f>H20</f>
        <v>20658.399999999998</v>
      </c>
    </row>
  </sheetData>
  <mergeCells count="2">
    <mergeCell ref="A12:H12"/>
    <mergeCell ref="A1:H1"/>
  </mergeCells>
  <conditionalFormatting sqref="D14:D15">
    <cfRule type="duplicateValues" dxfId="38" priority="10"/>
  </conditionalFormatting>
  <conditionalFormatting sqref="D7:D9">
    <cfRule type="duplicateValues" dxfId="37" priority="2"/>
  </conditionalFormatting>
  <conditionalFormatting sqref="D3:D6">
    <cfRule type="duplicateValues" dxfId="36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Harrison</vt:lpstr>
      <vt:lpstr>Kuria</vt:lpstr>
      <vt:lpstr>MWENDA</vt:lpstr>
      <vt:lpstr>Kiboro</vt:lpstr>
      <vt:lpstr>Eric</vt:lpstr>
      <vt:lpstr>Mutuma</vt:lpstr>
      <vt:lpstr>EDU</vt:lpstr>
      <vt:lpstr>KOROSS</vt:lpstr>
      <vt:lpstr>Grace</vt:lpstr>
      <vt:lpstr>Ali</vt:lpstr>
      <vt:lpstr>Gachoka</vt:lpstr>
      <vt:lpstr>Mark</vt:lpstr>
      <vt:lpstr>Sheet2</vt:lpstr>
      <vt:lpstr>Sheet1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KEVIN GACHOKA</cp:lastModifiedBy>
  <cp:lastPrinted>2021-08-07T19:18:23Z</cp:lastPrinted>
  <dcterms:created xsi:type="dcterms:W3CDTF">2021-05-29T06:09:30Z</dcterms:created>
  <dcterms:modified xsi:type="dcterms:W3CDTF">2021-08-20T20:47:16Z</dcterms:modified>
</cp:coreProperties>
</file>