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ABAA5538-83FE-4A1E-B080-02DE1E05CB26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Kimani" sheetId="5" r:id="rId6"/>
    <sheet name="Kipng'etich" sheetId="14" r:id="rId7"/>
    <sheet name="DUN" sheetId="3" r:id="rId8"/>
    <sheet name="Grace" sheetId="10" r:id="rId9"/>
    <sheet name="KRS389" sheetId="19" r:id="rId10"/>
    <sheet name="Kuria" sheetId="7" r:id="rId11"/>
    <sheet name="MWENDA" sheetId="20" r:id="rId12"/>
    <sheet name="Githiga" sheetId="13" r:id="rId13"/>
    <sheet name="Rose" sheetId="6" r:id="rId14"/>
    <sheet name="Mutuma" sheetId="4" r:id="rId15"/>
    <sheet name="NGUGI" sheetId="2" r:id="rId16"/>
    <sheet name="KOROSS" sheetId="9" r:id="rId17"/>
    <sheet name="KIBORO2" sheetId="11" r:id="rId18"/>
    <sheet name="Gachoka" sheetId="12" r:id="rId19"/>
    <sheet name="Mark" sheetId="18" r:id="rId20"/>
  </sheets>
  <definedNames>
    <definedName name="_xlnm._FilterDatabase" localSheetId="0" hidden="1">Ballast!$A$2:$H$74</definedName>
    <definedName name="_xlnm._FilterDatabase" localSheetId="3" hidden="1">Gregory!$B$2:$H$10</definedName>
    <definedName name="_xlnm._FilterDatabase" localSheetId="5" hidden="1">Kimani!$A$2:$H$24</definedName>
    <definedName name="_xlnm._FilterDatabase" localSheetId="14" hidden="1">Mutuma!$A$2:$H$6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0" l="1"/>
  <c r="H8" i="10"/>
  <c r="H9" i="10"/>
  <c r="H10" i="10"/>
  <c r="H11" i="10"/>
  <c r="F8" i="3"/>
  <c r="H5" i="3"/>
  <c r="H6" i="3"/>
  <c r="H7" i="3"/>
  <c r="H5" i="20"/>
  <c r="H6" i="20"/>
  <c r="H7" i="20"/>
  <c r="H8" i="20"/>
  <c r="H9" i="20"/>
  <c r="H10" i="20"/>
  <c r="H11" i="20"/>
  <c r="H12" i="20"/>
  <c r="H13" i="20"/>
  <c r="H16" i="5"/>
  <c r="H17" i="5"/>
  <c r="H18" i="5"/>
  <c r="H19" i="5"/>
  <c r="H20" i="5"/>
  <c r="H21" i="5"/>
  <c r="H22" i="5"/>
  <c r="H23" i="5"/>
  <c r="F8" i="2" l="1"/>
  <c r="H5" i="2"/>
  <c r="H6" i="2"/>
  <c r="H7" i="2"/>
  <c r="F7" i="9"/>
  <c r="H6" i="9"/>
  <c r="F24" i="5"/>
  <c r="F10" i="16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5" i="1"/>
  <c r="F6" i="4" l="1"/>
  <c r="F8" i="14"/>
  <c r="H6" i="6"/>
  <c r="F7" i="6"/>
  <c r="H5" i="17"/>
  <c r="H6" i="17"/>
  <c r="H7" i="17"/>
  <c r="H4" i="20"/>
  <c r="F74" i="1" l="1"/>
  <c r="H5" i="9" l="1"/>
  <c r="F7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F8" i="17"/>
  <c r="H4" i="17"/>
  <c r="H3" i="17"/>
  <c r="H8" i="17" s="1"/>
  <c r="H6" i="16"/>
  <c r="H7" i="16"/>
  <c r="H8" i="16"/>
  <c r="H9" i="16"/>
  <c r="H24" i="5" l="1"/>
  <c r="F12" i="10"/>
  <c r="H5" i="10"/>
  <c r="H6" i="10"/>
  <c r="H5" i="4"/>
  <c r="H4" i="14"/>
  <c r="H5" i="14"/>
  <c r="H6" i="14"/>
  <c r="H7" i="14"/>
  <c r="H30" i="8" l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I30" i="8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M20" i="8" l="1"/>
  <c r="G25" i="3"/>
  <c r="G26" i="3"/>
  <c r="G27" i="3" l="1"/>
  <c r="H27" i="3" s="1"/>
  <c r="H5" i="11" l="1"/>
  <c r="F14" i="20"/>
  <c r="H4" i="3" l="1"/>
  <c r="H4" i="2"/>
  <c r="H3" i="13"/>
  <c r="H3" i="3" l="1"/>
  <c r="H8" i="3" s="1"/>
  <c r="H33" i="1"/>
  <c r="H34" i="1"/>
  <c r="H4" i="10" l="1"/>
  <c r="H3" i="10"/>
  <c r="H4" i="7"/>
  <c r="H5" i="7"/>
  <c r="H6" i="7"/>
  <c r="H3" i="7"/>
  <c r="H27" i="1"/>
  <c r="H28" i="1"/>
  <c r="H29" i="1"/>
  <c r="H30" i="1"/>
  <c r="H31" i="1"/>
  <c r="H32" i="1"/>
  <c r="H12" i="10" l="1"/>
  <c r="H7" i="7"/>
  <c r="G24" i="16"/>
  <c r="H29" i="8"/>
  <c r="H28" i="8"/>
  <c r="I29" i="8"/>
  <c r="I28" i="8"/>
  <c r="H3" i="20" l="1"/>
  <c r="H14" i="20" l="1"/>
  <c r="E61" i="8"/>
  <c r="F61" i="8"/>
  <c r="G61" i="8"/>
  <c r="D61" i="8"/>
  <c r="H3" i="14" l="1"/>
  <c r="H8" i="1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23" i="10"/>
  <c r="G23" i="10" s="1"/>
  <c r="H14" i="10" s="1"/>
  <c r="H74" i="1" l="1"/>
  <c r="G30" i="16"/>
  <c r="H4" i="16"/>
  <c r="H5" i="16"/>
  <c r="H3" i="16"/>
  <c r="H10" i="16" l="1"/>
  <c r="O5" i="8"/>
  <c r="N15" i="8" l="1"/>
  <c r="G104" i="8"/>
  <c r="L24" i="8" l="1"/>
  <c r="H4" i="9" l="1"/>
  <c r="D105" i="8"/>
  <c r="J96" i="8" l="1"/>
  <c r="H3" i="15" l="1"/>
  <c r="N5" i="8" l="1"/>
  <c r="G95" i="8"/>
  <c r="H11" i="7" l="1"/>
  <c r="H3" i="19" l="1"/>
  <c r="D12" i="8" l="1"/>
  <c r="O15" i="8" l="1"/>
  <c r="J83" i="8" l="1"/>
  <c r="N23" i="8" l="1"/>
  <c r="N18" i="8" l="1"/>
  <c r="N21" i="8"/>
  <c r="G85" i="8" l="1"/>
  <c r="O21" i="8" l="1"/>
  <c r="G31" i="16"/>
  <c r="G32" i="16" s="1"/>
  <c r="H32" i="16" s="1"/>
  <c r="H25" i="16" s="1"/>
  <c r="D85" i="8"/>
  <c r="J76" i="8"/>
  <c r="G22" i="19" l="1"/>
  <c r="G23" i="19" l="1"/>
  <c r="G75" i="8" l="1"/>
  <c r="O18" i="8"/>
  <c r="D75" i="8"/>
  <c r="H75" i="8" s="1"/>
  <c r="F4" i="19" l="1"/>
  <c r="H4" i="4" l="1"/>
  <c r="H3" i="4"/>
  <c r="H4" i="19" l="1"/>
  <c r="H6" i="4"/>
  <c r="I55" i="8" l="1"/>
  <c r="I56" i="8" s="1"/>
  <c r="I57" i="8" s="1"/>
  <c r="I58" i="8" s="1"/>
  <c r="I59" i="8" s="1"/>
  <c r="I60" i="8" s="1"/>
  <c r="I61" i="8" s="1"/>
  <c r="F7" i="11" l="1"/>
  <c r="H3" i="11"/>
  <c r="H4" i="11"/>
  <c r="H6" i="11"/>
  <c r="H7" i="11" l="1"/>
  <c r="D23" i="8"/>
  <c r="H4" i="6"/>
  <c r="H5" i="6"/>
  <c r="H3" i="6"/>
  <c r="H7" i="6" l="1"/>
  <c r="H19" i="6" s="1"/>
  <c r="G3" i="12"/>
  <c r="F5" i="13" l="1"/>
  <c r="H4" i="13"/>
  <c r="H5" i="13" l="1"/>
  <c r="O17" i="8" l="1"/>
  <c r="F4" i="18" l="1"/>
  <c r="O10" i="8" l="1"/>
  <c r="F31" i="5" l="1"/>
  <c r="R8" i="15" l="1"/>
  <c r="R7" i="15"/>
  <c r="F16" i="17" l="1"/>
  <c r="H14" i="17"/>
  <c r="H12" i="7" l="1"/>
  <c r="M5" i="8" l="1"/>
  <c r="H15" i="16" l="1"/>
  <c r="H15" i="17"/>
  <c r="H12" i="3" l="1"/>
  <c r="H13" i="3"/>
  <c r="O9" i="8" l="1"/>
  <c r="O23" i="8" l="1"/>
  <c r="H13" i="14"/>
  <c r="D5" i="8" l="1"/>
  <c r="D20" i="8" l="1"/>
  <c r="H21" i="3"/>
  <c r="F15" i="6" l="1"/>
  <c r="H12" i="6"/>
  <c r="H13" i="6"/>
  <c r="H14" i="6"/>
  <c r="F13" i="9"/>
  <c r="F13" i="11" l="1"/>
  <c r="F13" i="7"/>
  <c r="H5" i="8" s="1"/>
  <c r="F14" i="14" l="1"/>
  <c r="H23" i="8" s="1"/>
  <c r="N13" i="8" l="1"/>
  <c r="M13" i="8"/>
  <c r="M24" i="8" s="1"/>
  <c r="M34" i="8" s="1"/>
  <c r="O13" i="8"/>
  <c r="F22" i="20" l="1"/>
  <c r="H21" i="20"/>
  <c r="O19" i="8" l="1"/>
  <c r="H10" i="13"/>
  <c r="H9" i="13"/>
  <c r="F11" i="13"/>
  <c r="H21" i="8" s="1"/>
  <c r="O6" i="8"/>
  <c r="H11" i="6"/>
  <c r="H15" i="6" s="1"/>
  <c r="H6" i="8"/>
  <c r="H11" i="13" l="1"/>
  <c r="N18" i="4"/>
  <c r="N20" i="4" l="1"/>
  <c r="F18" i="12" l="1"/>
  <c r="F14" i="4"/>
  <c r="F14" i="3" l="1"/>
  <c r="F16" i="3" s="1"/>
  <c r="H3" i="9" l="1"/>
  <c r="H7" i="9" s="1"/>
  <c r="H17" i="10" l="1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1" i="4" l="1"/>
  <c r="H12" i="4"/>
  <c r="H13" i="4"/>
  <c r="H13" i="7" l="1"/>
  <c r="F15" i="7"/>
  <c r="F15" i="2"/>
  <c r="F17" i="2" s="1"/>
  <c r="H13" i="8" l="1"/>
  <c r="H12" i="11"/>
  <c r="H11" i="11"/>
  <c r="H13" i="11" l="1"/>
  <c r="O16" i="8"/>
  <c r="F20" i="8"/>
  <c r="H20" i="20"/>
  <c r="H19" i="20"/>
  <c r="D19" i="8"/>
  <c r="J22" i="8"/>
  <c r="F12" i="19"/>
  <c r="H18" i="8" s="1"/>
  <c r="J18" i="8" s="1"/>
  <c r="H11" i="19"/>
  <c r="H10" i="19"/>
  <c r="H9" i="19"/>
  <c r="H8" i="19"/>
  <c r="F13" i="18"/>
  <c r="H12" i="18"/>
  <c r="H11" i="18"/>
  <c r="H10" i="18"/>
  <c r="H9" i="18"/>
  <c r="D17" i="8"/>
  <c r="F17" i="8" s="1"/>
  <c r="H3" i="18"/>
  <c r="H16" i="8"/>
  <c r="J16" i="8" s="1"/>
  <c r="H13" i="17"/>
  <c r="H16" i="17" s="1"/>
  <c r="H20" i="17" s="1"/>
  <c r="D16" i="8"/>
  <c r="F16" i="8" s="1"/>
  <c r="H15" i="8"/>
  <c r="J15" i="8" s="1"/>
  <c r="J6" i="8"/>
  <c r="J8" i="8"/>
  <c r="J12" i="8"/>
  <c r="J13" i="8"/>
  <c r="H9" i="8"/>
  <c r="J9" i="8" s="1"/>
  <c r="H14" i="2"/>
  <c r="H13" i="2"/>
  <c r="H12" i="2"/>
  <c r="O24" i="8" l="1"/>
  <c r="O34" i="8"/>
  <c r="F19" i="8"/>
  <c r="H22" i="20"/>
  <c r="H25" i="20" s="1"/>
  <c r="H4" i="18"/>
  <c r="H16" i="16"/>
  <c r="D18" i="8"/>
  <c r="F18" i="8" s="1"/>
  <c r="K18" i="8" s="1"/>
  <c r="P18" i="8" s="1"/>
  <c r="F14" i="19"/>
  <c r="H17" i="8"/>
  <c r="J17" i="8" s="1"/>
  <c r="K17" i="8" s="1"/>
  <c r="P17" i="8" s="1"/>
  <c r="F15" i="18"/>
  <c r="D15" i="8"/>
  <c r="F15" i="8" s="1"/>
  <c r="K15" i="8" s="1"/>
  <c r="F18" i="16"/>
  <c r="H19" i="8"/>
  <c r="J19" i="8" s="1"/>
  <c r="H15" i="2"/>
  <c r="H12" i="19"/>
  <c r="H14" i="19" s="1"/>
  <c r="H18" i="19" s="1"/>
  <c r="H13" i="18"/>
  <c r="H15" i="18" s="1"/>
  <c r="H18" i="18" s="1"/>
  <c r="K16" i="8"/>
  <c r="P16" i="8" s="1"/>
  <c r="K19" i="8" l="1"/>
  <c r="P19" i="8" s="1"/>
  <c r="P15" i="8"/>
  <c r="H18" i="16"/>
  <c r="H12" i="9"/>
  <c r="H11" i="9"/>
  <c r="H30" i="5"/>
  <c r="H29" i="5"/>
  <c r="H20" i="8"/>
  <c r="J20" i="8" s="1"/>
  <c r="K20" i="8" s="1"/>
  <c r="P20" i="8" s="1"/>
  <c r="H15" i="12"/>
  <c r="H18" i="12" s="1"/>
  <c r="H7" i="8"/>
  <c r="H10" i="4"/>
  <c r="H14" i="4" s="1"/>
  <c r="H27" i="16" l="1"/>
  <c r="H31" i="5"/>
  <c r="H13" i="9"/>
  <c r="H15" i="9" s="1"/>
  <c r="H18" i="9" s="1"/>
  <c r="J5" i="8"/>
  <c r="H10" i="8"/>
  <c r="J10" i="8" s="1"/>
  <c r="H14" i="3"/>
  <c r="H11" i="8"/>
  <c r="J11" i="8" s="1"/>
  <c r="F15" i="9"/>
  <c r="H14" i="8"/>
  <c r="J14" i="8" s="1"/>
  <c r="J7" i="8"/>
  <c r="K25" i="8" l="1"/>
  <c r="H12" i="14"/>
  <c r="H14" i="14" s="1"/>
  <c r="F16" i="4"/>
  <c r="F16" i="15"/>
  <c r="H8" i="15"/>
  <c r="H7" i="15"/>
  <c r="H6" i="15"/>
  <c r="H5" i="15"/>
  <c r="H4" i="15"/>
  <c r="D21" i="8" l="1"/>
  <c r="F13" i="13"/>
  <c r="J21" i="8" s="1"/>
  <c r="F16" i="14"/>
  <c r="H16" i="14"/>
  <c r="H20" i="14" s="1"/>
  <c r="H16" i="15"/>
  <c r="F21" i="8" l="1"/>
  <c r="K21" i="8" s="1"/>
  <c r="P21" i="8" s="1"/>
  <c r="H24" i="8"/>
  <c r="H25" i="8" s="1"/>
  <c r="J23" i="8"/>
  <c r="J24" i="8" s="1"/>
  <c r="F33" i="5"/>
  <c r="F15" i="11"/>
  <c r="H15" i="11" l="1"/>
  <c r="H20" i="11" s="1"/>
  <c r="H13" i="13" l="1"/>
  <c r="H16" i="13" s="1"/>
  <c r="N14" i="8"/>
  <c r="F23" i="8"/>
  <c r="K23" i="8" s="1"/>
  <c r="P23" i="8" s="1"/>
  <c r="E6" i="12"/>
  <c r="H15" i="7" l="1"/>
  <c r="H19" i="7" s="1"/>
  <c r="G6" i="12"/>
  <c r="F22" i="8"/>
  <c r="K22" i="8" s="1"/>
  <c r="P22" i="8" s="1"/>
  <c r="N12" i="8"/>
  <c r="N34" i="8" s="1"/>
  <c r="D14" i="8"/>
  <c r="F14" i="8" s="1"/>
  <c r="K14" i="8" s="1"/>
  <c r="P14" i="8" s="1"/>
  <c r="D13" i="8"/>
  <c r="N24" i="8" l="1"/>
  <c r="G10" i="12"/>
  <c r="H33" i="5"/>
  <c r="H35" i="5" s="1"/>
  <c r="H21" i="12" l="1"/>
  <c r="F12" i="8"/>
  <c r="K12" i="8" s="1"/>
  <c r="P12" i="8" s="1"/>
  <c r="F13" i="8"/>
  <c r="K13" i="8" s="1"/>
  <c r="P13" i="8" s="1"/>
  <c r="D11" i="8"/>
  <c r="F11" i="8" l="1"/>
  <c r="K11" i="8" s="1"/>
  <c r="P11" i="8" s="1"/>
  <c r="H16" i="3"/>
  <c r="H22" i="3" s="1"/>
  <c r="H16" i="4"/>
  <c r="H18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8" i="2" s="1"/>
  <c r="H17" i="2" l="1"/>
  <c r="H20" i="2" s="1"/>
  <c r="D24" i="8"/>
  <c r="F9" i="8"/>
  <c r="K9" i="8" s="1"/>
  <c r="P9" i="8" s="1"/>
  <c r="F5" i="8"/>
  <c r="F24" i="8" l="1"/>
  <c r="K5" i="8"/>
  <c r="K24" i="8" s="1"/>
  <c r="P5" i="8" l="1"/>
  <c r="P24" i="8" l="1"/>
  <c r="P34" i="8"/>
  <c r="D25" i="8"/>
  <c r="I26" i="8"/>
</calcChain>
</file>

<file path=xl/sharedStrings.xml><?xml version="1.0" encoding="utf-8"?>
<sst xmlns="http://schemas.openxmlformats.org/spreadsheetml/2006/main" count="799" uniqueCount="121">
  <si>
    <t>Veh. Reg</t>
  </si>
  <si>
    <t>Date</t>
  </si>
  <si>
    <t>Del. No</t>
  </si>
  <si>
    <t>Tonagge</t>
  </si>
  <si>
    <t>Rate</t>
  </si>
  <si>
    <t>Amount</t>
  </si>
  <si>
    <t>CALE - BALLAST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</si>
  <si>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</si>
  <si>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</si>
  <si>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</si>
  <si>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</si>
  <si>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</si>
  <si>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</si>
  <si>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</si>
  <si>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</si>
  <si>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</si>
  <si>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</si>
  <si>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</si>
  <si>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</si>
  <si>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</si>
  <si>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</si>
  <si>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</si>
  <si>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</si>
  <si>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</si>
  <si>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</si>
  <si>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</si>
  <si>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</si>
  <si>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</si>
  <si>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Total</t>
  </si>
  <si>
    <t>Day Ballast</t>
  </si>
  <si>
    <t>Night Ballast</t>
  </si>
  <si>
    <t xml:space="preserve"> </t>
  </si>
  <si>
    <t xml:space="preserve">     </t>
  </si>
  <si>
    <t>Mark</t>
  </si>
  <si>
    <t xml:space="preserve">Bal. B/F </t>
  </si>
  <si>
    <t>KDB 062A</t>
  </si>
  <si>
    <t>Grace</t>
  </si>
  <si>
    <t>Advance</t>
  </si>
  <si>
    <t>Mwenda</t>
  </si>
  <si>
    <t>K12</t>
  </si>
  <si>
    <t>K5</t>
  </si>
  <si>
    <t xml:space="preserve">   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</si>
  <si>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</si>
  <si>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</si>
  <si>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</si>
  <si>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</si>
  <si>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</si>
  <si>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</si>
  <si>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</si>
  <si>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</si>
  <si>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</si>
  <si>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</si>
  <si>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</si>
  <si>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</si>
  <si>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</si>
  <si>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</si>
  <si>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</si>
  <si>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</si>
  <si>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</si>
  <si>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</si>
  <si>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</si>
  <si>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</si>
  <si>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</si>
  <si>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</si>
  <si>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</si>
  <si>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</si>
  <si>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</si>
  <si>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</si>
  <si>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</si>
  <si>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</si>
  <si>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</si>
  <si>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</si>
  <si>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</si>
  <si>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</si>
  <si>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</si>
  <si>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</si>
  <si>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</si>
  <si>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</si>
  <si>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</si>
  <si>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</si>
  <si>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</si>
  <si>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</si>
  <si>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</si>
  <si>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</si>
  <si>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</si>
  <si>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KCH 432T</t>
  </si>
  <si>
    <t>LOST TONNAGES</t>
  </si>
  <si>
    <t>0-40</t>
  </si>
  <si>
    <t>0-3</t>
  </si>
  <si>
    <t>Kiboro</t>
  </si>
  <si>
    <t>Francis</t>
  </si>
  <si>
    <t>Kipng'etich</t>
  </si>
  <si>
    <t>KCE 584Z</t>
  </si>
  <si>
    <t>KDD 106X</t>
  </si>
  <si>
    <t>KCY 318N</t>
  </si>
  <si>
    <t>3-10</t>
  </si>
  <si>
    <t>KBZ 917G</t>
  </si>
  <si>
    <t>KDB 231N</t>
  </si>
  <si>
    <t>Rose</t>
  </si>
  <si>
    <t>Kimani</t>
  </si>
  <si>
    <t>KCJ 351X</t>
  </si>
  <si>
    <t>Muguongo</t>
  </si>
  <si>
    <t>KDD 124X</t>
  </si>
  <si>
    <t>KCX 069Q</t>
  </si>
  <si>
    <t>KCC 307C</t>
  </si>
  <si>
    <t>14-20</t>
  </si>
  <si>
    <t>KAT 901C</t>
  </si>
  <si>
    <t>KDB 224N</t>
  </si>
  <si>
    <t>20-31.5</t>
  </si>
  <si>
    <t>KRS 389</t>
  </si>
  <si>
    <t>KBZ 301S</t>
  </si>
  <si>
    <t xml:space="preserve">    </t>
  </si>
  <si>
    <t>KBV 544S</t>
  </si>
  <si>
    <t>KDD 103R</t>
  </si>
  <si>
    <t>KBN 564V</t>
  </si>
  <si>
    <t>KDC 084C</t>
  </si>
  <si>
    <t>KBR 280S</t>
  </si>
  <si>
    <t>KDB 293W</t>
  </si>
  <si>
    <t>KDD 098W</t>
  </si>
  <si>
    <t>KBQ 489P</t>
  </si>
  <si>
    <t>KCH 688T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</si>
</sst>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93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1" fontId="6" fillId="4" borderId="1" xfId="0" applyNumberFormat="1" applyFont="1" applyFill="1" applyBorder="1"/>
    <xf numFmtId="1" fontId="6" fillId="4" borderId="1" xfId="0" applyNumberFormat="1" applyFont="1" applyFill="1" applyBorder="1" applyAlignment="1"/>
    <xf numFmtId="1" fontId="0" fillId="0" borderId="7" xfId="1" applyNumberFormat="1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43" fontId="0" fillId="4" borderId="1" xfId="1" applyFont="1" applyFill="1" applyBorder="1"/>
    <xf numFmtId="1" fontId="0" fillId="4" borderId="1" xfId="1" applyNumberFormat="1" applyFont="1" applyFill="1" applyBorder="1"/>
    <xf numFmtId="1" fontId="0" fillId="4" borderId="1" xfId="0" applyNumberFormat="1" applyFill="1" applyBorder="1"/>
    <xf numFmtId="43" fontId="0" fillId="4" borderId="1" xfId="0" applyNumberFormat="1" applyFill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23"/>
  <sheetViews>
    <sheetView tabSelected="1" workbookViewId="0">
      <selection sqref="A1:H73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542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83" t="s">
        <v>6</v>
      </c>
      <c r="B1" s="83"/>
      <c r="C1" s="83"/>
      <c r="D1" s="83"/>
      <c r="E1" s="83"/>
      <c r="F1" s="83"/>
      <c r="G1" s="83"/>
      <c r="H1" s="83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48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59</v>
      </c>
      <c r="F2" s="4" t="s">
        <v>3</v>
      </c>
      <c r="G2" s="4" t="s">
        <v>4</v>
      </c>
      <c r="H2" s="4" t="s">
        <v>5</v>
      </c>
      <c r="L2" s="51"/>
      <c r="M2" s="51"/>
      <c r="N2" s="51"/>
      <c r="O2" s="85"/>
      <c r="P2" s="85"/>
      <c r="Q2" s="85"/>
      <c r="R2" s="85"/>
      <c r="S2" s="85"/>
      <c r="T2" s="85"/>
      <c r="U2" s="85"/>
      <c r="V2" s="85"/>
      <c r="W2" s="85"/>
      <c r="X2" s="85"/>
      <c r="Y2" s="51"/>
      <c r="Z2" s="85"/>
      <c r="AA2" s="85"/>
      <c r="AB2" s="48"/>
      <c r="AC2" s="51"/>
      <c r="AD2" s="51"/>
      <c r="AE2" s="51"/>
      <c r="AF2" s="51"/>
      <c r="AG2" s="48"/>
    </row>
    <row r="3" spans="1:33" x14ac:dyDescent="0.35">
      <c r="A3" s="44">
        <v>1</v>
      </c>
      <c r="B3" s="44" t="s">
        <v>35</v>
      </c>
      <c r="C3" s="45">
        <v>44455</v>
      </c>
      <c r="D3" s="72">
        <v>26925</v>
      </c>
      <c r="E3" s="71" t="s">
        <v>87</v>
      </c>
      <c r="F3" s="46">
        <v>21.62</v>
      </c>
      <c r="G3" s="46">
        <v>170</v>
      </c>
      <c r="H3" s="11">
        <f>G3*F3</f>
        <v>3675.4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48"/>
      <c r="AC3" s="51"/>
      <c r="AD3" s="51"/>
      <c r="AE3" s="51"/>
      <c r="AF3" s="51"/>
      <c r="AG3" s="48"/>
    </row>
    <row r="4" spans="1:33" x14ac:dyDescent="0.35">
      <c r="A4" s="44">
        <v>2</v>
      </c>
      <c r="B4" s="44" t="s">
        <v>35</v>
      </c>
      <c r="C4" s="45">
        <v>44455</v>
      </c>
      <c r="D4" s="72">
        <v>26690</v>
      </c>
      <c r="E4" s="71" t="s">
        <v>95</v>
      </c>
      <c r="F4" s="46">
        <v>22.52</v>
      </c>
      <c r="G4" s="46">
        <v>170</v>
      </c>
      <c r="H4" s="11">
        <f t="shared" ref="H4:H73" si="0">G4*F4</f>
        <v>3828.4</v>
      </c>
      <c r="L4" s="48"/>
      <c r="M4" s="48"/>
      <c r="N4" s="52"/>
      <c r="O4" s="53"/>
      <c r="P4" s="49"/>
      <c r="Q4" s="53"/>
      <c r="R4" s="49"/>
      <c r="S4" s="53"/>
      <c r="T4" s="49"/>
      <c r="U4" s="48"/>
      <c r="V4" s="49"/>
      <c r="W4" s="53"/>
      <c r="X4" s="49"/>
      <c r="Y4" s="48"/>
      <c r="Z4" s="53"/>
      <c r="AA4" s="49"/>
      <c r="AB4" s="48"/>
      <c r="AC4" s="49"/>
      <c r="AD4" s="49"/>
      <c r="AE4" s="48"/>
      <c r="AF4" s="49"/>
      <c r="AG4" s="48"/>
    </row>
    <row r="5" spans="1:33" x14ac:dyDescent="0.35">
      <c r="A5" s="44">
        <v>3</v>
      </c>
      <c r="B5" s="44" t="s">
        <v>112</v>
      </c>
      <c r="C5" s="45">
        <v>44455</v>
      </c>
      <c r="D5" s="72">
        <v>26678</v>
      </c>
      <c r="E5" s="71" t="s">
        <v>95</v>
      </c>
      <c r="F5" s="46">
        <v>15.6</v>
      </c>
      <c r="G5" s="46">
        <v>170</v>
      </c>
      <c r="H5" s="11">
        <f t="shared" si="0"/>
        <v>2652</v>
      </c>
      <c r="L5" s="48"/>
      <c r="M5" s="48"/>
      <c r="N5" s="52"/>
      <c r="O5" s="53"/>
      <c r="P5" s="49"/>
      <c r="Q5" s="53"/>
      <c r="R5" s="49"/>
      <c r="S5" s="53"/>
      <c r="T5" s="49"/>
      <c r="U5" s="48"/>
      <c r="V5" s="49"/>
      <c r="W5" s="53"/>
      <c r="X5" s="49"/>
      <c r="Y5" s="48"/>
      <c r="Z5" s="53"/>
      <c r="AA5" s="49"/>
      <c r="AB5" s="48"/>
      <c r="AC5" s="48"/>
      <c r="AD5" s="49"/>
      <c r="AE5" s="48"/>
      <c r="AF5" s="49"/>
      <c r="AG5" s="48"/>
    </row>
    <row r="6" spans="1:33" x14ac:dyDescent="0.35">
      <c r="A6" s="44">
        <v>4</v>
      </c>
      <c r="B6" s="44" t="s">
        <v>112</v>
      </c>
      <c r="C6" s="45">
        <v>44455</v>
      </c>
      <c r="D6" s="72">
        <v>26683</v>
      </c>
      <c r="E6" s="71" t="s">
        <v>88</v>
      </c>
      <c r="F6" s="46">
        <v>20.9</v>
      </c>
      <c r="G6" s="46">
        <v>170</v>
      </c>
      <c r="H6" s="11">
        <f t="shared" si="0"/>
        <v>3552.9999999999995</v>
      </c>
      <c r="L6" s="48"/>
      <c r="M6" s="48"/>
      <c r="N6" s="50"/>
      <c r="O6" s="53"/>
      <c r="P6" s="49"/>
      <c r="Q6" s="53"/>
      <c r="R6" s="49"/>
      <c r="S6" s="53"/>
      <c r="T6" s="49"/>
      <c r="U6" s="48"/>
      <c r="V6" s="49"/>
      <c r="W6" s="53"/>
      <c r="X6" s="49"/>
      <c r="Y6" s="48"/>
      <c r="Z6" s="53"/>
      <c r="AA6" s="49"/>
      <c r="AB6" s="48"/>
      <c r="AC6" s="49"/>
      <c r="AD6" s="49"/>
      <c r="AE6" s="49"/>
      <c r="AF6" s="49"/>
      <c r="AG6" s="48"/>
    </row>
    <row r="7" spans="1:33" x14ac:dyDescent="0.35">
      <c r="A7" s="44">
        <v>5</v>
      </c>
      <c r="B7" s="44" t="s">
        <v>35</v>
      </c>
      <c r="C7" s="45">
        <v>44455</v>
      </c>
      <c r="D7" s="72">
        <v>26619</v>
      </c>
      <c r="E7" s="71" t="s">
        <v>88</v>
      </c>
      <c r="F7" s="46">
        <v>22.38</v>
      </c>
      <c r="G7" s="46">
        <v>170</v>
      </c>
      <c r="H7" s="11">
        <f t="shared" si="0"/>
        <v>3804.6</v>
      </c>
      <c r="L7" s="48"/>
      <c r="M7" s="49"/>
      <c r="N7" s="50"/>
      <c r="O7" s="53"/>
      <c r="P7" s="49"/>
      <c r="Q7" s="53"/>
      <c r="R7" s="49"/>
      <c r="S7" s="53"/>
      <c r="T7" s="49"/>
      <c r="U7" s="48"/>
      <c r="V7" s="49"/>
      <c r="W7" s="53"/>
      <c r="X7" s="49"/>
      <c r="Y7" s="48"/>
      <c r="Z7" s="53"/>
      <c r="AA7" s="49"/>
      <c r="AB7" s="48"/>
      <c r="AC7" s="49"/>
      <c r="AD7" s="49"/>
      <c r="AE7" s="49"/>
      <c r="AF7" s="49"/>
      <c r="AG7" s="48"/>
    </row>
    <row r="8" spans="1:33" x14ac:dyDescent="0.35">
      <c r="A8" s="44">
        <v>6</v>
      </c>
      <c r="B8" s="44" t="s">
        <v>97</v>
      </c>
      <c r="C8" s="45">
        <v>44455</v>
      </c>
      <c r="D8" s="70">
        <v>26621</v>
      </c>
      <c r="E8" s="71" t="s">
        <v>88</v>
      </c>
      <c r="F8" s="46">
        <v>27.16</v>
      </c>
      <c r="G8" s="46">
        <v>170</v>
      </c>
      <c r="H8" s="11">
        <f t="shared" si="0"/>
        <v>4617.2</v>
      </c>
      <c r="L8" s="48"/>
      <c r="M8" s="48"/>
      <c r="N8" s="50"/>
      <c r="O8" s="53"/>
      <c r="P8" s="49"/>
      <c r="Q8" s="53"/>
      <c r="R8" s="49"/>
      <c r="S8" s="53"/>
      <c r="T8" s="49"/>
      <c r="U8" s="48"/>
      <c r="V8" s="49"/>
      <c r="W8" s="53"/>
      <c r="X8" s="49"/>
      <c r="Y8" s="48"/>
      <c r="Z8" s="53"/>
      <c r="AA8" s="49"/>
      <c r="AB8" s="48"/>
      <c r="AC8" s="49"/>
      <c r="AD8" s="49"/>
      <c r="AE8" s="49"/>
      <c r="AF8" s="49"/>
      <c r="AG8" s="48"/>
    </row>
    <row r="9" spans="1:33" x14ac:dyDescent="0.35">
      <c r="A9" s="44">
        <v>7</v>
      </c>
      <c r="B9" s="44" t="s">
        <v>113</v>
      </c>
      <c r="C9" s="45">
        <v>44455</v>
      </c>
      <c r="D9" s="72">
        <v>26990</v>
      </c>
      <c r="E9" s="71" t="s">
        <v>105</v>
      </c>
      <c r="F9" s="46">
        <v>19.64</v>
      </c>
      <c r="G9" s="46">
        <v>170</v>
      </c>
      <c r="H9" s="11">
        <f t="shared" si="0"/>
        <v>3338.8</v>
      </c>
      <c r="L9" s="48"/>
      <c r="M9" s="48"/>
      <c r="N9" s="52"/>
      <c r="O9" s="53"/>
      <c r="P9" s="49"/>
      <c r="Q9" s="53"/>
      <c r="R9" s="49"/>
      <c r="S9" s="53"/>
      <c r="T9" s="49"/>
      <c r="U9" s="48"/>
      <c r="V9" s="49"/>
      <c r="W9" s="53"/>
      <c r="X9" s="49"/>
      <c r="Y9" s="48"/>
      <c r="Z9" s="53"/>
      <c r="AA9" s="49"/>
      <c r="AB9" s="48"/>
      <c r="AC9" s="49"/>
      <c r="AD9" s="49"/>
      <c r="AE9" s="49"/>
      <c r="AF9" s="49"/>
      <c r="AG9" s="48"/>
    </row>
    <row r="10" spans="1:33" x14ac:dyDescent="0.35">
      <c r="A10" s="44">
        <v>8</v>
      </c>
      <c r="B10" s="44" t="s">
        <v>113</v>
      </c>
      <c r="C10" s="45">
        <v>44456</v>
      </c>
      <c r="D10" s="72">
        <v>27066</v>
      </c>
      <c r="E10" s="71" t="s">
        <v>108</v>
      </c>
      <c r="F10" s="46">
        <v>18.399999999999999</v>
      </c>
      <c r="G10" s="46">
        <v>170</v>
      </c>
      <c r="H10" s="11">
        <f t="shared" si="0"/>
        <v>3127.9999999999995</v>
      </c>
      <c r="L10" s="48"/>
      <c r="M10" s="48" t="s">
        <v>111</v>
      </c>
      <c r="N10" s="52"/>
      <c r="O10" s="53"/>
      <c r="P10" s="49"/>
      <c r="Q10" s="53"/>
      <c r="R10" s="49"/>
      <c r="S10" s="53"/>
      <c r="T10" s="49"/>
      <c r="U10" s="48"/>
      <c r="V10" s="49"/>
      <c r="W10" s="53"/>
      <c r="X10" s="49"/>
      <c r="Y10" s="48"/>
      <c r="Z10" s="53"/>
      <c r="AA10" s="49"/>
      <c r="AB10" s="48"/>
      <c r="AC10" s="49"/>
      <c r="AD10" s="49"/>
      <c r="AE10" s="49"/>
      <c r="AF10" s="49"/>
      <c r="AG10" s="48"/>
    </row>
    <row r="11" spans="1:33" x14ac:dyDescent="0.35">
      <c r="A11" s="44">
        <v>9</v>
      </c>
      <c r="B11" s="44" t="s">
        <v>113</v>
      </c>
      <c r="C11" s="45">
        <v>44456</v>
      </c>
      <c r="D11" s="72">
        <v>27039</v>
      </c>
      <c r="E11" s="71" t="s">
        <v>105</v>
      </c>
      <c r="F11" s="46">
        <v>17.16</v>
      </c>
      <c r="G11" s="46">
        <v>170</v>
      </c>
      <c r="H11" s="11">
        <f t="shared" si="0"/>
        <v>2917.2</v>
      </c>
      <c r="L11" s="48"/>
      <c r="M11" s="48"/>
      <c r="N11" s="52"/>
      <c r="O11" s="53"/>
      <c r="P11" s="48"/>
      <c r="Q11" s="53"/>
      <c r="R11" s="50"/>
      <c r="S11" s="53"/>
      <c r="T11" s="48"/>
      <c r="U11" s="48"/>
      <c r="V11" s="48"/>
      <c r="W11" s="53"/>
      <c r="X11" s="48"/>
      <c r="Y11" s="48"/>
      <c r="Z11" s="53"/>
      <c r="AA11" s="49"/>
      <c r="AB11" s="48"/>
      <c r="AC11" s="48"/>
      <c r="AD11" s="49"/>
      <c r="AE11" s="48"/>
      <c r="AF11" s="49"/>
      <c r="AG11" s="48"/>
    </row>
    <row r="12" spans="1:33" x14ac:dyDescent="0.35">
      <c r="A12" s="44">
        <v>10</v>
      </c>
      <c r="B12" s="44" t="s">
        <v>106</v>
      </c>
      <c r="C12" s="45">
        <v>44456</v>
      </c>
      <c r="D12" s="72">
        <v>27021</v>
      </c>
      <c r="E12" s="71" t="s">
        <v>105</v>
      </c>
      <c r="F12" s="46">
        <v>19.420000000000002</v>
      </c>
      <c r="G12" s="46">
        <v>170</v>
      </c>
      <c r="H12" s="11">
        <f t="shared" si="0"/>
        <v>3301.4</v>
      </c>
      <c r="L12" s="48"/>
      <c r="M12" s="48"/>
      <c r="N12" s="52"/>
      <c r="O12" s="53"/>
      <c r="P12" s="48"/>
      <c r="Q12" s="53"/>
      <c r="R12" s="50"/>
      <c r="S12" s="53"/>
      <c r="T12" s="48"/>
      <c r="U12" s="48"/>
      <c r="V12" s="48"/>
      <c r="W12" s="53"/>
      <c r="X12" s="48"/>
      <c r="Y12" s="48"/>
      <c r="Z12" s="53"/>
      <c r="AA12" s="49"/>
      <c r="AB12" s="48"/>
      <c r="AC12" s="48"/>
      <c r="AD12" s="49"/>
      <c r="AE12" s="48"/>
      <c r="AF12" s="49"/>
      <c r="AG12" s="48"/>
    </row>
    <row r="13" spans="1:33" x14ac:dyDescent="0.35">
      <c r="A13" s="44">
        <v>11</v>
      </c>
      <c r="B13" s="44" t="s">
        <v>106</v>
      </c>
      <c r="C13" s="45">
        <v>44455</v>
      </c>
      <c r="D13" s="73">
        <v>26994</v>
      </c>
      <c r="E13" s="43" t="s">
        <v>105</v>
      </c>
      <c r="F13" s="41">
        <v>17.48</v>
      </c>
      <c r="G13" s="46">
        <v>170</v>
      </c>
      <c r="H13" s="11">
        <f t="shared" si="0"/>
        <v>2971.6</v>
      </c>
      <c r="L13" s="48"/>
      <c r="M13" s="48"/>
      <c r="N13" s="50"/>
      <c r="O13" s="53"/>
      <c r="P13" s="48"/>
      <c r="Q13" s="53"/>
      <c r="R13" s="50"/>
      <c r="S13" s="53"/>
      <c r="T13" s="48"/>
      <c r="U13" s="48"/>
      <c r="V13" s="48"/>
      <c r="W13" s="53"/>
      <c r="X13" s="48"/>
      <c r="Y13" s="48"/>
      <c r="Z13" s="53"/>
      <c r="AA13" s="49"/>
      <c r="AB13" s="48"/>
      <c r="AC13" s="48"/>
      <c r="AD13" s="49"/>
      <c r="AE13" s="48"/>
      <c r="AF13" s="49"/>
      <c r="AG13" s="48"/>
    </row>
    <row r="14" spans="1:33" x14ac:dyDescent="0.35">
      <c r="A14" s="44">
        <v>12</v>
      </c>
      <c r="B14" s="44" t="s">
        <v>106</v>
      </c>
      <c r="C14" s="45">
        <v>44456</v>
      </c>
      <c r="D14" s="73">
        <v>27055</v>
      </c>
      <c r="E14" s="43" t="s">
        <v>105</v>
      </c>
      <c r="F14" s="41">
        <v>20.260000000000002</v>
      </c>
      <c r="G14" s="46">
        <v>170</v>
      </c>
      <c r="H14" s="11">
        <f t="shared" si="0"/>
        <v>3444.2000000000003</v>
      </c>
      <c r="L14" s="48"/>
      <c r="M14" s="48"/>
      <c r="N14" s="52"/>
      <c r="O14" s="53"/>
      <c r="P14" s="48"/>
      <c r="Q14" s="53"/>
      <c r="R14" s="50"/>
      <c r="S14" s="53"/>
      <c r="T14" s="48"/>
      <c r="U14" s="48"/>
      <c r="V14" s="48"/>
      <c r="W14" s="53"/>
      <c r="X14" s="48"/>
      <c r="Y14" s="48"/>
      <c r="Z14" s="53"/>
      <c r="AA14" s="49"/>
      <c r="AB14" s="48"/>
      <c r="AC14" s="48"/>
      <c r="AD14" s="48"/>
      <c r="AE14" s="48"/>
      <c r="AF14" s="49"/>
      <c r="AG14" s="48"/>
    </row>
    <row r="15" spans="1:33" x14ac:dyDescent="0.35">
      <c r="A15" s="44">
        <v>13</v>
      </c>
      <c r="B15" s="44" t="s">
        <v>106</v>
      </c>
      <c r="C15" s="45">
        <v>44455</v>
      </c>
      <c r="D15" s="73">
        <v>26961</v>
      </c>
      <c r="E15" s="43" t="s">
        <v>88</v>
      </c>
      <c r="F15" s="41">
        <v>22.02</v>
      </c>
      <c r="G15" s="46">
        <v>170</v>
      </c>
      <c r="H15" s="11">
        <f t="shared" si="0"/>
        <v>3743.4</v>
      </c>
      <c r="L15" s="48"/>
      <c r="M15" s="48"/>
      <c r="N15" s="52"/>
      <c r="O15" s="53"/>
      <c r="P15" s="48"/>
      <c r="Q15" s="53"/>
      <c r="R15" s="50"/>
      <c r="S15" s="53"/>
      <c r="T15" s="48"/>
      <c r="U15" s="48"/>
      <c r="V15" s="48"/>
      <c r="W15" s="53"/>
      <c r="X15" s="49"/>
      <c r="Y15" s="48"/>
      <c r="Z15" s="53"/>
      <c r="AA15" s="49"/>
      <c r="AB15" s="48"/>
      <c r="AC15" s="48"/>
      <c r="AD15" s="49"/>
      <c r="AE15" s="48"/>
      <c r="AF15" s="49"/>
      <c r="AG15" s="48"/>
    </row>
    <row r="16" spans="1:33" x14ac:dyDescent="0.35">
      <c r="A16" s="44">
        <v>14</v>
      </c>
      <c r="B16" s="44" t="s">
        <v>114</v>
      </c>
      <c r="C16" s="45">
        <v>44455</v>
      </c>
      <c r="D16" s="73">
        <v>26657</v>
      </c>
      <c r="E16" s="43" t="s">
        <v>87</v>
      </c>
      <c r="F16" s="41">
        <v>18.64</v>
      </c>
      <c r="G16" s="46">
        <v>170</v>
      </c>
      <c r="H16" s="11">
        <f t="shared" si="0"/>
        <v>3168.8</v>
      </c>
      <c r="L16" s="48"/>
      <c r="M16" s="48"/>
      <c r="N16" s="52"/>
      <c r="O16" s="53"/>
      <c r="P16" s="48"/>
      <c r="Q16" s="53"/>
      <c r="R16" s="50"/>
      <c r="S16" s="53"/>
      <c r="T16" s="48"/>
      <c r="U16" s="48"/>
      <c r="V16" s="48"/>
      <c r="W16" s="53"/>
      <c r="X16" s="48"/>
      <c r="Y16" s="48"/>
      <c r="Z16" s="53"/>
      <c r="AA16" s="49"/>
      <c r="AB16" s="48"/>
      <c r="AC16" s="48"/>
      <c r="AD16" s="48"/>
      <c r="AE16" s="48"/>
      <c r="AF16" s="49"/>
      <c r="AG16" s="48"/>
    </row>
    <row r="17" spans="1:33" x14ac:dyDescent="0.35">
      <c r="A17" s="44">
        <v>15</v>
      </c>
      <c r="B17" s="44" t="s">
        <v>106</v>
      </c>
      <c r="C17" s="45">
        <v>44455</v>
      </c>
      <c r="D17" s="73">
        <v>26658</v>
      </c>
      <c r="E17" s="43" t="s">
        <v>87</v>
      </c>
      <c r="F17" s="41">
        <v>21.3</v>
      </c>
      <c r="G17" s="46">
        <v>170</v>
      </c>
      <c r="H17" s="11">
        <f t="shared" si="0"/>
        <v>3621</v>
      </c>
      <c r="L17" s="48"/>
      <c r="M17" s="48"/>
      <c r="N17" s="52"/>
      <c r="O17" s="53"/>
      <c r="P17" s="48"/>
      <c r="Q17" s="53"/>
      <c r="R17" s="50"/>
      <c r="S17" s="53"/>
      <c r="T17" s="48"/>
      <c r="U17" s="48"/>
      <c r="V17" s="48"/>
      <c r="W17" s="53"/>
      <c r="X17" s="48"/>
      <c r="Y17" s="48"/>
      <c r="Z17" s="53"/>
      <c r="AA17" s="49"/>
      <c r="AB17" s="48"/>
      <c r="AC17" s="48"/>
      <c r="AD17" s="48"/>
      <c r="AE17" s="48"/>
      <c r="AF17" s="49"/>
      <c r="AG17" s="48"/>
    </row>
    <row r="18" spans="1:33" x14ac:dyDescent="0.35">
      <c r="A18" s="44">
        <v>16</v>
      </c>
      <c r="B18" s="44" t="s">
        <v>35</v>
      </c>
      <c r="C18" s="45">
        <v>44456</v>
      </c>
      <c r="D18" s="73">
        <v>27044</v>
      </c>
      <c r="E18" s="43" t="s">
        <v>105</v>
      </c>
      <c r="F18" s="41">
        <v>21.2</v>
      </c>
      <c r="G18" s="46">
        <v>170</v>
      </c>
      <c r="H18" s="11">
        <f t="shared" si="0"/>
        <v>3604</v>
      </c>
      <c r="L18" s="48"/>
      <c r="M18" s="48"/>
      <c r="N18" s="52"/>
      <c r="O18" s="53"/>
      <c r="P18" s="48"/>
      <c r="Q18" s="53"/>
      <c r="R18" s="50"/>
      <c r="S18" s="53"/>
      <c r="T18" s="48"/>
      <c r="U18" s="48"/>
      <c r="V18" s="48"/>
      <c r="W18" s="53"/>
      <c r="X18" s="48"/>
      <c r="Y18" s="48"/>
      <c r="Z18" s="53"/>
      <c r="AA18" s="49"/>
      <c r="AB18" s="48"/>
      <c r="AC18" s="48"/>
      <c r="AD18" s="48"/>
      <c r="AE18" s="48"/>
      <c r="AF18" s="49"/>
      <c r="AG18" s="48"/>
    </row>
    <row r="19" spans="1:33" x14ac:dyDescent="0.35">
      <c r="A19" s="44">
        <v>17</v>
      </c>
      <c r="B19" s="44" t="s">
        <v>35</v>
      </c>
      <c r="C19" s="45">
        <v>44455</v>
      </c>
      <c r="D19" s="73">
        <v>27006</v>
      </c>
      <c r="E19" s="43" t="s">
        <v>105</v>
      </c>
      <c r="F19" s="41">
        <v>21.48</v>
      </c>
      <c r="G19" s="46">
        <v>170</v>
      </c>
      <c r="H19" s="11">
        <f t="shared" si="0"/>
        <v>3651.6</v>
      </c>
      <c r="L19" s="48"/>
      <c r="M19" s="48"/>
      <c r="N19" s="52"/>
      <c r="O19" s="53"/>
      <c r="P19" s="48"/>
      <c r="Q19" s="53"/>
      <c r="R19" s="50"/>
      <c r="S19" s="53"/>
      <c r="T19" s="48"/>
      <c r="U19" s="48"/>
      <c r="V19" s="48"/>
      <c r="W19" s="53"/>
      <c r="X19" s="48"/>
      <c r="Y19" s="48"/>
      <c r="Z19" s="53"/>
      <c r="AA19" s="49"/>
      <c r="AB19" s="48"/>
      <c r="AC19" s="48"/>
      <c r="AD19" s="48"/>
      <c r="AE19" s="48"/>
      <c r="AF19" s="49"/>
      <c r="AG19" s="48"/>
    </row>
    <row r="20" spans="1:33" x14ac:dyDescent="0.35">
      <c r="A20" s="44">
        <v>18</v>
      </c>
      <c r="B20" s="44" t="s">
        <v>115</v>
      </c>
      <c r="C20" s="45">
        <v>44455</v>
      </c>
      <c r="D20" s="73">
        <v>26984</v>
      </c>
      <c r="E20" s="43" t="s">
        <v>105</v>
      </c>
      <c r="F20" s="41">
        <v>18.48</v>
      </c>
      <c r="G20" s="46">
        <v>170</v>
      </c>
      <c r="H20" s="11">
        <f t="shared" si="0"/>
        <v>3141.6</v>
      </c>
      <c r="L20" s="48"/>
      <c r="M20" s="48"/>
      <c r="N20" s="52"/>
      <c r="O20" s="53"/>
      <c r="P20" s="48"/>
      <c r="Q20" s="53"/>
      <c r="R20" s="50"/>
      <c r="S20" s="53"/>
      <c r="T20" s="48"/>
      <c r="U20" s="48"/>
      <c r="V20" s="48"/>
      <c r="W20" s="53"/>
      <c r="X20" s="48"/>
      <c r="Y20" s="48"/>
      <c r="Z20" s="53"/>
      <c r="AA20" s="49"/>
      <c r="AB20" s="48"/>
      <c r="AC20" s="48"/>
      <c r="AD20" s="48"/>
      <c r="AE20" s="48"/>
      <c r="AF20" s="49"/>
      <c r="AG20" s="48"/>
    </row>
    <row r="21" spans="1:33" x14ac:dyDescent="0.35">
      <c r="A21" s="44">
        <v>19</v>
      </c>
      <c r="B21" s="44" t="s">
        <v>115</v>
      </c>
      <c r="C21" s="45">
        <v>44455</v>
      </c>
      <c r="D21" s="73">
        <v>27011</v>
      </c>
      <c r="E21" s="43" t="s">
        <v>105</v>
      </c>
      <c r="F21" s="41">
        <v>17.28</v>
      </c>
      <c r="G21" s="46">
        <v>170</v>
      </c>
      <c r="H21" s="11">
        <f t="shared" si="0"/>
        <v>2937.6000000000004</v>
      </c>
      <c r="L21" s="48"/>
      <c r="M21" s="48"/>
      <c r="N21" s="52"/>
      <c r="O21" s="53"/>
      <c r="P21" s="48"/>
      <c r="Q21" s="53"/>
      <c r="R21" s="50"/>
      <c r="S21" s="53"/>
      <c r="T21" s="48"/>
      <c r="U21" s="48"/>
      <c r="V21" s="48"/>
      <c r="W21" s="53"/>
      <c r="X21" s="48"/>
      <c r="Y21" s="48"/>
      <c r="Z21" s="53"/>
      <c r="AA21" s="49"/>
      <c r="AB21" s="48"/>
      <c r="AC21" s="48"/>
      <c r="AD21" s="48"/>
      <c r="AE21" s="48"/>
      <c r="AF21" s="49"/>
      <c r="AG21" s="48"/>
    </row>
    <row r="22" spans="1:33" x14ac:dyDescent="0.35">
      <c r="A22" s="44">
        <v>20</v>
      </c>
      <c r="B22" s="44" t="s">
        <v>115</v>
      </c>
      <c r="C22" s="45">
        <v>44456</v>
      </c>
      <c r="D22" s="73">
        <v>27045</v>
      </c>
      <c r="E22" s="43" t="s">
        <v>105</v>
      </c>
      <c r="F22" s="41">
        <v>19.579999999999998</v>
      </c>
      <c r="G22" s="46">
        <v>170</v>
      </c>
      <c r="H22" s="11">
        <f t="shared" si="0"/>
        <v>3328.6</v>
      </c>
      <c r="L22" s="48"/>
      <c r="M22" s="48"/>
      <c r="N22" s="52"/>
      <c r="O22" s="53"/>
      <c r="P22" s="48"/>
      <c r="Q22" s="53"/>
      <c r="R22" s="50"/>
      <c r="S22" s="53"/>
      <c r="T22" s="48"/>
      <c r="U22" s="48"/>
      <c r="V22" s="48"/>
      <c r="W22" s="53"/>
      <c r="X22" s="48"/>
      <c r="Y22" s="48"/>
      <c r="Z22" s="53"/>
      <c r="AA22" s="49"/>
      <c r="AB22" s="48"/>
      <c r="AC22" s="48"/>
      <c r="AD22" s="48"/>
      <c r="AE22" s="48"/>
      <c r="AF22" s="49"/>
      <c r="AG22" s="48"/>
    </row>
    <row r="23" spans="1:33" x14ac:dyDescent="0.35">
      <c r="A23" s="44">
        <v>21</v>
      </c>
      <c r="B23" s="44" t="s">
        <v>115</v>
      </c>
      <c r="C23" s="45">
        <v>44456</v>
      </c>
      <c r="D23" s="73">
        <v>27075</v>
      </c>
      <c r="E23" s="43" t="s">
        <v>95</v>
      </c>
      <c r="F23" s="41">
        <v>17.22</v>
      </c>
      <c r="G23" s="46">
        <v>170</v>
      </c>
      <c r="H23" s="11">
        <f t="shared" si="0"/>
        <v>2927.3999999999996</v>
      </c>
      <c r="L23" s="48"/>
      <c r="M23" s="48"/>
      <c r="N23" s="52"/>
      <c r="O23" s="53"/>
      <c r="P23" s="48"/>
      <c r="Q23" s="53"/>
      <c r="R23" s="50"/>
      <c r="S23" s="53"/>
      <c r="T23" s="48"/>
      <c r="U23" s="48"/>
      <c r="V23" s="48"/>
      <c r="W23" s="53"/>
      <c r="X23" s="48"/>
      <c r="Y23" s="48"/>
      <c r="Z23" s="53"/>
      <c r="AA23" s="49"/>
      <c r="AB23" s="48"/>
      <c r="AC23" s="48"/>
      <c r="AD23" s="48"/>
      <c r="AE23" s="48"/>
      <c r="AF23" s="49"/>
      <c r="AG23" s="48"/>
    </row>
    <row r="24" spans="1:33" x14ac:dyDescent="0.35">
      <c r="A24" s="44">
        <v>22</v>
      </c>
      <c r="B24" s="44" t="s">
        <v>96</v>
      </c>
      <c r="C24" s="45">
        <v>44455</v>
      </c>
      <c r="D24" s="73">
        <v>26960</v>
      </c>
      <c r="E24" s="43" t="s">
        <v>88</v>
      </c>
      <c r="F24" s="41">
        <v>18.62</v>
      </c>
      <c r="G24" s="46">
        <v>170</v>
      </c>
      <c r="H24" s="11">
        <f t="shared" si="0"/>
        <v>3165.4</v>
      </c>
      <c r="L24" s="48"/>
      <c r="M24" s="48"/>
      <c r="N24" s="52"/>
      <c r="O24" s="53"/>
      <c r="P24" s="48"/>
      <c r="Q24" s="53"/>
      <c r="R24" s="50"/>
      <c r="S24" s="53"/>
      <c r="T24" s="48"/>
      <c r="U24" s="48"/>
      <c r="V24" s="48"/>
      <c r="W24" s="53"/>
      <c r="X24" s="48"/>
      <c r="Y24" s="48"/>
      <c r="Z24" s="53"/>
      <c r="AA24" s="49"/>
      <c r="AB24" s="48"/>
      <c r="AC24" s="48"/>
      <c r="AD24" s="48"/>
      <c r="AE24" s="48"/>
      <c r="AF24" s="49"/>
      <c r="AG24" s="48"/>
    </row>
    <row r="25" spans="1:33" x14ac:dyDescent="0.35">
      <c r="A25" s="44">
        <v>23</v>
      </c>
      <c r="B25" s="44" t="s">
        <v>96</v>
      </c>
      <c r="C25" s="45">
        <v>44456</v>
      </c>
      <c r="D25" s="73">
        <v>27052</v>
      </c>
      <c r="E25" s="43" t="s">
        <v>105</v>
      </c>
      <c r="F25" s="41">
        <v>19.62</v>
      </c>
      <c r="G25" s="46">
        <v>170</v>
      </c>
      <c r="H25" s="11">
        <f t="shared" si="0"/>
        <v>3335.4</v>
      </c>
      <c r="L25" s="48"/>
      <c r="M25" s="48"/>
      <c r="N25" s="52"/>
      <c r="O25" s="53"/>
      <c r="P25" s="48"/>
      <c r="Q25" s="53"/>
      <c r="R25" s="50"/>
      <c r="S25" s="53"/>
      <c r="T25" s="48"/>
      <c r="U25" s="48"/>
      <c r="V25" s="48"/>
      <c r="W25" s="53"/>
      <c r="X25" s="48"/>
      <c r="Y25" s="48"/>
      <c r="Z25" s="53"/>
      <c r="AA25" s="49"/>
      <c r="AB25" s="48"/>
      <c r="AC25" s="48"/>
      <c r="AD25" s="48"/>
      <c r="AE25" s="48"/>
      <c r="AF25" s="49"/>
      <c r="AG25" s="48"/>
    </row>
    <row r="26" spans="1:33" x14ac:dyDescent="0.35">
      <c r="A26" s="44">
        <v>24</v>
      </c>
      <c r="B26" s="44" t="s">
        <v>96</v>
      </c>
      <c r="C26" s="45">
        <v>44456</v>
      </c>
      <c r="D26" s="73">
        <v>27017</v>
      </c>
      <c r="E26" s="43" t="s">
        <v>87</v>
      </c>
      <c r="F26" s="41">
        <v>16.440000000000001</v>
      </c>
      <c r="G26" s="46">
        <v>170</v>
      </c>
      <c r="H26" s="11">
        <f t="shared" si="0"/>
        <v>2794.8</v>
      </c>
      <c r="L26" s="48"/>
      <c r="M26" s="48"/>
      <c r="N26" s="52"/>
      <c r="O26" s="53"/>
      <c r="P26" s="48"/>
      <c r="Q26" s="53"/>
      <c r="R26" s="50"/>
      <c r="S26" s="53"/>
      <c r="T26" s="48"/>
      <c r="U26" s="48"/>
      <c r="V26" s="48"/>
      <c r="W26" s="53"/>
      <c r="X26" s="48"/>
      <c r="Y26" s="48"/>
      <c r="Z26" s="53"/>
      <c r="AA26" s="49"/>
      <c r="AB26" s="48"/>
      <c r="AC26" s="48"/>
      <c r="AD26" s="48"/>
      <c r="AE26" s="48"/>
      <c r="AF26" s="49"/>
      <c r="AG26" s="48"/>
    </row>
    <row r="27" spans="1:33" x14ac:dyDescent="0.35">
      <c r="A27" s="44">
        <v>25</v>
      </c>
      <c r="B27" s="44" t="s">
        <v>102</v>
      </c>
      <c r="C27" s="45">
        <v>44456</v>
      </c>
      <c r="D27" s="73">
        <v>27020</v>
      </c>
      <c r="E27" s="43" t="s">
        <v>105</v>
      </c>
      <c r="F27" s="41">
        <v>18.64</v>
      </c>
      <c r="G27" s="46">
        <v>170</v>
      </c>
      <c r="H27" s="11">
        <f t="shared" si="0"/>
        <v>3168.8</v>
      </c>
      <c r="L27" s="48"/>
      <c r="M27" s="48"/>
      <c r="N27" s="52"/>
      <c r="O27" s="53"/>
      <c r="P27" s="48"/>
      <c r="Q27" s="53"/>
      <c r="R27" s="50"/>
      <c r="S27" s="53"/>
      <c r="T27" s="48"/>
      <c r="U27" s="48"/>
      <c r="V27" s="48"/>
      <c r="W27" s="53"/>
      <c r="X27" s="48"/>
      <c r="Y27" s="48"/>
      <c r="Z27" s="53"/>
      <c r="AA27" s="49"/>
      <c r="AB27" s="48"/>
      <c r="AC27" s="48"/>
      <c r="AD27" s="48"/>
      <c r="AE27" s="48"/>
      <c r="AF27" s="49"/>
      <c r="AG27" s="48"/>
    </row>
    <row r="28" spans="1:33" x14ac:dyDescent="0.35">
      <c r="A28" s="44">
        <v>26</v>
      </c>
      <c r="B28" s="44" t="s">
        <v>102</v>
      </c>
      <c r="C28" s="45">
        <v>44456</v>
      </c>
      <c r="D28" s="73">
        <v>27051</v>
      </c>
      <c r="E28" s="43" t="s">
        <v>105</v>
      </c>
      <c r="F28" s="41">
        <v>19.579999999999998</v>
      </c>
      <c r="G28" s="46">
        <v>170</v>
      </c>
      <c r="H28" s="11">
        <f t="shared" si="0"/>
        <v>3328.6</v>
      </c>
      <c r="L28" s="48"/>
      <c r="M28" s="48"/>
      <c r="N28" s="52"/>
      <c r="O28" s="53"/>
      <c r="P28" s="48"/>
      <c r="Q28" s="53"/>
      <c r="R28" s="50"/>
      <c r="S28" s="53"/>
      <c r="T28" s="48"/>
      <c r="U28" s="48"/>
      <c r="V28" s="48"/>
      <c r="W28" s="53"/>
      <c r="X28" s="48"/>
      <c r="Y28" s="48"/>
      <c r="Z28" s="53"/>
      <c r="AA28" s="49"/>
      <c r="AB28" s="48"/>
      <c r="AC28" s="48"/>
      <c r="AD28" s="48"/>
      <c r="AE28" s="48"/>
      <c r="AF28" s="49"/>
      <c r="AG28" s="48"/>
    </row>
    <row r="29" spans="1:33" x14ac:dyDescent="0.35">
      <c r="A29" s="44">
        <v>27</v>
      </c>
      <c r="B29" s="44" t="s">
        <v>102</v>
      </c>
      <c r="C29" s="45">
        <v>44455</v>
      </c>
      <c r="D29" s="73">
        <v>26968</v>
      </c>
      <c r="E29" s="43" t="s">
        <v>105</v>
      </c>
      <c r="F29" s="41">
        <v>19.82</v>
      </c>
      <c r="G29" s="46">
        <v>170</v>
      </c>
      <c r="H29" s="11">
        <f t="shared" si="0"/>
        <v>3369.4</v>
      </c>
      <c r="L29" s="48"/>
      <c r="M29" s="48"/>
      <c r="N29" s="52"/>
      <c r="O29" s="53"/>
      <c r="P29" s="48"/>
      <c r="Q29" s="53"/>
      <c r="R29" s="50"/>
      <c r="S29" s="53"/>
      <c r="T29" s="48"/>
      <c r="U29" s="48"/>
      <c r="V29" s="48"/>
      <c r="W29" s="53"/>
      <c r="X29" s="48"/>
      <c r="Y29" s="48"/>
      <c r="Z29" s="53"/>
      <c r="AA29" s="49"/>
      <c r="AB29" s="48"/>
      <c r="AC29" s="48"/>
      <c r="AD29" s="48"/>
      <c r="AE29" s="48"/>
      <c r="AF29" s="49"/>
      <c r="AG29" s="48"/>
    </row>
    <row r="30" spans="1:33" x14ac:dyDescent="0.35">
      <c r="A30" s="44">
        <v>28</v>
      </c>
      <c r="B30" s="44" t="s">
        <v>102</v>
      </c>
      <c r="C30" s="45">
        <v>44454</v>
      </c>
      <c r="D30" s="73">
        <v>26535</v>
      </c>
      <c r="E30" s="43" t="s">
        <v>88</v>
      </c>
      <c r="F30" s="41">
        <v>23.34</v>
      </c>
      <c r="G30" s="46">
        <v>170</v>
      </c>
      <c r="H30" s="11">
        <f t="shared" si="0"/>
        <v>3967.8</v>
      </c>
      <c r="L30" s="48"/>
      <c r="M30" s="48"/>
      <c r="N30" s="52"/>
      <c r="O30" s="53"/>
      <c r="P30" s="48"/>
      <c r="Q30" s="53"/>
      <c r="R30" s="50"/>
      <c r="S30" s="53"/>
      <c r="T30" s="48"/>
      <c r="U30" s="48"/>
      <c r="V30" s="48"/>
      <c r="W30" s="53"/>
      <c r="X30" s="48"/>
      <c r="Y30" s="48"/>
      <c r="Z30" s="53"/>
      <c r="AA30" s="49"/>
      <c r="AB30" s="48"/>
      <c r="AC30" s="48"/>
      <c r="AD30" s="48"/>
      <c r="AE30" s="48"/>
      <c r="AF30" s="49"/>
      <c r="AG30" s="48"/>
    </row>
    <row r="31" spans="1:33" x14ac:dyDescent="0.35">
      <c r="A31" s="44">
        <v>29</v>
      </c>
      <c r="B31" s="44" t="s">
        <v>116</v>
      </c>
      <c r="C31" s="45">
        <v>44456</v>
      </c>
      <c r="D31" s="73">
        <v>27050</v>
      </c>
      <c r="E31" s="43" t="s">
        <v>105</v>
      </c>
      <c r="F31" s="41">
        <v>20.399999999999999</v>
      </c>
      <c r="G31" s="46">
        <v>170</v>
      </c>
      <c r="H31" s="11">
        <f t="shared" si="0"/>
        <v>3467.9999999999995</v>
      </c>
      <c r="L31" s="48"/>
      <c r="M31" s="48"/>
      <c r="N31" s="52"/>
      <c r="O31" s="53"/>
      <c r="P31" s="48"/>
      <c r="Q31" s="53"/>
      <c r="R31" s="50"/>
      <c r="S31" s="53"/>
      <c r="T31" s="48"/>
      <c r="U31" s="48"/>
      <c r="V31" s="48"/>
      <c r="W31" s="53"/>
      <c r="X31" s="48"/>
      <c r="Y31" s="48"/>
      <c r="Z31" s="53"/>
      <c r="AA31" s="49"/>
      <c r="AB31" s="48"/>
      <c r="AC31" s="48"/>
      <c r="AD31" s="48"/>
      <c r="AE31" s="48"/>
      <c r="AF31" s="49"/>
      <c r="AG31" s="48"/>
    </row>
    <row r="32" spans="1:33" x14ac:dyDescent="0.35">
      <c r="A32" s="44">
        <v>30</v>
      </c>
      <c r="B32" s="44" t="s">
        <v>116</v>
      </c>
      <c r="C32" s="45">
        <v>44456</v>
      </c>
      <c r="D32" s="73">
        <v>27016</v>
      </c>
      <c r="E32" s="43" t="s">
        <v>87</v>
      </c>
      <c r="F32" s="41">
        <v>19.34</v>
      </c>
      <c r="G32" s="46">
        <v>170</v>
      </c>
      <c r="H32" s="11">
        <f t="shared" si="0"/>
        <v>3287.8</v>
      </c>
      <c r="L32" s="48"/>
      <c r="M32" s="48"/>
      <c r="N32" s="52"/>
      <c r="O32" s="53"/>
      <c r="P32" s="48"/>
      <c r="Q32" s="53"/>
      <c r="R32" s="50"/>
      <c r="S32" s="53"/>
      <c r="T32" s="48"/>
      <c r="U32" s="48"/>
      <c r="V32" s="48"/>
      <c r="W32" s="53"/>
      <c r="X32" s="48"/>
      <c r="Y32" s="48"/>
      <c r="Z32" s="53"/>
      <c r="AA32" s="49"/>
      <c r="AB32" s="48"/>
      <c r="AC32" s="48"/>
      <c r="AD32" s="48"/>
      <c r="AE32" s="48"/>
      <c r="AF32" s="49"/>
      <c r="AG32" s="48"/>
    </row>
    <row r="33" spans="1:33" x14ac:dyDescent="0.35">
      <c r="A33" s="44">
        <v>31</v>
      </c>
      <c r="B33" s="44" t="s">
        <v>116</v>
      </c>
      <c r="C33" s="45">
        <v>44455</v>
      </c>
      <c r="D33" s="73">
        <v>26997</v>
      </c>
      <c r="E33" s="43" t="s">
        <v>105</v>
      </c>
      <c r="F33" s="41">
        <v>20.02</v>
      </c>
      <c r="G33" s="46">
        <v>170</v>
      </c>
      <c r="H33" s="11">
        <f t="shared" si="0"/>
        <v>3403.4</v>
      </c>
      <c r="L33" s="48"/>
      <c r="M33" s="48"/>
      <c r="N33" s="52"/>
      <c r="O33" s="53"/>
      <c r="P33" s="48"/>
      <c r="Q33" s="53"/>
      <c r="R33" s="50"/>
      <c r="S33" s="53"/>
      <c r="T33" s="48"/>
      <c r="U33" s="48"/>
      <c r="V33" s="48"/>
      <c r="W33" s="53"/>
      <c r="X33" s="48"/>
      <c r="Y33" s="48"/>
      <c r="Z33" s="53"/>
      <c r="AA33" s="49"/>
      <c r="AB33" s="48"/>
      <c r="AC33" s="48"/>
      <c r="AD33" s="48"/>
      <c r="AE33" s="48"/>
      <c r="AF33" s="49"/>
      <c r="AG33" s="48"/>
    </row>
    <row r="34" spans="1:33" x14ac:dyDescent="0.35">
      <c r="A34" s="44">
        <v>32</v>
      </c>
      <c r="B34" s="44" t="s">
        <v>116</v>
      </c>
      <c r="C34" s="45">
        <v>44455</v>
      </c>
      <c r="D34" s="73">
        <v>26969</v>
      </c>
      <c r="E34" s="43" t="s">
        <v>105</v>
      </c>
      <c r="F34" s="41">
        <v>19.399999999999999</v>
      </c>
      <c r="G34" s="46">
        <v>170</v>
      </c>
      <c r="H34" s="11">
        <f t="shared" si="0"/>
        <v>3297.9999999999995</v>
      </c>
      <c r="L34" s="48"/>
      <c r="M34" s="48"/>
      <c r="N34" s="52"/>
      <c r="O34" s="53"/>
      <c r="P34" s="48"/>
      <c r="Q34" s="53"/>
      <c r="R34" s="50"/>
      <c r="S34" s="53"/>
      <c r="T34" s="48"/>
      <c r="U34" s="48"/>
      <c r="V34" s="48"/>
      <c r="W34" s="53"/>
      <c r="X34" s="48"/>
      <c r="Y34" s="48"/>
      <c r="Z34" s="53"/>
      <c r="AA34" s="49"/>
      <c r="AB34" s="48"/>
      <c r="AC34" s="48"/>
      <c r="AD34" s="48"/>
      <c r="AE34" s="48"/>
      <c r="AF34" s="49"/>
      <c r="AG34" s="48"/>
    </row>
    <row r="35" spans="1:33" x14ac:dyDescent="0.35">
      <c r="A35" s="44">
        <v>33</v>
      </c>
      <c r="B35" s="44" t="s">
        <v>117</v>
      </c>
      <c r="C35" s="45">
        <v>44455</v>
      </c>
      <c r="D35" s="73">
        <v>26996</v>
      </c>
      <c r="E35" s="43" t="s">
        <v>105</v>
      </c>
      <c r="F35" s="41">
        <v>20.3</v>
      </c>
      <c r="G35" s="46">
        <v>170</v>
      </c>
      <c r="H35" s="11">
        <f t="shared" si="0"/>
        <v>3451</v>
      </c>
      <c r="L35" s="48"/>
      <c r="M35" s="48"/>
      <c r="N35" s="52"/>
      <c r="O35" s="53"/>
      <c r="P35" s="48"/>
      <c r="Q35" s="53"/>
      <c r="R35" s="50"/>
      <c r="S35" s="53"/>
      <c r="T35" s="48"/>
      <c r="U35" s="48"/>
      <c r="V35" s="48"/>
      <c r="W35" s="53"/>
      <c r="X35" s="48"/>
      <c r="Y35" s="48"/>
      <c r="Z35" s="53"/>
      <c r="AA35" s="49"/>
      <c r="AB35" s="48"/>
      <c r="AC35" s="48"/>
      <c r="AD35" s="48"/>
      <c r="AE35" s="48"/>
      <c r="AF35" s="49"/>
      <c r="AG35" s="48"/>
    </row>
    <row r="36" spans="1:33" x14ac:dyDescent="0.35">
      <c r="A36" s="44">
        <v>34</v>
      </c>
      <c r="B36" s="44" t="s">
        <v>117</v>
      </c>
      <c r="C36" s="45">
        <v>44456</v>
      </c>
      <c r="D36" s="73">
        <v>27040</v>
      </c>
      <c r="E36" s="43" t="s">
        <v>105</v>
      </c>
      <c r="F36" s="41">
        <v>20.079999999999998</v>
      </c>
      <c r="G36" s="46">
        <v>170</v>
      </c>
      <c r="H36" s="11">
        <f t="shared" si="0"/>
        <v>3413.6</v>
      </c>
      <c r="L36" s="48"/>
      <c r="M36" s="48"/>
      <c r="N36" s="52"/>
      <c r="O36" s="53"/>
      <c r="P36" s="48"/>
      <c r="Q36" s="53"/>
      <c r="R36" s="50"/>
      <c r="S36" s="53"/>
      <c r="T36" s="48"/>
      <c r="U36" s="48"/>
      <c r="V36" s="48"/>
      <c r="W36" s="53"/>
      <c r="X36" s="48"/>
      <c r="Y36" s="48"/>
      <c r="Z36" s="53"/>
      <c r="AA36" s="49"/>
      <c r="AB36" s="48"/>
      <c r="AC36" s="48"/>
      <c r="AD36" s="48"/>
      <c r="AE36" s="48"/>
      <c r="AF36" s="49"/>
      <c r="AG36" s="48"/>
    </row>
    <row r="37" spans="1:33" x14ac:dyDescent="0.35">
      <c r="A37" s="44">
        <v>35</v>
      </c>
      <c r="B37" s="44" t="s">
        <v>94</v>
      </c>
      <c r="C37" s="45">
        <v>44456</v>
      </c>
      <c r="D37" s="73">
        <v>27059</v>
      </c>
      <c r="E37" s="43" t="s">
        <v>108</v>
      </c>
      <c r="F37" s="41">
        <v>19.72</v>
      </c>
      <c r="G37" s="46">
        <v>170</v>
      </c>
      <c r="H37" s="11">
        <f t="shared" si="0"/>
        <v>3352.3999999999996</v>
      </c>
      <c r="L37" s="48"/>
      <c r="M37" s="48"/>
      <c r="N37" s="52"/>
      <c r="O37" s="53"/>
      <c r="P37" s="48"/>
      <c r="Q37" s="53"/>
      <c r="R37" s="50"/>
      <c r="S37" s="53"/>
      <c r="T37" s="48"/>
      <c r="U37" s="48"/>
      <c r="V37" s="48"/>
      <c r="W37" s="53"/>
      <c r="X37" s="48"/>
      <c r="Y37" s="48"/>
      <c r="Z37" s="53"/>
      <c r="AA37" s="49"/>
      <c r="AB37" s="48"/>
      <c r="AC37" s="48"/>
      <c r="AD37" s="48"/>
      <c r="AE37" s="48"/>
      <c r="AF37" s="49"/>
      <c r="AG37" s="48"/>
    </row>
    <row r="38" spans="1:33" x14ac:dyDescent="0.35">
      <c r="A38" s="44">
        <v>36</v>
      </c>
      <c r="B38" s="44" t="s">
        <v>94</v>
      </c>
      <c r="C38" s="45">
        <v>44456</v>
      </c>
      <c r="D38" s="73">
        <v>27024</v>
      </c>
      <c r="E38" s="43" t="s">
        <v>105</v>
      </c>
      <c r="F38" s="41">
        <v>18.760000000000002</v>
      </c>
      <c r="G38" s="46">
        <v>170</v>
      </c>
      <c r="H38" s="11">
        <f t="shared" si="0"/>
        <v>3189.2000000000003</v>
      </c>
      <c r="L38" s="48"/>
      <c r="M38" s="48"/>
      <c r="N38" s="52"/>
      <c r="O38" s="53"/>
      <c r="P38" s="48"/>
      <c r="Q38" s="53"/>
      <c r="R38" s="50"/>
      <c r="S38" s="53"/>
      <c r="T38" s="48"/>
      <c r="U38" s="48"/>
      <c r="V38" s="48"/>
      <c r="W38" s="53"/>
      <c r="X38" s="48"/>
      <c r="Y38" s="48"/>
      <c r="Z38" s="53"/>
      <c r="AA38" s="49"/>
      <c r="AB38" s="48"/>
      <c r="AC38" s="48"/>
      <c r="AD38" s="48"/>
      <c r="AE38" s="48"/>
      <c r="AF38" s="49"/>
      <c r="AG38" s="48"/>
    </row>
    <row r="39" spans="1:33" x14ac:dyDescent="0.35">
      <c r="A39" s="44">
        <v>37</v>
      </c>
      <c r="B39" s="44" t="s">
        <v>94</v>
      </c>
      <c r="C39" s="45">
        <v>44455</v>
      </c>
      <c r="D39" s="73">
        <v>26980</v>
      </c>
      <c r="E39" s="43" t="s">
        <v>105</v>
      </c>
      <c r="F39" s="41">
        <v>18.72</v>
      </c>
      <c r="G39" s="46">
        <v>170</v>
      </c>
      <c r="H39" s="11">
        <f t="shared" si="0"/>
        <v>3182.3999999999996</v>
      </c>
      <c r="L39" s="48"/>
      <c r="M39" s="48"/>
      <c r="N39" s="52"/>
      <c r="O39" s="53"/>
      <c r="P39" s="48"/>
      <c r="Q39" s="53"/>
      <c r="R39" s="50"/>
      <c r="S39" s="53"/>
      <c r="T39" s="48"/>
      <c r="U39" s="48"/>
      <c r="V39" s="48"/>
      <c r="W39" s="53"/>
      <c r="X39" s="48"/>
      <c r="Y39" s="48"/>
      <c r="Z39" s="53"/>
      <c r="AA39" s="49"/>
      <c r="AB39" s="48"/>
      <c r="AC39" s="48"/>
      <c r="AD39" s="48"/>
      <c r="AE39" s="48"/>
      <c r="AF39" s="49"/>
      <c r="AG39" s="48"/>
    </row>
    <row r="40" spans="1:33" x14ac:dyDescent="0.35">
      <c r="A40" s="44">
        <v>38</v>
      </c>
      <c r="B40" s="44" t="s">
        <v>94</v>
      </c>
      <c r="C40" s="45">
        <v>44455</v>
      </c>
      <c r="D40" s="73">
        <v>27007</v>
      </c>
      <c r="E40" s="43" t="s">
        <v>105</v>
      </c>
      <c r="F40" s="41">
        <v>19.88</v>
      </c>
      <c r="G40" s="46">
        <v>170</v>
      </c>
      <c r="H40" s="11">
        <f t="shared" si="0"/>
        <v>3379.6</v>
      </c>
      <c r="L40" s="48"/>
      <c r="M40" s="48"/>
      <c r="N40" s="52"/>
      <c r="O40" s="53"/>
      <c r="P40" s="48"/>
      <c r="Q40" s="53"/>
      <c r="R40" s="50"/>
      <c r="S40" s="53"/>
      <c r="T40" s="48"/>
      <c r="U40" s="48"/>
      <c r="V40" s="48"/>
      <c r="W40" s="53"/>
      <c r="X40" s="48"/>
      <c r="Y40" s="48"/>
      <c r="Z40" s="53"/>
      <c r="AA40" s="49"/>
      <c r="AB40" s="48"/>
      <c r="AC40" s="48"/>
      <c r="AD40" s="48"/>
      <c r="AE40" s="48"/>
      <c r="AF40" s="49"/>
      <c r="AG40" s="48"/>
    </row>
    <row r="41" spans="1:33" x14ac:dyDescent="0.35">
      <c r="A41" s="44">
        <v>39</v>
      </c>
      <c r="B41" s="44" t="s">
        <v>118</v>
      </c>
      <c r="C41" s="45">
        <v>44456</v>
      </c>
      <c r="D41" s="73">
        <v>27080</v>
      </c>
      <c r="E41" s="43" t="s">
        <v>108</v>
      </c>
      <c r="F41" s="41">
        <v>19.559999999999999</v>
      </c>
      <c r="G41" s="46">
        <v>170</v>
      </c>
      <c r="H41" s="11">
        <f t="shared" si="0"/>
        <v>3325.2</v>
      </c>
      <c r="L41" s="48"/>
      <c r="M41" s="48"/>
      <c r="N41" s="52"/>
      <c r="O41" s="53"/>
      <c r="P41" s="48"/>
      <c r="Q41" s="53"/>
      <c r="R41" s="50"/>
      <c r="S41" s="53"/>
      <c r="T41" s="48"/>
      <c r="U41" s="48"/>
      <c r="V41" s="48"/>
      <c r="W41" s="53"/>
      <c r="X41" s="48"/>
      <c r="Y41" s="48"/>
      <c r="Z41" s="53"/>
      <c r="AA41" s="49"/>
      <c r="AB41" s="48"/>
      <c r="AC41" s="48"/>
      <c r="AD41" s="48"/>
      <c r="AE41" s="48"/>
      <c r="AF41" s="49"/>
      <c r="AG41" s="48"/>
    </row>
    <row r="42" spans="1:33" x14ac:dyDescent="0.35">
      <c r="A42" s="44">
        <v>40</v>
      </c>
      <c r="B42" s="44" t="s">
        <v>118</v>
      </c>
      <c r="C42" s="45">
        <v>44455</v>
      </c>
      <c r="D42" s="73">
        <v>26975</v>
      </c>
      <c r="E42" s="43" t="s">
        <v>105</v>
      </c>
      <c r="F42" s="41">
        <v>18.88</v>
      </c>
      <c r="G42" s="46">
        <v>170</v>
      </c>
      <c r="H42" s="11">
        <f t="shared" si="0"/>
        <v>3209.6</v>
      </c>
      <c r="L42" s="48"/>
      <c r="M42" s="48"/>
      <c r="N42" s="52"/>
      <c r="O42" s="53"/>
      <c r="P42" s="48"/>
      <c r="Q42" s="53"/>
      <c r="R42" s="50"/>
      <c r="S42" s="53"/>
      <c r="T42" s="48"/>
      <c r="U42" s="48"/>
      <c r="V42" s="48"/>
      <c r="W42" s="53"/>
      <c r="X42" s="48"/>
      <c r="Y42" s="48"/>
      <c r="Z42" s="53"/>
      <c r="AA42" s="49"/>
      <c r="AB42" s="48"/>
      <c r="AC42" s="48"/>
      <c r="AD42" s="48"/>
      <c r="AE42" s="48"/>
      <c r="AF42" s="49"/>
      <c r="AG42" s="48"/>
    </row>
    <row r="43" spans="1:33" x14ac:dyDescent="0.35">
      <c r="A43" s="44">
        <v>41</v>
      </c>
      <c r="B43" s="44" t="s">
        <v>118</v>
      </c>
      <c r="C43" s="45">
        <v>44455</v>
      </c>
      <c r="D43" s="73">
        <v>27004</v>
      </c>
      <c r="E43" s="43" t="s">
        <v>105</v>
      </c>
      <c r="F43" s="41">
        <v>18.32</v>
      </c>
      <c r="G43" s="46">
        <v>170</v>
      </c>
      <c r="H43" s="11">
        <f t="shared" si="0"/>
        <v>3114.4</v>
      </c>
      <c r="L43" s="48"/>
      <c r="M43" s="48"/>
      <c r="N43" s="52"/>
      <c r="O43" s="53"/>
      <c r="P43" s="48"/>
      <c r="Q43" s="53"/>
      <c r="R43" s="50"/>
      <c r="S43" s="53"/>
      <c r="T43" s="48"/>
      <c r="U43" s="48"/>
      <c r="V43" s="48"/>
      <c r="W43" s="53"/>
      <c r="X43" s="48"/>
      <c r="Y43" s="48"/>
      <c r="Z43" s="53"/>
      <c r="AA43" s="49"/>
      <c r="AB43" s="48"/>
      <c r="AC43" s="48"/>
      <c r="AD43" s="48"/>
      <c r="AE43" s="48"/>
      <c r="AF43" s="49"/>
      <c r="AG43" s="48"/>
    </row>
    <row r="44" spans="1:33" x14ac:dyDescent="0.35">
      <c r="A44" s="44">
        <v>42</v>
      </c>
      <c r="B44" s="44" t="s">
        <v>118</v>
      </c>
      <c r="C44" s="45">
        <v>44456</v>
      </c>
      <c r="D44" s="73">
        <v>27028</v>
      </c>
      <c r="E44" s="43" t="s">
        <v>105</v>
      </c>
      <c r="F44" s="41">
        <v>19.64</v>
      </c>
      <c r="G44" s="46">
        <v>170</v>
      </c>
      <c r="H44" s="11">
        <f t="shared" si="0"/>
        <v>3338.8</v>
      </c>
      <c r="L44" s="48"/>
      <c r="M44" s="48"/>
      <c r="N44" s="52"/>
      <c r="O44" s="53"/>
      <c r="P44" s="48"/>
      <c r="Q44" s="53"/>
      <c r="R44" s="50"/>
      <c r="S44" s="53"/>
      <c r="T44" s="48"/>
      <c r="U44" s="48"/>
      <c r="V44" s="48"/>
      <c r="W44" s="53"/>
      <c r="X44" s="48"/>
      <c r="Y44" s="48"/>
      <c r="Z44" s="53"/>
      <c r="AA44" s="49"/>
      <c r="AB44" s="48"/>
      <c r="AC44" s="48"/>
      <c r="AD44" s="48"/>
      <c r="AE44" s="48"/>
      <c r="AF44" s="49"/>
      <c r="AG44" s="48"/>
    </row>
    <row r="45" spans="1:33" x14ac:dyDescent="0.35">
      <c r="A45" s="44">
        <v>43</v>
      </c>
      <c r="B45" s="44" t="s">
        <v>62</v>
      </c>
      <c r="C45" s="45">
        <v>44455</v>
      </c>
      <c r="D45" s="73">
        <v>27062</v>
      </c>
      <c r="E45" s="43" t="s">
        <v>108</v>
      </c>
      <c r="F45" s="41">
        <v>21.38</v>
      </c>
      <c r="G45" s="46">
        <v>170</v>
      </c>
      <c r="H45" s="11">
        <f t="shared" si="0"/>
        <v>3634.6</v>
      </c>
      <c r="L45" s="48"/>
      <c r="M45" s="48"/>
      <c r="N45" s="52"/>
      <c r="O45" s="53"/>
      <c r="P45" s="48"/>
      <c r="Q45" s="53"/>
      <c r="R45" s="50"/>
      <c r="S45" s="53"/>
      <c r="T45" s="48"/>
      <c r="U45" s="48"/>
      <c r="V45" s="48"/>
      <c r="W45" s="53"/>
      <c r="X45" s="48"/>
      <c r="Y45" s="48"/>
      <c r="Z45" s="53"/>
      <c r="AA45" s="49"/>
      <c r="AB45" s="48"/>
      <c r="AC45" s="48"/>
      <c r="AD45" s="48"/>
      <c r="AE45" s="48"/>
      <c r="AF45" s="49"/>
      <c r="AG45" s="48"/>
    </row>
    <row r="46" spans="1:33" x14ac:dyDescent="0.35">
      <c r="A46" s="44">
        <v>44</v>
      </c>
      <c r="B46" s="44" t="s">
        <v>62</v>
      </c>
      <c r="C46" s="45">
        <v>44455</v>
      </c>
      <c r="D46" s="73">
        <v>26986</v>
      </c>
      <c r="E46" s="43" t="s">
        <v>105</v>
      </c>
      <c r="F46" s="41">
        <v>20.18</v>
      </c>
      <c r="G46" s="46">
        <v>170</v>
      </c>
      <c r="H46" s="11">
        <f t="shared" si="0"/>
        <v>3430.6</v>
      </c>
      <c r="L46" s="48"/>
      <c r="M46" s="48"/>
      <c r="N46" s="52"/>
      <c r="O46" s="53"/>
      <c r="P46" s="48"/>
      <c r="Q46" s="53"/>
      <c r="R46" s="50"/>
      <c r="S46" s="53"/>
      <c r="T46" s="48"/>
      <c r="U46" s="48"/>
      <c r="V46" s="48"/>
      <c r="W46" s="53"/>
      <c r="X46" s="48"/>
      <c r="Y46" s="48"/>
      <c r="Z46" s="53"/>
      <c r="AA46" s="49"/>
      <c r="AB46" s="48"/>
      <c r="AC46" s="48"/>
      <c r="AD46" s="48"/>
      <c r="AE46" s="48"/>
      <c r="AF46" s="49"/>
      <c r="AG46" s="48"/>
    </row>
    <row r="47" spans="1:33" x14ac:dyDescent="0.35">
      <c r="A47" s="44">
        <v>45</v>
      </c>
      <c r="B47" s="44" t="s">
        <v>62</v>
      </c>
      <c r="C47" s="45">
        <v>44455</v>
      </c>
      <c r="D47" s="73">
        <v>27037</v>
      </c>
      <c r="E47" s="43" t="s">
        <v>105</v>
      </c>
      <c r="F47" s="41">
        <v>20.68</v>
      </c>
      <c r="G47" s="46">
        <v>170</v>
      </c>
      <c r="H47" s="11">
        <f t="shared" si="0"/>
        <v>3515.6</v>
      </c>
      <c r="L47" s="48"/>
      <c r="M47" s="48"/>
      <c r="N47" s="52"/>
      <c r="O47" s="53"/>
      <c r="P47" s="48"/>
      <c r="Q47" s="53"/>
      <c r="R47" s="50"/>
      <c r="S47" s="53"/>
      <c r="T47" s="48"/>
      <c r="U47" s="48"/>
      <c r="V47" s="48"/>
      <c r="W47" s="53"/>
      <c r="X47" s="48"/>
      <c r="Y47" s="48"/>
      <c r="Z47" s="53"/>
      <c r="AA47" s="49"/>
      <c r="AB47" s="48"/>
      <c r="AC47" s="48"/>
      <c r="AD47" s="48"/>
      <c r="AE47" s="48"/>
      <c r="AF47" s="49"/>
      <c r="AG47" s="48"/>
    </row>
    <row r="48" spans="1:33" x14ac:dyDescent="0.35">
      <c r="A48" s="44">
        <v>46</v>
      </c>
      <c r="B48" s="44" t="s">
        <v>93</v>
      </c>
      <c r="C48" s="45">
        <v>44456</v>
      </c>
      <c r="D48" s="73">
        <v>27029</v>
      </c>
      <c r="E48" s="43" t="s">
        <v>105</v>
      </c>
      <c r="F48" s="41">
        <v>18.04</v>
      </c>
      <c r="G48" s="46">
        <v>170</v>
      </c>
      <c r="H48" s="11">
        <f t="shared" si="0"/>
        <v>3066.7999999999997</v>
      </c>
      <c r="L48" s="48"/>
      <c r="M48" s="48"/>
      <c r="N48" s="52"/>
      <c r="O48" s="53"/>
      <c r="P48" s="48"/>
      <c r="Q48" s="53"/>
      <c r="R48" s="50"/>
      <c r="S48" s="53"/>
      <c r="T48" s="48"/>
      <c r="U48" s="48"/>
      <c r="V48" s="48"/>
      <c r="W48" s="53"/>
      <c r="X48" s="48"/>
      <c r="Y48" s="48"/>
      <c r="Z48" s="53"/>
      <c r="AA48" s="49"/>
      <c r="AB48" s="48"/>
      <c r="AC48" s="48"/>
      <c r="AD48" s="48"/>
      <c r="AE48" s="48"/>
      <c r="AF48" s="49"/>
      <c r="AG48" s="48"/>
    </row>
    <row r="49" spans="1:33" x14ac:dyDescent="0.35">
      <c r="A49" s="44">
        <v>47</v>
      </c>
      <c r="B49" s="44" t="s">
        <v>93</v>
      </c>
      <c r="C49" s="45">
        <v>44455</v>
      </c>
      <c r="D49" s="73">
        <v>26974</v>
      </c>
      <c r="E49" s="43" t="s">
        <v>105</v>
      </c>
      <c r="F49" s="41">
        <v>19.96</v>
      </c>
      <c r="G49" s="46">
        <v>170</v>
      </c>
      <c r="H49" s="11">
        <f t="shared" si="0"/>
        <v>3393.2000000000003</v>
      </c>
      <c r="L49" s="48"/>
      <c r="M49" s="48"/>
      <c r="N49" s="52"/>
      <c r="O49" s="53"/>
      <c r="P49" s="48"/>
      <c r="Q49" s="53"/>
      <c r="R49" s="50"/>
      <c r="S49" s="53"/>
      <c r="T49" s="48"/>
      <c r="U49" s="48"/>
      <c r="V49" s="48"/>
      <c r="W49" s="53"/>
      <c r="X49" s="48"/>
      <c r="Y49" s="48"/>
      <c r="Z49" s="53"/>
      <c r="AA49" s="49"/>
      <c r="AB49" s="48"/>
      <c r="AC49" s="48"/>
      <c r="AD49" s="48"/>
      <c r="AE49" s="48"/>
      <c r="AF49" s="49"/>
      <c r="AG49" s="48"/>
    </row>
    <row r="50" spans="1:33" x14ac:dyDescent="0.35">
      <c r="A50" s="44">
        <v>48</v>
      </c>
      <c r="B50" s="44" t="s">
        <v>93</v>
      </c>
      <c r="C50" s="45">
        <v>44455</v>
      </c>
      <c r="D50" s="73">
        <v>27005</v>
      </c>
      <c r="E50" s="43" t="s">
        <v>105</v>
      </c>
      <c r="F50" s="41">
        <v>18.2</v>
      </c>
      <c r="G50" s="46">
        <v>170</v>
      </c>
      <c r="H50" s="11">
        <f t="shared" si="0"/>
        <v>3094</v>
      </c>
      <c r="L50" s="48"/>
      <c r="M50" s="48"/>
      <c r="N50" s="52"/>
      <c r="O50" s="53"/>
      <c r="P50" s="48"/>
      <c r="Q50" s="53"/>
      <c r="R50" s="50"/>
      <c r="S50" s="53"/>
      <c r="T50" s="48"/>
      <c r="U50" s="48"/>
      <c r="V50" s="48"/>
      <c r="W50" s="53"/>
      <c r="X50" s="48"/>
      <c r="Y50" s="48"/>
      <c r="Z50" s="53"/>
      <c r="AA50" s="49"/>
      <c r="AB50" s="48"/>
      <c r="AC50" s="48"/>
      <c r="AD50" s="48"/>
      <c r="AE50" s="48"/>
      <c r="AF50" s="49"/>
      <c r="AG50" s="48"/>
    </row>
    <row r="51" spans="1:33" x14ac:dyDescent="0.35">
      <c r="A51" s="44">
        <v>49</v>
      </c>
      <c r="B51" s="44" t="s">
        <v>93</v>
      </c>
      <c r="C51" s="45">
        <v>44456</v>
      </c>
      <c r="D51" s="73">
        <v>27085</v>
      </c>
      <c r="E51" s="43" t="s">
        <v>108</v>
      </c>
      <c r="F51" s="41">
        <v>19.34</v>
      </c>
      <c r="G51" s="46">
        <v>170</v>
      </c>
      <c r="H51" s="11">
        <f t="shared" si="0"/>
        <v>3287.8</v>
      </c>
      <c r="L51" s="48"/>
      <c r="M51" s="48"/>
      <c r="N51" s="52"/>
      <c r="O51" s="53"/>
      <c r="P51" s="48"/>
      <c r="Q51" s="53"/>
      <c r="R51" s="50"/>
      <c r="S51" s="53"/>
      <c r="T51" s="48"/>
      <c r="U51" s="48"/>
      <c r="V51" s="48"/>
      <c r="W51" s="53"/>
      <c r="X51" s="48"/>
      <c r="Y51" s="48"/>
      <c r="Z51" s="53"/>
      <c r="AA51" s="49"/>
      <c r="AB51" s="48"/>
      <c r="AC51" s="48"/>
      <c r="AD51" s="48"/>
      <c r="AE51" s="48"/>
      <c r="AF51" s="49"/>
      <c r="AG51" s="48"/>
    </row>
    <row r="52" spans="1:33" x14ac:dyDescent="0.35">
      <c r="A52" s="44">
        <v>50</v>
      </c>
      <c r="B52" s="44" t="s">
        <v>103</v>
      </c>
      <c r="C52" s="45">
        <v>44455</v>
      </c>
      <c r="D52" s="73">
        <v>26989</v>
      </c>
      <c r="E52" s="43" t="s">
        <v>105</v>
      </c>
      <c r="F52" s="41">
        <v>24.44</v>
      </c>
      <c r="G52" s="46">
        <v>170</v>
      </c>
      <c r="H52" s="11">
        <f t="shared" si="0"/>
        <v>4154.8</v>
      </c>
      <c r="L52" s="48"/>
      <c r="M52" s="48"/>
      <c r="N52" s="52"/>
      <c r="O52" s="53"/>
      <c r="P52" s="48"/>
      <c r="Q52" s="53"/>
      <c r="R52" s="50"/>
      <c r="S52" s="53"/>
      <c r="T52" s="48"/>
      <c r="U52" s="48"/>
      <c r="V52" s="48"/>
      <c r="W52" s="53"/>
      <c r="X52" s="48"/>
      <c r="Y52" s="48"/>
      <c r="Z52" s="53"/>
      <c r="AA52" s="49"/>
      <c r="AB52" s="48"/>
      <c r="AC52" s="48"/>
      <c r="AD52" s="48"/>
      <c r="AE52" s="48"/>
      <c r="AF52" s="49"/>
      <c r="AG52" s="48"/>
    </row>
    <row r="53" spans="1:33" x14ac:dyDescent="0.35">
      <c r="A53" s="44">
        <v>51</v>
      </c>
      <c r="B53" s="44" t="s">
        <v>103</v>
      </c>
      <c r="C53" s="45">
        <v>44456</v>
      </c>
      <c r="D53" s="73">
        <v>27026</v>
      </c>
      <c r="E53" s="43" t="s">
        <v>105</v>
      </c>
      <c r="F53" s="41">
        <v>22.74</v>
      </c>
      <c r="G53" s="46">
        <v>170</v>
      </c>
      <c r="H53" s="11">
        <f t="shared" si="0"/>
        <v>3865.7999999999997</v>
      </c>
      <c r="L53" s="48"/>
      <c r="M53" s="48"/>
      <c r="N53" s="52"/>
      <c r="O53" s="53"/>
      <c r="P53" s="48"/>
      <c r="Q53" s="53"/>
      <c r="R53" s="50"/>
      <c r="S53" s="53"/>
      <c r="T53" s="48"/>
      <c r="U53" s="48"/>
      <c r="V53" s="48"/>
      <c r="W53" s="53"/>
      <c r="X53" s="48"/>
      <c r="Y53" s="48"/>
      <c r="Z53" s="53"/>
      <c r="AA53" s="49"/>
      <c r="AB53" s="48"/>
      <c r="AC53" s="48"/>
      <c r="AD53" s="48"/>
      <c r="AE53" s="48"/>
      <c r="AF53" s="49"/>
      <c r="AG53" s="48"/>
    </row>
    <row r="54" spans="1:33" x14ac:dyDescent="0.35">
      <c r="A54" s="44">
        <v>52</v>
      </c>
      <c r="B54" s="44" t="s">
        <v>119</v>
      </c>
      <c r="C54" s="45">
        <v>44454</v>
      </c>
      <c r="D54" s="73">
        <v>26546</v>
      </c>
      <c r="E54" s="43" t="s">
        <v>87</v>
      </c>
      <c r="F54" s="41">
        <v>20.94</v>
      </c>
      <c r="G54" s="46">
        <v>170</v>
      </c>
      <c r="H54" s="11">
        <f t="shared" si="0"/>
        <v>3559.8</v>
      </c>
      <c r="L54" s="48"/>
      <c r="M54" s="48"/>
      <c r="N54" s="52"/>
      <c r="O54" s="53"/>
      <c r="P54" s="48"/>
      <c r="Q54" s="53"/>
      <c r="R54" s="50"/>
      <c r="S54" s="53"/>
      <c r="T54" s="48"/>
      <c r="U54" s="48"/>
      <c r="V54" s="48"/>
      <c r="W54" s="53"/>
      <c r="X54" s="48"/>
      <c r="Y54" s="48"/>
      <c r="Z54" s="53"/>
      <c r="AA54" s="49"/>
      <c r="AB54" s="48"/>
      <c r="AC54" s="48"/>
      <c r="AD54" s="48"/>
      <c r="AE54" s="48"/>
      <c r="AF54" s="49"/>
      <c r="AG54" s="48"/>
    </row>
    <row r="55" spans="1:33" x14ac:dyDescent="0.35">
      <c r="A55" s="44">
        <v>53</v>
      </c>
      <c r="B55" s="44" t="s">
        <v>119</v>
      </c>
      <c r="C55" s="45">
        <v>44454</v>
      </c>
      <c r="D55" s="73">
        <v>26686</v>
      </c>
      <c r="E55" s="43" t="s">
        <v>108</v>
      </c>
      <c r="F55" s="41">
        <v>17.96</v>
      </c>
      <c r="G55" s="46">
        <v>170</v>
      </c>
      <c r="H55" s="11">
        <f t="shared" si="0"/>
        <v>3053.2000000000003</v>
      </c>
      <c r="L55" s="48"/>
      <c r="M55" s="48"/>
      <c r="N55" s="52"/>
      <c r="O55" s="53"/>
      <c r="P55" s="48"/>
      <c r="Q55" s="53"/>
      <c r="R55" s="50"/>
      <c r="S55" s="53"/>
      <c r="T55" s="48"/>
      <c r="U55" s="48"/>
      <c r="V55" s="48"/>
      <c r="W55" s="53"/>
      <c r="X55" s="48"/>
      <c r="Y55" s="48"/>
      <c r="Z55" s="53"/>
      <c r="AA55" s="49"/>
      <c r="AB55" s="48"/>
      <c r="AC55" s="48"/>
      <c r="AD55" s="48"/>
      <c r="AE55" s="48"/>
      <c r="AF55" s="49"/>
      <c r="AG55" s="48"/>
    </row>
    <row r="56" spans="1:33" x14ac:dyDescent="0.35">
      <c r="A56" s="44">
        <v>54</v>
      </c>
      <c r="B56" s="44" t="s">
        <v>119</v>
      </c>
      <c r="C56" s="45">
        <v>44454</v>
      </c>
      <c r="D56" s="73">
        <v>26833</v>
      </c>
      <c r="E56" s="43" t="s">
        <v>87</v>
      </c>
      <c r="F56" s="41">
        <v>18.350000000000001</v>
      </c>
      <c r="G56" s="46">
        <v>170</v>
      </c>
      <c r="H56" s="11">
        <f t="shared" si="0"/>
        <v>3119.5000000000005</v>
      </c>
      <c r="L56" s="48"/>
      <c r="M56" s="48"/>
      <c r="N56" s="52"/>
      <c r="O56" s="53"/>
      <c r="P56" s="48"/>
      <c r="Q56" s="53"/>
      <c r="R56" s="50"/>
      <c r="S56" s="53"/>
      <c r="T56" s="48"/>
      <c r="U56" s="48"/>
      <c r="V56" s="48"/>
      <c r="W56" s="53"/>
      <c r="X56" s="48"/>
      <c r="Y56" s="48"/>
      <c r="Z56" s="53"/>
      <c r="AA56" s="49"/>
      <c r="AB56" s="48"/>
      <c r="AC56" s="48"/>
      <c r="AD56" s="48"/>
      <c r="AE56" s="48"/>
      <c r="AF56" s="49"/>
      <c r="AG56" s="48"/>
    </row>
    <row r="57" spans="1:33" x14ac:dyDescent="0.35">
      <c r="A57" s="44">
        <v>55</v>
      </c>
      <c r="B57" s="44" t="s">
        <v>119</v>
      </c>
      <c r="C57" s="45">
        <v>44455</v>
      </c>
      <c r="D57" s="73">
        <v>26855</v>
      </c>
      <c r="E57" s="43" t="s">
        <v>87</v>
      </c>
      <c r="F57" s="41">
        <v>18.559999999999999</v>
      </c>
      <c r="G57" s="46">
        <v>170</v>
      </c>
      <c r="H57" s="11">
        <f t="shared" si="0"/>
        <v>3155.2</v>
      </c>
      <c r="L57" s="48"/>
      <c r="M57" s="48"/>
      <c r="N57" s="52"/>
      <c r="O57" s="53"/>
      <c r="P57" s="48"/>
      <c r="Q57" s="53"/>
      <c r="R57" s="50"/>
      <c r="S57" s="53"/>
      <c r="T57" s="48"/>
      <c r="U57" s="48"/>
      <c r="V57" s="48"/>
      <c r="W57" s="53"/>
      <c r="X57" s="48"/>
      <c r="Y57" s="48"/>
      <c r="Z57" s="53"/>
      <c r="AA57" s="49"/>
      <c r="AB57" s="48"/>
      <c r="AC57" s="48"/>
      <c r="AD57" s="48"/>
      <c r="AE57" s="48"/>
      <c r="AF57" s="49"/>
      <c r="AG57" s="48"/>
    </row>
    <row r="58" spans="1:33" x14ac:dyDescent="0.35">
      <c r="A58" s="44">
        <v>56</v>
      </c>
      <c r="B58" s="44" t="s">
        <v>119</v>
      </c>
      <c r="C58" s="45">
        <v>44455</v>
      </c>
      <c r="D58" s="73">
        <v>26902</v>
      </c>
      <c r="E58" s="43" t="s">
        <v>87</v>
      </c>
      <c r="F58" s="41">
        <v>18.899999999999999</v>
      </c>
      <c r="G58" s="46">
        <v>170</v>
      </c>
      <c r="H58" s="11">
        <f t="shared" si="0"/>
        <v>3212.9999999999995</v>
      </c>
      <c r="L58" s="48"/>
      <c r="M58" s="48"/>
      <c r="N58" s="52"/>
      <c r="O58" s="53"/>
      <c r="P58" s="48"/>
      <c r="Q58" s="53"/>
      <c r="R58" s="50"/>
      <c r="S58" s="53"/>
      <c r="T58" s="48"/>
      <c r="U58" s="48"/>
      <c r="V58" s="48"/>
      <c r="W58" s="53"/>
      <c r="X58" s="48"/>
      <c r="Y58" s="48"/>
      <c r="Z58" s="53"/>
      <c r="AA58" s="49"/>
      <c r="AB58" s="48"/>
      <c r="AC58" s="48"/>
      <c r="AD58" s="48"/>
      <c r="AE58" s="48"/>
      <c r="AF58" s="49"/>
      <c r="AG58" s="48"/>
    </row>
    <row r="59" spans="1:33" x14ac:dyDescent="0.35">
      <c r="A59" s="44">
        <v>57</v>
      </c>
      <c r="B59" s="44" t="s">
        <v>115</v>
      </c>
      <c r="C59" s="45">
        <v>44455</v>
      </c>
      <c r="D59" s="73">
        <v>26949</v>
      </c>
      <c r="E59" s="43" t="s">
        <v>87</v>
      </c>
      <c r="F59" s="41">
        <v>16.78</v>
      </c>
      <c r="G59" s="46">
        <v>170</v>
      </c>
      <c r="H59" s="11">
        <f t="shared" si="0"/>
        <v>2852.6000000000004</v>
      </c>
      <c r="L59" s="48"/>
      <c r="M59" s="48"/>
      <c r="N59" s="52"/>
      <c r="O59" s="53"/>
      <c r="P59" s="48"/>
      <c r="Q59" s="53"/>
      <c r="R59" s="50"/>
      <c r="S59" s="53"/>
      <c r="T59" s="48"/>
      <c r="U59" s="48"/>
      <c r="V59" s="48"/>
      <c r="W59" s="53"/>
      <c r="X59" s="48"/>
      <c r="Y59" s="48"/>
      <c r="Z59" s="53"/>
      <c r="AA59" s="49"/>
      <c r="AB59" s="48"/>
      <c r="AC59" s="48"/>
      <c r="AD59" s="48"/>
      <c r="AE59" s="48"/>
      <c r="AF59" s="49"/>
      <c r="AG59" s="48"/>
    </row>
    <row r="60" spans="1:33" x14ac:dyDescent="0.35">
      <c r="A60" s="44">
        <v>58</v>
      </c>
      <c r="B60" s="44" t="s">
        <v>96</v>
      </c>
      <c r="C60" s="45">
        <v>44455</v>
      </c>
      <c r="D60" s="73">
        <v>26823</v>
      </c>
      <c r="E60" s="43" t="s">
        <v>88</v>
      </c>
      <c r="F60" s="41">
        <v>19.5</v>
      </c>
      <c r="G60" s="46">
        <v>170</v>
      </c>
      <c r="H60" s="11">
        <f t="shared" si="0"/>
        <v>3315</v>
      </c>
      <c r="L60" s="48"/>
      <c r="M60" s="48"/>
      <c r="N60" s="52"/>
      <c r="O60" s="53"/>
      <c r="P60" s="48"/>
      <c r="Q60" s="53"/>
      <c r="R60" s="50"/>
      <c r="S60" s="53"/>
      <c r="T60" s="48"/>
      <c r="U60" s="48"/>
      <c r="V60" s="48"/>
      <c r="W60" s="53"/>
      <c r="X60" s="48"/>
      <c r="Y60" s="48"/>
      <c r="Z60" s="53"/>
      <c r="AA60" s="49"/>
      <c r="AB60" s="48"/>
      <c r="AC60" s="48"/>
      <c r="AD60" s="48"/>
      <c r="AE60" s="48"/>
      <c r="AF60" s="49"/>
      <c r="AG60" s="48"/>
    </row>
    <row r="61" spans="1:33" x14ac:dyDescent="0.35">
      <c r="A61" s="44">
        <v>59</v>
      </c>
      <c r="B61" s="44" t="s">
        <v>104</v>
      </c>
      <c r="C61" s="45">
        <v>44454</v>
      </c>
      <c r="D61" s="73">
        <v>26649</v>
      </c>
      <c r="E61" s="43" t="s">
        <v>87</v>
      </c>
      <c r="F61" s="41">
        <v>19.600000000000001</v>
      </c>
      <c r="G61" s="46">
        <v>170</v>
      </c>
      <c r="H61" s="11">
        <f t="shared" si="0"/>
        <v>3332.0000000000005</v>
      </c>
      <c r="L61" s="48"/>
      <c r="M61" s="48"/>
      <c r="N61" s="52"/>
      <c r="O61" s="53"/>
      <c r="P61" s="48"/>
      <c r="Q61" s="53"/>
      <c r="R61" s="50"/>
      <c r="S61" s="53"/>
      <c r="T61" s="48"/>
      <c r="U61" s="48"/>
      <c r="V61" s="48"/>
      <c r="W61" s="53"/>
      <c r="X61" s="48"/>
      <c r="Y61" s="48"/>
      <c r="Z61" s="53"/>
      <c r="AA61" s="49"/>
      <c r="AB61" s="48"/>
      <c r="AC61" s="48"/>
      <c r="AD61" s="48"/>
      <c r="AE61" s="48"/>
      <c r="AF61" s="49"/>
      <c r="AG61" s="48"/>
    </row>
    <row r="62" spans="1:33" x14ac:dyDescent="0.35">
      <c r="A62" s="44">
        <v>60</v>
      </c>
      <c r="B62" s="44" t="s">
        <v>96</v>
      </c>
      <c r="C62" s="45">
        <v>44455</v>
      </c>
      <c r="D62" s="73">
        <v>26934</v>
      </c>
      <c r="E62" s="43" t="s">
        <v>87</v>
      </c>
      <c r="F62" s="41">
        <v>18.34</v>
      </c>
      <c r="G62" s="46">
        <v>170</v>
      </c>
      <c r="H62" s="11">
        <f t="shared" si="0"/>
        <v>3117.8</v>
      </c>
      <c r="L62" s="48"/>
      <c r="M62" s="48"/>
      <c r="N62" s="52"/>
      <c r="O62" s="53"/>
      <c r="P62" s="48"/>
      <c r="Q62" s="53"/>
      <c r="R62" s="50"/>
      <c r="S62" s="53"/>
      <c r="T62" s="48"/>
      <c r="U62" s="48"/>
      <c r="V62" s="48"/>
      <c r="W62" s="53"/>
      <c r="X62" s="48"/>
      <c r="Y62" s="48"/>
      <c r="Z62" s="53"/>
      <c r="AA62" s="49"/>
      <c r="AB62" s="48"/>
      <c r="AC62" s="48"/>
      <c r="AD62" s="48"/>
      <c r="AE62" s="48"/>
      <c r="AF62" s="49"/>
      <c r="AG62" s="48"/>
    </row>
    <row r="63" spans="1:33" x14ac:dyDescent="0.35">
      <c r="A63" s="44">
        <v>61</v>
      </c>
      <c r="B63" s="44" t="s">
        <v>120</v>
      </c>
      <c r="C63" s="45">
        <v>44455</v>
      </c>
      <c r="D63" s="73">
        <v>26932</v>
      </c>
      <c r="E63" s="43" t="s">
        <v>87</v>
      </c>
      <c r="F63" s="41">
        <v>17.62</v>
      </c>
      <c r="G63" s="46">
        <v>170</v>
      </c>
      <c r="H63" s="11">
        <f t="shared" si="0"/>
        <v>2995.4</v>
      </c>
      <c r="L63" s="48"/>
      <c r="M63" s="48"/>
      <c r="N63" s="52"/>
      <c r="O63" s="53"/>
      <c r="P63" s="48"/>
      <c r="Q63" s="53"/>
      <c r="R63" s="50"/>
      <c r="S63" s="53"/>
      <c r="T63" s="48"/>
      <c r="U63" s="48"/>
      <c r="V63" s="48"/>
      <c r="W63" s="53"/>
      <c r="X63" s="48"/>
      <c r="Y63" s="48"/>
      <c r="Z63" s="53"/>
      <c r="AA63" s="49"/>
      <c r="AB63" s="48"/>
      <c r="AC63" s="48"/>
      <c r="AD63" s="48"/>
      <c r="AE63" s="48"/>
      <c r="AF63" s="49"/>
      <c r="AG63" s="48"/>
    </row>
    <row r="64" spans="1:33" x14ac:dyDescent="0.35">
      <c r="A64" s="44">
        <v>62</v>
      </c>
      <c r="B64" s="44" t="s">
        <v>118</v>
      </c>
      <c r="C64" s="45">
        <v>44455</v>
      </c>
      <c r="D64" s="73">
        <v>26942</v>
      </c>
      <c r="E64" s="43" t="s">
        <v>87</v>
      </c>
      <c r="F64" s="41">
        <v>17.88</v>
      </c>
      <c r="G64" s="46">
        <v>170</v>
      </c>
      <c r="H64" s="11">
        <f t="shared" si="0"/>
        <v>3039.6</v>
      </c>
      <c r="L64" s="48"/>
      <c r="M64" s="48"/>
      <c r="N64" s="52"/>
      <c r="O64" s="53"/>
      <c r="P64" s="48"/>
      <c r="Q64" s="53"/>
      <c r="R64" s="50"/>
      <c r="S64" s="53"/>
      <c r="T64" s="48"/>
      <c r="U64" s="48"/>
      <c r="V64" s="48"/>
      <c r="W64" s="53"/>
      <c r="X64" s="48"/>
      <c r="Y64" s="48"/>
      <c r="Z64" s="53"/>
      <c r="AA64" s="49"/>
      <c r="AB64" s="48"/>
      <c r="AC64" s="48"/>
      <c r="AD64" s="48"/>
      <c r="AE64" s="48"/>
      <c r="AF64" s="49"/>
      <c r="AG64" s="48"/>
    </row>
    <row r="65" spans="1:33" x14ac:dyDescent="0.35">
      <c r="A65" s="44">
        <v>63</v>
      </c>
      <c r="B65" s="44" t="s">
        <v>118</v>
      </c>
      <c r="C65" s="45">
        <v>44454</v>
      </c>
      <c r="D65" s="73">
        <v>26670</v>
      </c>
      <c r="E65" s="43" t="s">
        <v>108</v>
      </c>
      <c r="F65" s="41">
        <v>17.3</v>
      </c>
      <c r="G65" s="46">
        <v>170</v>
      </c>
      <c r="H65" s="11">
        <f t="shared" si="0"/>
        <v>2941</v>
      </c>
      <c r="L65" s="48"/>
      <c r="M65" s="48"/>
      <c r="N65" s="52"/>
      <c r="O65" s="53"/>
      <c r="P65" s="48"/>
      <c r="Q65" s="53"/>
      <c r="R65" s="50"/>
      <c r="S65" s="53"/>
      <c r="T65" s="48"/>
      <c r="U65" s="48"/>
      <c r="V65" s="48"/>
      <c r="W65" s="53"/>
      <c r="X65" s="48"/>
      <c r="Y65" s="48"/>
      <c r="Z65" s="53"/>
      <c r="AA65" s="49"/>
      <c r="AB65" s="48"/>
      <c r="AC65" s="48"/>
      <c r="AD65" s="48"/>
      <c r="AE65" s="48"/>
      <c r="AF65" s="49"/>
      <c r="AG65" s="48"/>
    </row>
    <row r="66" spans="1:33" x14ac:dyDescent="0.35">
      <c r="A66" s="44">
        <v>64</v>
      </c>
      <c r="B66" s="44" t="s">
        <v>118</v>
      </c>
      <c r="C66" s="45">
        <v>44454</v>
      </c>
      <c r="D66" s="73">
        <v>26519</v>
      </c>
      <c r="E66" s="43" t="s">
        <v>88</v>
      </c>
      <c r="F66" s="41">
        <v>19.62</v>
      </c>
      <c r="G66" s="46">
        <v>170</v>
      </c>
      <c r="H66" s="11">
        <f t="shared" si="0"/>
        <v>3335.4</v>
      </c>
      <c r="L66" s="48"/>
      <c r="M66" s="48"/>
      <c r="N66" s="52"/>
      <c r="O66" s="53"/>
      <c r="P66" s="48"/>
      <c r="Q66" s="53"/>
      <c r="R66" s="50"/>
      <c r="S66" s="53"/>
      <c r="T66" s="48"/>
      <c r="U66" s="48"/>
      <c r="V66" s="48"/>
      <c r="W66" s="53"/>
      <c r="X66" s="48"/>
      <c r="Y66" s="48"/>
      <c r="Z66" s="53"/>
      <c r="AA66" s="49"/>
      <c r="AB66" s="48"/>
      <c r="AC66" s="48"/>
      <c r="AD66" s="48"/>
      <c r="AE66" s="48"/>
      <c r="AF66" s="49"/>
      <c r="AG66" s="48"/>
    </row>
    <row r="67" spans="1:33" x14ac:dyDescent="0.35">
      <c r="A67" s="44">
        <v>65</v>
      </c>
      <c r="B67" s="44" t="s">
        <v>118</v>
      </c>
      <c r="C67" s="45">
        <v>44454</v>
      </c>
      <c r="D67" s="73">
        <v>26648</v>
      </c>
      <c r="E67" s="43" t="s">
        <v>87</v>
      </c>
      <c r="F67" s="41">
        <v>17.260000000000002</v>
      </c>
      <c r="G67" s="46">
        <v>170</v>
      </c>
      <c r="H67" s="11">
        <f t="shared" si="0"/>
        <v>2934.2000000000003</v>
      </c>
      <c r="L67" s="48"/>
      <c r="M67" s="48"/>
      <c r="N67" s="52"/>
      <c r="O67" s="53"/>
      <c r="P67" s="48"/>
      <c r="Q67" s="53"/>
      <c r="R67" s="50"/>
      <c r="S67" s="53"/>
      <c r="T67" s="48"/>
      <c r="U67" s="48"/>
      <c r="V67" s="48"/>
      <c r="W67" s="53"/>
      <c r="X67" s="48"/>
      <c r="Y67" s="48"/>
      <c r="Z67" s="53"/>
      <c r="AA67" s="49"/>
      <c r="AB67" s="48"/>
      <c r="AC67" s="48"/>
      <c r="AD67" s="48"/>
      <c r="AE67" s="48"/>
      <c r="AF67" s="49"/>
      <c r="AG67" s="48"/>
    </row>
    <row r="68" spans="1:33" x14ac:dyDescent="0.35">
      <c r="A68" s="44">
        <v>66</v>
      </c>
      <c r="B68" s="44" t="s">
        <v>118</v>
      </c>
      <c r="C68" s="45">
        <v>44454</v>
      </c>
      <c r="D68" s="73">
        <v>26554</v>
      </c>
      <c r="E68" s="43" t="s">
        <v>87</v>
      </c>
      <c r="F68" s="41">
        <v>18.3</v>
      </c>
      <c r="G68" s="46">
        <v>170</v>
      </c>
      <c r="H68" s="11">
        <f t="shared" si="0"/>
        <v>3111</v>
      </c>
      <c r="L68" s="48"/>
      <c r="M68" s="48"/>
      <c r="N68" s="52"/>
      <c r="O68" s="53"/>
      <c r="P68" s="48"/>
      <c r="Q68" s="53"/>
      <c r="R68" s="50"/>
      <c r="S68" s="53"/>
      <c r="T68" s="48"/>
      <c r="U68" s="48"/>
      <c r="V68" s="48"/>
      <c r="W68" s="53"/>
      <c r="X68" s="48"/>
      <c r="Y68" s="48"/>
      <c r="Z68" s="53"/>
      <c r="AA68" s="49"/>
      <c r="AB68" s="48"/>
      <c r="AC68" s="48"/>
      <c r="AD68" s="48"/>
      <c r="AE68" s="48"/>
      <c r="AF68" s="49"/>
      <c r="AG68" s="48"/>
    </row>
    <row r="69" spans="1:33" x14ac:dyDescent="0.35">
      <c r="A69" s="44">
        <v>67</v>
      </c>
      <c r="B69" s="44" t="s">
        <v>103</v>
      </c>
      <c r="C69" s="45">
        <v>44455</v>
      </c>
      <c r="D69" s="73">
        <v>26927</v>
      </c>
      <c r="E69" s="43" t="s">
        <v>87</v>
      </c>
      <c r="F69" s="41">
        <v>22.52</v>
      </c>
      <c r="G69" s="46">
        <v>170</v>
      </c>
      <c r="H69" s="11">
        <f t="shared" si="0"/>
        <v>3828.4</v>
      </c>
      <c r="L69" s="48"/>
      <c r="M69" s="48"/>
      <c r="N69" s="52"/>
      <c r="O69" s="53"/>
      <c r="P69" s="48"/>
      <c r="Q69" s="53"/>
      <c r="R69" s="50"/>
      <c r="S69" s="53"/>
      <c r="T69" s="48"/>
      <c r="U69" s="48"/>
      <c r="V69" s="48"/>
      <c r="W69" s="53"/>
      <c r="X69" s="48"/>
      <c r="Y69" s="48"/>
      <c r="Z69" s="53"/>
      <c r="AA69" s="49"/>
      <c r="AB69" s="48"/>
      <c r="AC69" s="48"/>
      <c r="AD69" s="48"/>
      <c r="AE69" s="48"/>
      <c r="AF69" s="49"/>
      <c r="AG69" s="48"/>
    </row>
    <row r="70" spans="1:33" x14ac:dyDescent="0.35">
      <c r="A70" s="44">
        <v>68</v>
      </c>
      <c r="B70" s="44" t="s">
        <v>62</v>
      </c>
      <c r="C70" s="45">
        <v>44455</v>
      </c>
      <c r="D70" s="73">
        <v>26940</v>
      </c>
      <c r="E70" s="43" t="s">
        <v>87</v>
      </c>
      <c r="F70" s="41">
        <v>22.7</v>
      </c>
      <c r="G70" s="46">
        <v>170</v>
      </c>
      <c r="H70" s="11">
        <f t="shared" si="0"/>
        <v>3859</v>
      </c>
      <c r="L70" s="48"/>
      <c r="M70" s="48"/>
      <c r="N70" s="52"/>
      <c r="O70" s="53"/>
      <c r="P70" s="48"/>
      <c r="Q70" s="53"/>
      <c r="R70" s="50"/>
      <c r="S70" s="53"/>
      <c r="T70" s="48"/>
      <c r="U70" s="48"/>
      <c r="V70" s="48"/>
      <c r="W70" s="53"/>
      <c r="X70" s="48"/>
      <c r="Y70" s="48"/>
      <c r="Z70" s="53"/>
      <c r="AA70" s="49"/>
      <c r="AB70" s="48"/>
      <c r="AC70" s="48"/>
      <c r="AD70" s="48"/>
      <c r="AE70" s="48"/>
      <c r="AF70" s="49"/>
      <c r="AG70" s="48"/>
    </row>
    <row r="71" spans="1:33" x14ac:dyDescent="0.35">
      <c r="A71" s="44">
        <v>69</v>
      </c>
      <c r="B71" s="44" t="s">
        <v>62</v>
      </c>
      <c r="C71" s="45">
        <v>44455</v>
      </c>
      <c r="D71" s="73">
        <v>26904</v>
      </c>
      <c r="E71" s="43" t="s">
        <v>87</v>
      </c>
      <c r="F71" s="41">
        <v>21.56</v>
      </c>
      <c r="G71" s="46">
        <v>170</v>
      </c>
      <c r="H71" s="11">
        <f t="shared" si="0"/>
        <v>3665.2</v>
      </c>
      <c r="L71" s="48"/>
      <c r="M71" s="48"/>
      <c r="N71" s="52"/>
      <c r="O71" s="53"/>
      <c r="P71" s="48"/>
      <c r="Q71" s="53"/>
      <c r="R71" s="50"/>
      <c r="S71" s="53"/>
      <c r="T71" s="48"/>
      <c r="U71" s="48"/>
      <c r="V71" s="48"/>
      <c r="W71" s="53"/>
      <c r="X71" s="48"/>
      <c r="Y71" s="48"/>
      <c r="Z71" s="53"/>
      <c r="AA71" s="49"/>
      <c r="AB71" s="48"/>
      <c r="AC71" s="48"/>
      <c r="AD71" s="48"/>
      <c r="AE71" s="48"/>
      <c r="AF71" s="49"/>
      <c r="AG71" s="48"/>
    </row>
    <row r="72" spans="1:33" x14ac:dyDescent="0.35">
      <c r="A72" s="44">
        <v>70</v>
      </c>
      <c r="B72" s="44" t="s">
        <v>62</v>
      </c>
      <c r="C72" s="45">
        <v>44455</v>
      </c>
      <c r="D72" s="73">
        <v>26858</v>
      </c>
      <c r="E72" s="43" t="s">
        <v>95</v>
      </c>
      <c r="F72" s="41">
        <v>22.88</v>
      </c>
      <c r="G72" s="46">
        <v>170</v>
      </c>
      <c r="H72" s="11">
        <f t="shared" si="0"/>
        <v>3889.6</v>
      </c>
      <c r="L72" s="48"/>
      <c r="M72" s="48"/>
      <c r="N72" s="52"/>
      <c r="O72" s="53"/>
      <c r="P72" s="48"/>
      <c r="Q72" s="53"/>
      <c r="R72" s="50"/>
      <c r="S72" s="53"/>
      <c r="T72" s="48"/>
      <c r="U72" s="48"/>
      <c r="V72" s="48"/>
      <c r="W72" s="53"/>
      <c r="X72" s="48"/>
      <c r="Y72" s="48"/>
      <c r="Z72" s="53"/>
      <c r="AA72" s="49"/>
      <c r="AB72" s="48"/>
      <c r="AC72" s="48"/>
      <c r="AD72" s="48"/>
      <c r="AE72" s="48"/>
      <c r="AF72" s="49"/>
      <c r="AG72" s="48"/>
    </row>
    <row r="73" spans="1:33" x14ac:dyDescent="0.35">
      <c r="A73" s="44">
        <v>71</v>
      </c>
      <c r="B73" s="44" t="s">
        <v>62</v>
      </c>
      <c r="C73" s="45">
        <v>44455</v>
      </c>
      <c r="D73" s="73">
        <v>26628</v>
      </c>
      <c r="E73" s="43" t="s">
        <v>88</v>
      </c>
      <c r="F73" s="41">
        <v>25.8</v>
      </c>
      <c r="G73" s="46">
        <v>170</v>
      </c>
      <c r="H73" s="11">
        <f t="shared" si="0"/>
        <v>4386</v>
      </c>
      <c r="L73" s="48"/>
      <c r="M73" s="48"/>
      <c r="N73" s="52"/>
      <c r="O73" s="53"/>
      <c r="P73" s="48"/>
      <c r="Q73" s="53"/>
      <c r="R73" s="50"/>
      <c r="S73" s="53"/>
      <c r="T73" s="48"/>
      <c r="U73" s="48"/>
      <c r="V73" s="48"/>
      <c r="W73" s="53"/>
      <c r="X73" s="48"/>
      <c r="Y73" s="48"/>
      <c r="Z73" s="53"/>
      <c r="AA73" s="49"/>
      <c r="AB73" s="48"/>
      <c r="AC73" s="48"/>
      <c r="AD73" s="48"/>
      <c r="AE73" s="48"/>
      <c r="AF73" s="49"/>
      <c r="AG73" s="48"/>
    </row>
    <row r="74" spans="1:33" ht="15" customHeight="1" x14ac:dyDescent="0.35">
      <c r="A74" s="44"/>
      <c r="B74" s="44"/>
      <c r="C74" s="81" t="s">
        <v>64</v>
      </c>
      <c r="D74" s="82"/>
      <c r="E74" s="82"/>
      <c r="F74" s="55">
        <f>SUM(F3:F73)</f>
        <v>1406.1499999999996</v>
      </c>
      <c r="G74" s="46"/>
      <c r="H74" s="47">
        <f>SUM(H3:H73)</f>
        <v>239045.49999999997</v>
      </c>
      <c r="L74" s="48"/>
      <c r="M74" s="48"/>
      <c r="N74" s="52"/>
      <c r="O74" s="53"/>
      <c r="P74" s="48"/>
      <c r="Q74" s="53"/>
      <c r="R74" s="50"/>
      <c r="S74" s="53"/>
      <c r="T74" s="48"/>
      <c r="U74" s="48"/>
      <c r="V74" s="48"/>
      <c r="W74" s="53"/>
      <c r="X74" s="48"/>
      <c r="Y74" s="48"/>
      <c r="Z74" s="53"/>
      <c r="AA74" s="49"/>
      <c r="AB74" s="48"/>
      <c r="AC74" s="48"/>
      <c r="AD74" s="48"/>
      <c r="AE74" s="48"/>
      <c r="AF74" s="49"/>
      <c r="AG74" s="48"/>
    </row>
    <row r="77" spans="1:33" x14ac:dyDescent="0.35">
      <c r="H77" s="65"/>
    </row>
    <row r="79" spans="1:33" x14ac:dyDescent="0.35">
      <c r="B79" s="44" t="s">
        <v>107</v>
      </c>
    </row>
    <row r="80" spans="1:33" x14ac:dyDescent="0.35">
      <c r="B80" s="44" t="s">
        <v>61</v>
      </c>
    </row>
    <row r="81" spans="2:2" x14ac:dyDescent="0.35">
      <c r="B81" s="44" t="s">
        <v>109</v>
      </c>
    </row>
    <row r="82" spans="2:2" x14ac:dyDescent="0.35">
      <c r="B82" s="44" t="s">
        <v>96</v>
      </c>
    </row>
    <row r="83" spans="2:2" x14ac:dyDescent="0.35">
      <c r="B83" s="44" t="s">
        <v>97</v>
      </c>
    </row>
    <row r="84" spans="2:2" x14ac:dyDescent="0.35">
      <c r="B84" s="44" t="s">
        <v>100</v>
      </c>
    </row>
    <row r="85" spans="2:2" x14ac:dyDescent="0.35">
      <c r="B85" s="44" t="s">
        <v>102</v>
      </c>
    </row>
    <row r="86" spans="2:2" x14ac:dyDescent="0.35">
      <c r="B86" s="44" t="s">
        <v>62</v>
      </c>
    </row>
    <row r="87" spans="2:2" x14ac:dyDescent="0.35">
      <c r="B87" s="44" t="s">
        <v>110</v>
      </c>
    </row>
    <row r="88" spans="2:2" x14ac:dyDescent="0.35">
      <c r="B88" s="44" t="s">
        <v>93</v>
      </c>
    </row>
    <row r="89" spans="2:2" x14ac:dyDescent="0.35">
      <c r="B89" s="44" t="s">
        <v>94</v>
      </c>
    </row>
    <row r="90" spans="2:2" x14ac:dyDescent="0.35">
      <c r="B90" s="44" t="s">
        <v>103</v>
      </c>
    </row>
    <row r="91" spans="2:2" x14ac:dyDescent="0.35">
      <c r="B91" s="44" t="s">
        <v>35</v>
      </c>
    </row>
    <row r="92" spans="2:2" x14ac:dyDescent="0.35">
      <c r="B92" s="44" t="s">
        <v>106</v>
      </c>
    </row>
    <row r="93" spans="2:2" x14ac:dyDescent="0.35">
      <c r="B93" s="44" t="s">
        <v>104</v>
      </c>
    </row>
    <row r="1048523" spans="3:3" x14ac:dyDescent="0.35">
      <c r="C1048523" s="45">
        <v>44418</v>
      </c>
    </row>
  </sheetData>
  <sortState xmlns:xlrd2="http://schemas.microsoft.com/office/spreadsheetml/2017/richdata2" ref="B3:G14">
    <sortCondition ref="B3:B14"/>
  </sortState>
  <mergeCells count="9">
    <mergeCell ref="C74:E74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12">
    <cfRule type="duplicateValues" dxfId="72" priority="1"/>
  </conditionalFormatting>
  <conditionalFormatting sqref="D13:D73">
    <cfRule type="duplicateValues" dxfId="0" priority="10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3"/>
  <sheetViews>
    <sheetView workbookViewId="0">
      <selection activeCell="I5" sqref="A1:I5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16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16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6" x14ac:dyDescent="0.35">
      <c r="A3" s="1">
        <v>1</v>
      </c>
      <c r="B3" s="44" t="s">
        <v>97</v>
      </c>
      <c r="C3" s="45">
        <v>44455</v>
      </c>
      <c r="D3" s="70">
        <v>26621</v>
      </c>
      <c r="E3" s="71" t="s">
        <v>88</v>
      </c>
      <c r="F3" s="46">
        <v>27.16</v>
      </c>
      <c r="G3" s="46">
        <v>170</v>
      </c>
      <c r="H3" s="11">
        <f t="shared" ref="H3" si="0">G3*F3</f>
        <v>4617.2</v>
      </c>
    </row>
    <row r="4" spans="1:16" x14ac:dyDescent="0.35">
      <c r="A4" s="6"/>
      <c r="B4" s="6"/>
      <c r="C4" s="6"/>
      <c r="D4" s="6"/>
      <c r="E4" s="6"/>
      <c r="F4" s="7">
        <f>SUM(F3:F3)</f>
        <v>27.16</v>
      </c>
      <c r="G4" s="6"/>
      <c r="H4" s="7">
        <f>SUM(H3:H3)</f>
        <v>4617.2</v>
      </c>
    </row>
    <row r="6" spans="1:16" x14ac:dyDescent="0.35">
      <c r="A6" s="83" t="s">
        <v>22</v>
      </c>
      <c r="B6" s="83"/>
      <c r="C6" s="83"/>
      <c r="D6" s="83"/>
      <c r="E6" s="83"/>
      <c r="F6" s="83"/>
      <c r="G6" s="83"/>
      <c r="H6" s="83"/>
    </row>
    <row r="7" spans="1:16" x14ac:dyDescent="0.35">
      <c r="A7" s="4"/>
      <c r="B7" s="4" t="s">
        <v>0</v>
      </c>
      <c r="C7" s="4" t="s">
        <v>1</v>
      </c>
      <c r="D7" s="4" t="s">
        <v>2</v>
      </c>
      <c r="E7" s="4" t="s">
        <v>23</v>
      </c>
      <c r="F7" s="4" t="s">
        <v>3</v>
      </c>
      <c r="G7" s="4" t="s">
        <v>4</v>
      </c>
      <c r="H7" s="4" t="s">
        <v>5</v>
      </c>
    </row>
    <row r="8" spans="1:16" x14ac:dyDescent="0.35">
      <c r="A8" s="1">
        <v>1</v>
      </c>
      <c r="B8" s="44"/>
      <c r="C8" s="45"/>
      <c r="D8" s="40"/>
      <c r="E8" s="41"/>
      <c r="F8" s="41"/>
      <c r="G8" s="42"/>
      <c r="H8" s="3">
        <f>F8*G8</f>
        <v>0</v>
      </c>
    </row>
    <row r="9" spans="1:16" x14ac:dyDescent="0.35">
      <c r="A9" s="1">
        <v>2</v>
      </c>
      <c r="B9" s="44"/>
      <c r="C9" s="45"/>
      <c r="D9" s="40"/>
      <c r="E9" s="41"/>
      <c r="F9" s="41"/>
      <c r="G9" s="42"/>
      <c r="H9" s="3">
        <f t="shared" ref="H9:H11" si="1">F9*G9</f>
        <v>0</v>
      </c>
    </row>
    <row r="10" spans="1:16" x14ac:dyDescent="0.35">
      <c r="A10" s="1">
        <v>3</v>
      </c>
      <c r="B10" s="44"/>
      <c r="C10" s="45"/>
      <c r="D10" s="40"/>
      <c r="E10" s="41"/>
      <c r="F10" s="41"/>
      <c r="G10" s="42"/>
      <c r="H10" s="3">
        <f t="shared" si="1"/>
        <v>0</v>
      </c>
    </row>
    <row r="11" spans="1:16" x14ac:dyDescent="0.35">
      <c r="A11" s="1">
        <v>4</v>
      </c>
      <c r="B11" s="1"/>
      <c r="C11" s="2"/>
      <c r="D11" s="1"/>
      <c r="E11" s="1"/>
      <c r="F11" s="3"/>
      <c r="G11" s="3"/>
      <c r="H11" s="3">
        <f t="shared" si="1"/>
        <v>0</v>
      </c>
    </row>
    <row r="12" spans="1:16" x14ac:dyDescent="0.35">
      <c r="A12" s="4"/>
      <c r="B12" s="4"/>
      <c r="C12" s="4"/>
      <c r="D12" s="4"/>
      <c r="E12" s="4"/>
      <c r="F12" s="5">
        <f>SUM(F8:F11)</f>
        <v>0</v>
      </c>
      <c r="G12" s="4"/>
      <c r="H12" s="5">
        <f>SUM(H8:H11)</f>
        <v>0</v>
      </c>
    </row>
    <row r="14" spans="1:16" x14ac:dyDescent="0.35">
      <c r="A14" s="4"/>
      <c r="B14" s="4"/>
      <c r="C14" s="4"/>
      <c r="D14" s="4"/>
      <c r="E14" s="4"/>
      <c r="F14" s="5">
        <f>F4+F12</f>
        <v>27.16</v>
      </c>
      <c r="G14" s="4"/>
      <c r="H14" s="5">
        <f>H4+H12</f>
        <v>4617.2</v>
      </c>
    </row>
    <row r="15" spans="1:16" x14ac:dyDescent="0.35">
      <c r="F15" s="1" t="s">
        <v>14</v>
      </c>
      <c r="G15" s="1"/>
      <c r="H15" s="3">
        <v>0</v>
      </c>
      <c r="O15" s="61">
        <v>44424</v>
      </c>
      <c r="P15" s="10">
        <v>7000</v>
      </c>
    </row>
    <row r="16" spans="1:16" x14ac:dyDescent="0.35">
      <c r="F16" s="1" t="s">
        <v>15</v>
      </c>
      <c r="G16" s="1"/>
      <c r="H16" s="3">
        <v>0</v>
      </c>
      <c r="O16" s="61"/>
      <c r="P16" s="10"/>
    </row>
    <row r="17" spans="4:16" x14ac:dyDescent="0.35">
      <c r="F17" s="1" t="s">
        <v>71</v>
      </c>
      <c r="G17" s="1"/>
      <c r="H17" s="3"/>
      <c r="O17" s="61"/>
      <c r="P17" s="10"/>
    </row>
    <row r="18" spans="4:16" x14ac:dyDescent="0.35">
      <c r="F18" s="31" t="s">
        <v>27</v>
      </c>
      <c r="G18" s="31"/>
      <c r="H18" s="60">
        <f>H14-H15-H17-H16</f>
        <v>4617.2</v>
      </c>
      <c r="O18" s="61">
        <v>44423</v>
      </c>
      <c r="P18" s="10">
        <v>10000</v>
      </c>
    </row>
    <row r="19" spans="4:16" x14ac:dyDescent="0.35">
      <c r="O19" s="61">
        <v>44423</v>
      </c>
      <c r="P19" s="10">
        <v>7500</v>
      </c>
    </row>
    <row r="20" spans="4:16" x14ac:dyDescent="0.35">
      <c r="D20" s="31" t="s">
        <v>66</v>
      </c>
      <c r="E20" s="31" t="s">
        <v>67</v>
      </c>
      <c r="F20" s="54" t="s">
        <v>68</v>
      </c>
      <c r="G20" s="54" t="s">
        <v>69</v>
      </c>
      <c r="H20" s="54" t="s">
        <v>70</v>
      </c>
      <c r="O20" s="61">
        <v>44422</v>
      </c>
      <c r="P20" s="10">
        <v>10000</v>
      </c>
    </row>
    <row r="21" spans="4:16" x14ac:dyDescent="0.35">
      <c r="D21" s="1" t="s">
        <v>63</v>
      </c>
      <c r="E21" s="3"/>
      <c r="F21" s="3"/>
      <c r="G21" s="3"/>
      <c r="H21" s="1"/>
      <c r="O21" s="61">
        <v>44419</v>
      </c>
      <c r="P21" s="10">
        <v>10000</v>
      </c>
    </row>
    <row r="22" spans="4:16" x14ac:dyDescent="0.35">
      <c r="D22" s="1"/>
      <c r="E22" s="3"/>
      <c r="F22" s="3"/>
      <c r="G22" s="3">
        <f>E22-F22</f>
        <v>0</v>
      </c>
      <c r="H22" s="1"/>
      <c r="P22" s="10">
        <v>4000</v>
      </c>
    </row>
    <row r="23" spans="4:16" x14ac:dyDescent="0.35">
      <c r="D23" s="31" t="s">
        <v>28</v>
      </c>
      <c r="E23" s="31"/>
      <c r="F23" s="31"/>
      <c r="G23" s="60">
        <f>SUM(G21:G22)</f>
        <v>0</v>
      </c>
      <c r="H23" s="60"/>
    </row>
  </sheetData>
  <mergeCells count="2">
    <mergeCell ref="A6:H6"/>
    <mergeCell ref="A1:H1"/>
  </mergeCells>
  <conditionalFormatting sqref="D8">
    <cfRule type="duplicateValues" dxfId="42" priority="7"/>
  </conditionalFormatting>
  <conditionalFormatting sqref="D8">
    <cfRule type="duplicateValues" dxfId="41" priority="8"/>
  </conditionalFormatting>
  <conditionalFormatting sqref="D9:D10">
    <cfRule type="duplicateValues" dxfId="40" priority="9"/>
  </conditionalFormatting>
  <conditionalFormatting sqref="D3">
    <cfRule type="duplicateValues" dxfId="39" priority="1"/>
  </conditionalFormatting>
  <dataValidations count="1">
    <dataValidation type="custom" allowBlank="1" showInputMessage="1" prompt="拒绝重复输入 - 当前输入的内容，与本区域的其他单元格内容重复。" sqref="B8" xr:uid="{00000000-0002-0000-0900-000000000000}">
      <formula1>COUNTIF($B:$B,B8)&lt;2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9"/>
  <sheetViews>
    <sheetView workbookViewId="0">
      <selection activeCell="I8" sqref="A1:I8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10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 t="s">
        <v>60</v>
      </c>
      <c r="F2" s="4" t="s">
        <v>3</v>
      </c>
      <c r="G2" s="4" t="s">
        <v>4</v>
      </c>
      <c r="H2" s="4" t="s">
        <v>5</v>
      </c>
    </row>
    <row r="3" spans="1:10" x14ac:dyDescent="0.35">
      <c r="A3" s="44">
        <v>1</v>
      </c>
      <c r="B3" s="44" t="s">
        <v>116</v>
      </c>
      <c r="C3" s="45">
        <v>44456</v>
      </c>
      <c r="D3" s="40">
        <v>27050</v>
      </c>
      <c r="E3" s="43" t="s">
        <v>105</v>
      </c>
      <c r="F3" s="41">
        <v>20.399999999999999</v>
      </c>
      <c r="G3" s="46">
        <v>170</v>
      </c>
      <c r="H3" s="46">
        <f>G3*F3</f>
        <v>3467.9999999999995</v>
      </c>
    </row>
    <row r="4" spans="1:10" x14ac:dyDescent="0.35">
      <c r="A4" s="44">
        <v>2</v>
      </c>
      <c r="B4" s="44" t="s">
        <v>116</v>
      </c>
      <c r="C4" s="45">
        <v>44456</v>
      </c>
      <c r="D4" s="40">
        <v>27016</v>
      </c>
      <c r="E4" s="43" t="s">
        <v>87</v>
      </c>
      <c r="F4" s="41">
        <v>19.34</v>
      </c>
      <c r="G4" s="46">
        <v>170</v>
      </c>
      <c r="H4" s="46">
        <f t="shared" ref="H4:H6" si="0">G4*F4</f>
        <v>3287.8</v>
      </c>
    </row>
    <row r="5" spans="1:10" x14ac:dyDescent="0.35">
      <c r="A5" s="44">
        <v>3</v>
      </c>
      <c r="B5" s="44" t="s">
        <v>116</v>
      </c>
      <c r="C5" s="45">
        <v>44455</v>
      </c>
      <c r="D5" s="40">
        <v>26997</v>
      </c>
      <c r="E5" s="43" t="s">
        <v>105</v>
      </c>
      <c r="F5" s="41">
        <v>20.02</v>
      </c>
      <c r="G5" s="46">
        <v>170</v>
      </c>
      <c r="H5" s="46">
        <f t="shared" si="0"/>
        <v>3403.4</v>
      </c>
    </row>
    <row r="6" spans="1:10" x14ac:dyDescent="0.35">
      <c r="A6" s="44">
        <v>4</v>
      </c>
      <c r="B6" s="44" t="s">
        <v>116</v>
      </c>
      <c r="C6" s="45">
        <v>44455</v>
      </c>
      <c r="D6" s="40">
        <v>26969</v>
      </c>
      <c r="E6" s="43" t="s">
        <v>105</v>
      </c>
      <c r="F6" s="41">
        <v>19.399999999999999</v>
      </c>
      <c r="G6" s="46">
        <v>170</v>
      </c>
      <c r="H6" s="46">
        <f t="shared" si="0"/>
        <v>3297.9999999999995</v>
      </c>
    </row>
    <row r="7" spans="1:10" x14ac:dyDescent="0.35">
      <c r="A7" s="6"/>
      <c r="B7" s="6"/>
      <c r="C7" s="6"/>
      <c r="D7" s="6"/>
      <c r="E7" s="6"/>
      <c r="F7" s="7">
        <f>SUM(F3:F6)</f>
        <v>79.16</v>
      </c>
      <c r="G7" s="6"/>
      <c r="H7" s="7">
        <f>SUM(H3:H6)</f>
        <v>13457.199999999999</v>
      </c>
    </row>
    <row r="9" spans="1:10" x14ac:dyDescent="0.35">
      <c r="A9" s="83" t="s">
        <v>22</v>
      </c>
      <c r="B9" s="83"/>
      <c r="C9" s="83"/>
      <c r="D9" s="83"/>
      <c r="E9" s="83"/>
      <c r="F9" s="83"/>
      <c r="G9" s="83"/>
      <c r="H9" s="83"/>
    </row>
    <row r="10" spans="1:10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10" x14ac:dyDescent="0.35">
      <c r="A11" s="1">
        <v>1</v>
      </c>
      <c r="B11" s="44"/>
      <c r="C11" s="45"/>
      <c r="D11" s="40"/>
      <c r="E11" s="41"/>
      <c r="F11" s="41"/>
      <c r="G11" s="42"/>
      <c r="H11" s="3">
        <f t="shared" ref="H11" si="1">F11*G11</f>
        <v>0</v>
      </c>
    </row>
    <row r="12" spans="1:10" x14ac:dyDescent="0.35">
      <c r="A12" s="1">
        <v>2</v>
      </c>
      <c r="B12" s="32"/>
      <c r="C12" s="33"/>
      <c r="D12" s="32"/>
      <c r="E12" s="32"/>
      <c r="F12" s="34"/>
      <c r="G12" s="3"/>
      <c r="H12" s="3">
        <f>F12*G12</f>
        <v>0</v>
      </c>
    </row>
    <row r="13" spans="1:10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0" x14ac:dyDescent="0.35">
      <c r="A14" s="19"/>
      <c r="B14" s="19"/>
      <c r="C14" s="19"/>
      <c r="D14" s="19"/>
      <c r="E14" s="19"/>
      <c r="F14" s="20"/>
      <c r="G14" s="19"/>
      <c r="H14" s="20"/>
    </row>
    <row r="15" spans="1:10" x14ac:dyDescent="0.35">
      <c r="A15" s="4"/>
      <c r="B15" s="4"/>
      <c r="C15" s="4"/>
      <c r="D15" s="4"/>
      <c r="E15" s="4"/>
      <c r="F15" s="5">
        <f>F7+F13</f>
        <v>79.16</v>
      </c>
      <c r="G15" s="5"/>
      <c r="H15" s="5">
        <f>H7+H13</f>
        <v>13457.199999999999</v>
      </c>
      <c r="J15" s="66"/>
    </row>
    <row r="16" spans="1:10" x14ac:dyDescent="0.35">
      <c r="F16" s="1" t="s">
        <v>14</v>
      </c>
      <c r="G16" s="1"/>
      <c r="H16" s="66"/>
    </row>
    <row r="17" spans="6:8" x14ac:dyDescent="0.35">
      <c r="F17" s="1" t="s">
        <v>37</v>
      </c>
      <c r="G17" s="1"/>
      <c r="H17" s="3">
        <v>0</v>
      </c>
    </row>
    <row r="18" spans="6:8" x14ac:dyDescent="0.35">
      <c r="F18" s="1" t="s">
        <v>19</v>
      </c>
      <c r="G18" s="1"/>
      <c r="H18" s="3"/>
    </row>
    <row r="19" spans="6:8" x14ac:dyDescent="0.35">
      <c r="F19" s="1" t="s">
        <v>27</v>
      </c>
      <c r="G19" s="1"/>
      <c r="H19" s="60">
        <f>H15-H16</f>
        <v>13457.199999999999</v>
      </c>
    </row>
  </sheetData>
  <mergeCells count="2">
    <mergeCell ref="A9:H9"/>
    <mergeCell ref="A1:H1"/>
  </mergeCells>
  <conditionalFormatting sqref="D11">
    <cfRule type="duplicateValues" dxfId="38" priority="15"/>
  </conditionalFormatting>
  <conditionalFormatting sqref="D11">
    <cfRule type="duplicateValues" dxfId="37" priority="16"/>
  </conditionalFormatting>
  <conditionalFormatting sqref="D3:D6">
    <cfRule type="duplicateValues" dxfId="36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A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>
      <selection activeCell="I15" sqref="A1:I1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106</v>
      </c>
      <c r="C3" s="45">
        <v>44456</v>
      </c>
      <c r="D3" s="70">
        <v>27021</v>
      </c>
      <c r="E3" s="71" t="s">
        <v>105</v>
      </c>
      <c r="F3" s="46">
        <v>19.420000000000002</v>
      </c>
      <c r="G3" s="46">
        <v>170</v>
      </c>
      <c r="H3" s="11">
        <f t="shared" ref="H3:H13" si="0">G3*F3</f>
        <v>3301.4</v>
      </c>
    </row>
    <row r="4" spans="1:8" x14ac:dyDescent="0.35">
      <c r="A4" s="1">
        <v>2</v>
      </c>
      <c r="B4" s="44" t="s">
        <v>106</v>
      </c>
      <c r="C4" s="45">
        <v>44455</v>
      </c>
      <c r="D4" s="40">
        <v>26994</v>
      </c>
      <c r="E4" s="43" t="s">
        <v>105</v>
      </c>
      <c r="F4" s="41">
        <v>17.48</v>
      </c>
      <c r="G4" s="46">
        <v>170</v>
      </c>
      <c r="H4" s="11">
        <f t="shared" si="0"/>
        <v>2971.6</v>
      </c>
    </row>
    <row r="5" spans="1:8" x14ac:dyDescent="0.35">
      <c r="A5" s="1">
        <v>3</v>
      </c>
      <c r="B5" s="44" t="s">
        <v>106</v>
      </c>
      <c r="C5" s="45">
        <v>44456</v>
      </c>
      <c r="D5" s="40">
        <v>27055</v>
      </c>
      <c r="E5" s="43" t="s">
        <v>105</v>
      </c>
      <c r="F5" s="41">
        <v>20.260000000000002</v>
      </c>
      <c r="G5" s="46">
        <v>170</v>
      </c>
      <c r="H5" s="11">
        <f t="shared" si="0"/>
        <v>3444.2000000000003</v>
      </c>
    </row>
    <row r="6" spans="1:8" x14ac:dyDescent="0.35">
      <c r="A6" s="1">
        <v>4</v>
      </c>
      <c r="B6" s="44" t="s">
        <v>106</v>
      </c>
      <c r="C6" s="45">
        <v>44455</v>
      </c>
      <c r="D6" s="40">
        <v>26961</v>
      </c>
      <c r="E6" s="43" t="s">
        <v>88</v>
      </c>
      <c r="F6" s="41">
        <v>22.02</v>
      </c>
      <c r="G6" s="46">
        <v>170</v>
      </c>
      <c r="H6" s="11">
        <f t="shared" si="0"/>
        <v>3743.4</v>
      </c>
    </row>
    <row r="7" spans="1:8" x14ac:dyDescent="0.35">
      <c r="A7" s="1">
        <v>5</v>
      </c>
      <c r="B7" s="44" t="s">
        <v>114</v>
      </c>
      <c r="C7" s="45">
        <v>44455</v>
      </c>
      <c r="D7" s="40">
        <v>26657</v>
      </c>
      <c r="E7" s="43" t="s">
        <v>87</v>
      </c>
      <c r="F7" s="41">
        <v>18.64</v>
      </c>
      <c r="G7" s="46">
        <v>170</v>
      </c>
      <c r="H7" s="11">
        <f t="shared" si="0"/>
        <v>3168.8</v>
      </c>
    </row>
    <row r="8" spans="1:8" x14ac:dyDescent="0.35">
      <c r="A8" s="1">
        <v>6</v>
      </c>
      <c r="B8" s="44" t="s">
        <v>106</v>
      </c>
      <c r="C8" s="45">
        <v>44455</v>
      </c>
      <c r="D8" s="40">
        <v>26658</v>
      </c>
      <c r="E8" s="43" t="s">
        <v>87</v>
      </c>
      <c r="F8" s="41">
        <v>21.3</v>
      </c>
      <c r="G8" s="46">
        <v>170</v>
      </c>
      <c r="H8" s="11">
        <f t="shared" si="0"/>
        <v>3621</v>
      </c>
    </row>
    <row r="9" spans="1:8" x14ac:dyDescent="0.35">
      <c r="A9" s="1">
        <v>7</v>
      </c>
      <c r="B9" s="44" t="s">
        <v>119</v>
      </c>
      <c r="C9" s="45">
        <v>44454</v>
      </c>
      <c r="D9" s="40">
        <v>26546</v>
      </c>
      <c r="E9" s="43" t="s">
        <v>87</v>
      </c>
      <c r="F9" s="41">
        <v>20.94</v>
      </c>
      <c r="G9" s="46">
        <v>170</v>
      </c>
      <c r="H9" s="11">
        <f t="shared" si="0"/>
        <v>3559.8</v>
      </c>
    </row>
    <row r="10" spans="1:8" x14ac:dyDescent="0.35">
      <c r="A10" s="1">
        <v>8</v>
      </c>
      <c r="B10" s="44" t="s">
        <v>119</v>
      </c>
      <c r="C10" s="45">
        <v>44454</v>
      </c>
      <c r="D10" s="40">
        <v>26686</v>
      </c>
      <c r="E10" s="43" t="s">
        <v>108</v>
      </c>
      <c r="F10" s="41">
        <v>17.96</v>
      </c>
      <c r="G10" s="46">
        <v>170</v>
      </c>
      <c r="H10" s="11">
        <f t="shared" si="0"/>
        <v>3053.2000000000003</v>
      </c>
    </row>
    <row r="11" spans="1:8" x14ac:dyDescent="0.35">
      <c r="A11" s="1">
        <v>9</v>
      </c>
      <c r="B11" s="44" t="s">
        <v>119</v>
      </c>
      <c r="C11" s="45">
        <v>44454</v>
      </c>
      <c r="D11" s="40">
        <v>26833</v>
      </c>
      <c r="E11" s="43" t="s">
        <v>87</v>
      </c>
      <c r="F11" s="41">
        <v>18.350000000000001</v>
      </c>
      <c r="G11" s="46">
        <v>170</v>
      </c>
      <c r="H11" s="11">
        <f t="shared" si="0"/>
        <v>3119.5000000000005</v>
      </c>
    </row>
    <row r="12" spans="1:8" x14ac:dyDescent="0.35">
      <c r="A12" s="1">
        <v>10</v>
      </c>
      <c r="B12" s="44" t="s">
        <v>119</v>
      </c>
      <c r="C12" s="45">
        <v>44455</v>
      </c>
      <c r="D12" s="40">
        <v>26855</v>
      </c>
      <c r="E12" s="43" t="s">
        <v>87</v>
      </c>
      <c r="F12" s="41">
        <v>18.559999999999999</v>
      </c>
      <c r="G12" s="46">
        <v>170</v>
      </c>
      <c r="H12" s="11">
        <f t="shared" si="0"/>
        <v>3155.2</v>
      </c>
    </row>
    <row r="13" spans="1:8" x14ac:dyDescent="0.35">
      <c r="A13" s="1">
        <v>11</v>
      </c>
      <c r="B13" s="44" t="s">
        <v>119</v>
      </c>
      <c r="C13" s="45">
        <v>44455</v>
      </c>
      <c r="D13" s="40">
        <v>26902</v>
      </c>
      <c r="E13" s="43" t="s">
        <v>87</v>
      </c>
      <c r="F13" s="41">
        <v>18.899999999999999</v>
      </c>
      <c r="G13" s="46">
        <v>170</v>
      </c>
      <c r="H13" s="11">
        <f t="shared" si="0"/>
        <v>3212.9999999999995</v>
      </c>
    </row>
    <row r="14" spans="1:8" x14ac:dyDescent="0.35">
      <c r="A14" s="6"/>
      <c r="B14" s="6"/>
      <c r="C14" s="6"/>
      <c r="D14" s="6"/>
      <c r="E14" s="6"/>
      <c r="F14" s="7">
        <f>SUM(F3:F13)</f>
        <v>213.83</v>
      </c>
      <c r="G14" s="6"/>
      <c r="H14" s="7">
        <f>SUM(H3:H13)</f>
        <v>36351.1</v>
      </c>
    </row>
    <row r="17" spans="1:9" x14ac:dyDescent="0.35">
      <c r="A17" s="83" t="s">
        <v>22</v>
      </c>
      <c r="B17" s="83"/>
      <c r="C17" s="83"/>
      <c r="D17" s="83"/>
      <c r="E17" s="83"/>
      <c r="F17" s="83"/>
      <c r="G17" s="83"/>
      <c r="H17" s="83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23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14</v>
      </c>
      <c r="G24" s="1"/>
      <c r="H24" s="3">
        <v>0</v>
      </c>
    </row>
    <row r="25" spans="1:9" x14ac:dyDescent="0.35">
      <c r="F25" s="1" t="s">
        <v>27</v>
      </c>
      <c r="G25" s="1"/>
      <c r="H25" s="8">
        <f>H22-H24</f>
        <v>0</v>
      </c>
    </row>
    <row r="26" spans="1:9" x14ac:dyDescent="0.35">
      <c r="I26" t="s">
        <v>41</v>
      </c>
    </row>
  </sheetData>
  <mergeCells count="2">
    <mergeCell ref="A17:H17"/>
    <mergeCell ref="A1:H1"/>
  </mergeCells>
  <conditionalFormatting sqref="D21">
    <cfRule type="duplicateValues" dxfId="35" priority="49"/>
  </conditionalFormatting>
  <conditionalFormatting sqref="D20">
    <cfRule type="duplicateValues" dxfId="34" priority="48"/>
  </conditionalFormatting>
  <conditionalFormatting sqref="D19">
    <cfRule type="duplicateValues" dxfId="33" priority="47"/>
  </conditionalFormatting>
  <conditionalFormatting sqref="D4:D13">
    <cfRule type="duplicateValues" dxfId="32" priority="2"/>
  </conditionalFormatting>
  <conditionalFormatting sqref="D3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H15" sqref="H15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1.2695312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44">
        <v>1</v>
      </c>
      <c r="B3" s="44"/>
      <c r="C3" s="45"/>
      <c r="D3" s="70"/>
      <c r="E3" s="71"/>
      <c r="F3" s="46"/>
      <c r="G3" s="46"/>
      <c r="H3" s="47">
        <f t="shared" ref="H3:H4" si="0">F3*G3</f>
        <v>0</v>
      </c>
    </row>
    <row r="4" spans="1:8" s="21" customFormat="1" x14ac:dyDescent="0.35">
      <c r="A4" s="1">
        <v>2</v>
      </c>
      <c r="B4" s="44"/>
      <c r="C4" s="45"/>
      <c r="D4" s="40"/>
      <c r="E4" s="43"/>
      <c r="F4" s="41"/>
      <c r="G4" s="46"/>
      <c r="H4" s="47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3" t="s">
        <v>22</v>
      </c>
      <c r="B7" s="83"/>
      <c r="C7" s="83"/>
      <c r="D7" s="83"/>
      <c r="E7" s="83"/>
      <c r="F7" s="83"/>
      <c r="G7" s="83"/>
      <c r="H7" s="8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4"/>
      <c r="C9" s="45"/>
      <c r="D9" s="40"/>
      <c r="E9" s="41"/>
      <c r="F9" s="41"/>
      <c r="G9" s="42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18</v>
      </c>
      <c r="G14" s="3"/>
      <c r="H14" s="11">
        <v>0</v>
      </c>
    </row>
    <row r="15" spans="1:8" x14ac:dyDescent="0.35">
      <c r="D15" s="21"/>
      <c r="F15" s="3" t="s">
        <v>19</v>
      </c>
      <c r="G15" s="3"/>
      <c r="H15" s="11">
        <v>11191.8</v>
      </c>
    </row>
    <row r="16" spans="1:8" x14ac:dyDescent="0.35">
      <c r="D16" s="21"/>
      <c r="F16" s="12" t="s">
        <v>16</v>
      </c>
      <c r="G16" s="12"/>
      <c r="H16" s="12">
        <f>H13-H14-H15</f>
        <v>-11191.8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30" priority="16"/>
  </conditionalFormatting>
  <conditionalFormatting sqref="D9">
    <cfRule type="duplicateValues" dxfId="29" priority="5"/>
  </conditionalFormatting>
  <conditionalFormatting sqref="D9">
    <cfRule type="duplicateValues" dxfId="28" priority="6"/>
  </conditionalFormatting>
  <conditionalFormatting sqref="D4">
    <cfRule type="duplicateValues" dxfId="27" priority="4"/>
  </conditionalFormatting>
  <conditionalFormatting sqref="D3">
    <cfRule type="duplicateValues" dxfId="26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I8" sqref="A1:I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94</v>
      </c>
      <c r="C3" s="45">
        <v>44456</v>
      </c>
      <c r="D3" s="40">
        <v>27059</v>
      </c>
      <c r="E3" s="43" t="s">
        <v>108</v>
      </c>
      <c r="F3" s="41">
        <v>19.72</v>
      </c>
      <c r="G3" s="46">
        <v>170</v>
      </c>
      <c r="H3" s="3">
        <f>F3*G3</f>
        <v>3352.3999999999996</v>
      </c>
    </row>
    <row r="4" spans="1:8" x14ac:dyDescent="0.35">
      <c r="A4" s="1">
        <v>2</v>
      </c>
      <c r="B4" s="44" t="s">
        <v>94</v>
      </c>
      <c r="C4" s="45">
        <v>44456</v>
      </c>
      <c r="D4" s="40">
        <v>27024</v>
      </c>
      <c r="E4" s="43" t="s">
        <v>105</v>
      </c>
      <c r="F4" s="41">
        <v>18.760000000000002</v>
      </c>
      <c r="G4" s="46">
        <v>170</v>
      </c>
      <c r="H4" s="3">
        <f t="shared" ref="H4:H6" si="0">F4*G4</f>
        <v>3189.2000000000003</v>
      </c>
    </row>
    <row r="5" spans="1:8" x14ac:dyDescent="0.35">
      <c r="A5" s="1">
        <v>3</v>
      </c>
      <c r="B5" s="44" t="s">
        <v>94</v>
      </c>
      <c r="C5" s="45">
        <v>44455</v>
      </c>
      <c r="D5" s="40">
        <v>26980</v>
      </c>
      <c r="E5" s="43" t="s">
        <v>105</v>
      </c>
      <c r="F5" s="41">
        <v>18.72</v>
      </c>
      <c r="G5" s="46">
        <v>170</v>
      </c>
      <c r="H5" s="3">
        <f t="shared" si="0"/>
        <v>3182.3999999999996</v>
      </c>
    </row>
    <row r="6" spans="1:8" x14ac:dyDescent="0.35">
      <c r="A6" s="1">
        <v>4</v>
      </c>
      <c r="B6" s="44" t="s">
        <v>94</v>
      </c>
      <c r="C6" s="45">
        <v>44455</v>
      </c>
      <c r="D6" s="40">
        <v>27007</v>
      </c>
      <c r="E6" s="43" t="s">
        <v>105</v>
      </c>
      <c r="F6" s="41">
        <v>19.88</v>
      </c>
      <c r="G6" s="46">
        <v>170</v>
      </c>
      <c r="H6" s="3">
        <f t="shared" si="0"/>
        <v>3379.6</v>
      </c>
    </row>
    <row r="7" spans="1:8" x14ac:dyDescent="0.35">
      <c r="A7" s="6"/>
      <c r="B7" s="6"/>
      <c r="C7" s="6"/>
      <c r="D7" s="6"/>
      <c r="E7" s="6"/>
      <c r="F7" s="7">
        <f>SUM(F3:F6)</f>
        <v>77.08</v>
      </c>
      <c r="G7" s="6"/>
      <c r="H7" s="7">
        <f>SUM(H3:H6)</f>
        <v>13103.6</v>
      </c>
    </row>
    <row r="9" spans="1:8" x14ac:dyDescent="0.35">
      <c r="A9" s="83" t="s">
        <v>22</v>
      </c>
      <c r="B9" s="83"/>
      <c r="C9" s="83"/>
      <c r="D9" s="83"/>
      <c r="E9" s="83"/>
      <c r="F9" s="83"/>
      <c r="G9" s="83"/>
      <c r="H9" s="83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8"/>
      <c r="C11" s="39"/>
      <c r="D11" s="40"/>
      <c r="E11" s="41"/>
      <c r="F11" s="41"/>
      <c r="G11" s="42"/>
      <c r="H11" s="3">
        <f>F11*G11</f>
        <v>0</v>
      </c>
    </row>
    <row r="12" spans="1:8" x14ac:dyDescent="0.35">
      <c r="A12" s="1">
        <v>2</v>
      </c>
      <c r="B12" s="38"/>
      <c r="C12" s="39"/>
      <c r="D12" s="40"/>
      <c r="E12" s="41"/>
      <c r="F12" s="41"/>
      <c r="G12" s="42"/>
      <c r="H12" s="3">
        <f t="shared" ref="H12:H14" si="1">F12*G12</f>
        <v>0</v>
      </c>
    </row>
    <row r="13" spans="1:8" x14ac:dyDescent="0.35">
      <c r="A13" s="1">
        <v>3</v>
      </c>
      <c r="B13" s="38"/>
      <c r="C13" s="39"/>
      <c r="D13" s="40"/>
      <c r="E13" s="41"/>
      <c r="F13" s="41"/>
      <c r="G13" s="42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14</v>
      </c>
      <c r="G17" s="1"/>
      <c r="H17" s="3">
        <v>0</v>
      </c>
    </row>
    <row r="18" spans="6:8" x14ac:dyDescent="0.35">
      <c r="F18" s="1" t="s">
        <v>19</v>
      </c>
      <c r="G18" s="1"/>
      <c r="H18" s="3">
        <v>0</v>
      </c>
    </row>
    <row r="19" spans="6:8" x14ac:dyDescent="0.35">
      <c r="F19" s="1" t="s">
        <v>27</v>
      </c>
      <c r="G19" s="1"/>
      <c r="H19" s="8">
        <f>H7-H17-H18</f>
        <v>13103.6</v>
      </c>
    </row>
  </sheetData>
  <mergeCells count="2">
    <mergeCell ref="A1:H1"/>
    <mergeCell ref="A9:H9"/>
  </mergeCells>
  <conditionalFormatting sqref="D14">
    <cfRule type="duplicateValues" dxfId="25" priority="34"/>
  </conditionalFormatting>
  <conditionalFormatting sqref="D11">
    <cfRule type="duplicateValues" dxfId="24" priority="27"/>
  </conditionalFormatting>
  <conditionalFormatting sqref="D11">
    <cfRule type="duplicateValues" dxfId="23" priority="26"/>
  </conditionalFormatting>
  <conditionalFormatting sqref="D13">
    <cfRule type="duplicateValues" dxfId="22" priority="31"/>
  </conditionalFormatting>
  <conditionalFormatting sqref="D12">
    <cfRule type="duplicateValues" dxfId="21" priority="28"/>
  </conditionalFormatting>
  <conditionalFormatting sqref="D3:D6">
    <cfRule type="duplicateValues" dxfId="20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1"/>
  <sheetViews>
    <sheetView workbookViewId="0">
      <selection activeCell="I7" sqref="A1:I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4" t="s">
        <v>117</v>
      </c>
      <c r="C3" s="45">
        <v>44455</v>
      </c>
      <c r="D3" s="40">
        <v>26996</v>
      </c>
      <c r="E3" s="43" t="s">
        <v>105</v>
      </c>
      <c r="F3" s="41">
        <v>20.3</v>
      </c>
      <c r="G3" s="46">
        <v>170</v>
      </c>
      <c r="H3" s="3">
        <f>G3*F3</f>
        <v>3451</v>
      </c>
      <c r="J3" s="9"/>
      <c r="K3" s="9"/>
      <c r="N3" s="9"/>
      <c r="O3" s="9"/>
    </row>
    <row r="4" spans="1:15" x14ac:dyDescent="0.35">
      <c r="A4" s="1">
        <v>2</v>
      </c>
      <c r="B4" s="44" t="s">
        <v>117</v>
      </c>
      <c r="C4" s="45">
        <v>44456</v>
      </c>
      <c r="D4" s="40">
        <v>27040</v>
      </c>
      <c r="E4" s="43" t="s">
        <v>105</v>
      </c>
      <c r="F4" s="41">
        <v>20.079999999999998</v>
      </c>
      <c r="G4" s="46">
        <v>170</v>
      </c>
      <c r="H4" s="3">
        <f t="shared" ref="H4:H5" si="0">G4*F4</f>
        <v>3413.6</v>
      </c>
      <c r="J4" s="9"/>
      <c r="K4" s="9"/>
      <c r="N4" s="9"/>
      <c r="O4" s="9"/>
    </row>
    <row r="5" spans="1:15" x14ac:dyDescent="0.35">
      <c r="A5" s="1">
        <v>3</v>
      </c>
      <c r="B5" s="44"/>
      <c r="C5" s="45"/>
      <c r="D5" s="40"/>
      <c r="E5" s="43"/>
      <c r="F5" s="41"/>
      <c r="G5" s="46"/>
      <c r="H5" s="3">
        <f t="shared" si="0"/>
        <v>0</v>
      </c>
      <c r="J5" s="9"/>
      <c r="K5" s="9"/>
      <c r="N5" s="9"/>
      <c r="O5" s="9"/>
    </row>
    <row r="6" spans="1:15" x14ac:dyDescent="0.35">
      <c r="A6" s="6"/>
      <c r="B6" s="6"/>
      <c r="C6" s="6"/>
      <c r="D6" s="6"/>
      <c r="E6" s="6"/>
      <c r="F6" s="7">
        <f>SUM(F3:F5)</f>
        <v>40.379999999999995</v>
      </c>
      <c r="G6" s="6"/>
      <c r="H6" s="7">
        <f>SUM(H3:H5)</f>
        <v>6864.6</v>
      </c>
    </row>
    <row r="7" spans="1:15" s="21" customFormat="1" x14ac:dyDescent="0.35">
      <c r="A7"/>
      <c r="B7"/>
      <c r="C7"/>
      <c r="D7"/>
      <c r="E7"/>
      <c r="F7"/>
      <c r="G7"/>
      <c r="H7"/>
    </row>
    <row r="8" spans="1:15" x14ac:dyDescent="0.35">
      <c r="A8" s="83" t="s">
        <v>22</v>
      </c>
      <c r="B8" s="83"/>
      <c r="C8" s="83"/>
      <c r="D8" s="83"/>
      <c r="E8" s="83"/>
      <c r="F8" s="83"/>
      <c r="G8" s="83"/>
      <c r="H8" s="83"/>
    </row>
    <row r="9" spans="1:15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15" x14ac:dyDescent="0.35">
      <c r="A10" s="1">
        <v>1</v>
      </c>
      <c r="B10" s="1"/>
      <c r="C10" s="2"/>
      <c r="D10" s="1"/>
      <c r="E10" s="1"/>
      <c r="F10" s="3"/>
      <c r="G10" s="3"/>
      <c r="H10" s="3">
        <f>F10*G10</f>
        <v>0</v>
      </c>
    </row>
    <row r="11" spans="1:15" x14ac:dyDescent="0.35">
      <c r="A11" s="1">
        <v>2</v>
      </c>
      <c r="B11" s="2"/>
      <c r="C11" s="2"/>
      <c r="D11" s="56"/>
      <c r="E11" s="1"/>
      <c r="F11" s="3"/>
      <c r="G11" s="3"/>
      <c r="H11" s="3">
        <f t="shared" ref="H11:H13" si="1">F11*G11</f>
        <v>0</v>
      </c>
      <c r="J11" s="9"/>
    </row>
    <row r="12" spans="1:15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  <c r="J12" s="9"/>
    </row>
    <row r="13" spans="1:15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  <c r="J13" s="9"/>
    </row>
    <row r="14" spans="1:15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  <c r="J14" s="9"/>
    </row>
    <row r="15" spans="1:15" x14ac:dyDescent="0.35">
      <c r="A15" s="19"/>
      <c r="B15" s="19"/>
      <c r="C15" s="19"/>
      <c r="D15" s="19"/>
      <c r="E15" s="19"/>
      <c r="F15" s="20"/>
      <c r="G15" s="19"/>
      <c r="H15" s="20"/>
      <c r="J15" s="9"/>
    </row>
    <row r="16" spans="1:15" x14ac:dyDescent="0.35">
      <c r="A16" s="4"/>
      <c r="B16" s="4"/>
      <c r="C16" s="4"/>
      <c r="D16" s="4"/>
      <c r="E16" s="4"/>
      <c r="F16" s="5">
        <f>F6+F14</f>
        <v>40.379999999999995</v>
      </c>
      <c r="G16" s="4"/>
      <c r="H16" s="5">
        <f>H6+H14</f>
        <v>6864.6</v>
      </c>
    </row>
    <row r="17" spans="1:16" x14ac:dyDescent="0.35">
      <c r="F17" s="1" t="s">
        <v>14</v>
      </c>
      <c r="G17" s="1"/>
      <c r="H17" s="3"/>
      <c r="N17">
        <v>1000</v>
      </c>
      <c r="P17">
        <v>200</v>
      </c>
    </row>
    <row r="18" spans="1:16" x14ac:dyDescent="0.35">
      <c r="F18" s="1" t="s">
        <v>27</v>
      </c>
      <c r="G18" s="1"/>
      <c r="H18" s="8">
        <f>H14-H17+H6</f>
        <v>6864.6</v>
      </c>
      <c r="N18">
        <f>SUM(N11:N17)</f>
        <v>1000</v>
      </c>
    </row>
    <row r="19" spans="1:16" x14ac:dyDescent="0.35">
      <c r="N19">
        <v>500</v>
      </c>
    </row>
    <row r="20" spans="1:16" x14ac:dyDescent="0.35">
      <c r="N20">
        <f>N18+N19</f>
        <v>1500</v>
      </c>
    </row>
    <row r="21" spans="1:16" x14ac:dyDescent="0.35">
      <c r="A21" s="14"/>
      <c r="B21" s="14"/>
      <c r="C21" s="14"/>
      <c r="D21" s="14"/>
      <c r="E21" s="14"/>
      <c r="F21" s="14"/>
      <c r="G21" s="14"/>
      <c r="H21" s="14"/>
    </row>
  </sheetData>
  <mergeCells count="2">
    <mergeCell ref="A8:H8"/>
    <mergeCell ref="A1:H1"/>
  </mergeCells>
  <conditionalFormatting sqref="D10:D13">
    <cfRule type="duplicateValues" dxfId="19" priority="31"/>
  </conditionalFormatting>
  <conditionalFormatting sqref="D3:D4">
    <cfRule type="duplicateValues" dxfId="18" priority="1"/>
  </conditionalFormatting>
  <conditionalFormatting sqref="D5">
    <cfRule type="duplicateValues" dxfId="17" priority="10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0"/>
  <sheetViews>
    <sheetView workbookViewId="0">
      <selection activeCell="I9" sqref="A1:I9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1.26953125" bestFit="1" customWidth="1"/>
    <col min="10" max="10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115</v>
      </c>
      <c r="C3" s="45">
        <v>44455</v>
      </c>
      <c r="D3" s="40">
        <v>26984</v>
      </c>
      <c r="E3" s="43" t="s">
        <v>105</v>
      </c>
      <c r="F3" s="41">
        <v>18.48</v>
      </c>
      <c r="G3" s="46">
        <v>170</v>
      </c>
      <c r="H3" s="3">
        <f t="shared" ref="H3:H7" si="0">F3*G3</f>
        <v>3141.6</v>
      </c>
    </row>
    <row r="4" spans="1:8" x14ac:dyDescent="0.35">
      <c r="A4" s="1">
        <v>2</v>
      </c>
      <c r="B4" s="44" t="s">
        <v>115</v>
      </c>
      <c r="C4" s="45">
        <v>44455</v>
      </c>
      <c r="D4" s="40">
        <v>27011</v>
      </c>
      <c r="E4" s="43" t="s">
        <v>105</v>
      </c>
      <c r="F4" s="41">
        <v>17.28</v>
      </c>
      <c r="G4" s="46">
        <v>170</v>
      </c>
      <c r="H4" s="3">
        <f t="shared" si="0"/>
        <v>2937.6000000000004</v>
      </c>
    </row>
    <row r="5" spans="1:8" x14ac:dyDescent="0.35">
      <c r="A5" s="1">
        <v>3</v>
      </c>
      <c r="B5" s="44" t="s">
        <v>115</v>
      </c>
      <c r="C5" s="45">
        <v>44456</v>
      </c>
      <c r="D5" s="40">
        <v>27045</v>
      </c>
      <c r="E5" s="43" t="s">
        <v>105</v>
      </c>
      <c r="F5" s="41">
        <v>19.579999999999998</v>
      </c>
      <c r="G5" s="46">
        <v>170</v>
      </c>
      <c r="H5" s="3">
        <f t="shared" si="0"/>
        <v>3328.6</v>
      </c>
    </row>
    <row r="6" spans="1:8" x14ac:dyDescent="0.35">
      <c r="A6" s="1">
        <v>4</v>
      </c>
      <c r="B6" s="44" t="s">
        <v>115</v>
      </c>
      <c r="C6" s="45">
        <v>44456</v>
      </c>
      <c r="D6" s="40">
        <v>27075</v>
      </c>
      <c r="E6" s="43" t="s">
        <v>95</v>
      </c>
      <c r="F6" s="41">
        <v>17.22</v>
      </c>
      <c r="G6" s="46">
        <v>170</v>
      </c>
      <c r="H6" s="3">
        <f t="shared" si="0"/>
        <v>2927.3999999999996</v>
      </c>
    </row>
    <row r="7" spans="1:8" x14ac:dyDescent="0.35">
      <c r="A7" s="1">
        <v>5</v>
      </c>
      <c r="B7" s="44" t="s">
        <v>115</v>
      </c>
      <c r="C7" s="45">
        <v>44455</v>
      </c>
      <c r="D7" s="40">
        <v>26949</v>
      </c>
      <c r="E7" s="43" t="s">
        <v>87</v>
      </c>
      <c r="F7" s="41">
        <v>16.78</v>
      </c>
      <c r="G7" s="46">
        <v>170</v>
      </c>
      <c r="H7" s="3">
        <f t="shared" si="0"/>
        <v>2852.6000000000004</v>
      </c>
    </row>
    <row r="8" spans="1:8" x14ac:dyDescent="0.35">
      <c r="A8" s="6"/>
      <c r="B8" s="6"/>
      <c r="C8" s="6"/>
      <c r="D8" s="6"/>
      <c r="E8" s="6"/>
      <c r="F8" s="7">
        <f>SUM(F3:F7)</f>
        <v>89.34</v>
      </c>
      <c r="G8" s="6"/>
      <c r="H8" s="7">
        <f>SUM(H3:H7)</f>
        <v>15187.800000000001</v>
      </c>
    </row>
    <row r="10" spans="1:8" x14ac:dyDescent="0.35">
      <c r="A10" s="83" t="s">
        <v>22</v>
      </c>
      <c r="B10" s="83"/>
      <c r="C10" s="83"/>
      <c r="D10" s="83"/>
      <c r="E10" s="83"/>
      <c r="F10" s="83"/>
      <c r="G10" s="83"/>
      <c r="H10" s="83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23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/>
      <c r="H13" s="3">
        <f t="shared" ref="H13:H14" si="1">F13*G13</f>
        <v>0</v>
      </c>
    </row>
    <row r="14" spans="1:8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SUM(F12:F14)</f>
        <v>0</v>
      </c>
      <c r="G15" s="4"/>
      <c r="H15" s="5">
        <f>SUM(H12:H14)</f>
        <v>0</v>
      </c>
    </row>
    <row r="17" spans="1:14" x14ac:dyDescent="0.35">
      <c r="A17" s="4"/>
      <c r="B17" s="4"/>
      <c r="C17" s="4"/>
      <c r="D17" s="4"/>
      <c r="E17" s="4"/>
      <c r="F17" s="5">
        <f>F8+F15</f>
        <v>89.34</v>
      </c>
      <c r="G17" s="4"/>
      <c r="H17" s="5">
        <f>H8+H15</f>
        <v>15187.800000000001</v>
      </c>
    </row>
    <row r="18" spans="1:14" x14ac:dyDescent="0.35">
      <c r="F18" s="1" t="s">
        <v>14</v>
      </c>
      <c r="G18" s="1"/>
      <c r="H18" s="3">
        <v>0</v>
      </c>
      <c r="J18" s="9"/>
    </row>
    <row r="19" spans="1:14" x14ac:dyDescent="0.35">
      <c r="F19" s="1" t="s">
        <v>19</v>
      </c>
      <c r="G19" s="1"/>
      <c r="H19" s="3">
        <v>0</v>
      </c>
      <c r="J19" s="9"/>
    </row>
    <row r="20" spans="1:14" x14ac:dyDescent="0.35">
      <c r="F20" s="1" t="s">
        <v>27</v>
      </c>
      <c r="G20" s="1"/>
      <c r="H20" s="8">
        <f>H17-H18-H19</f>
        <v>15187.800000000001</v>
      </c>
      <c r="K20" t="s">
        <v>101</v>
      </c>
      <c r="N20" t="s">
        <v>32</v>
      </c>
    </row>
  </sheetData>
  <mergeCells count="2">
    <mergeCell ref="A10:H10"/>
    <mergeCell ref="A1:H1"/>
  </mergeCells>
  <conditionalFormatting sqref="D12">
    <cfRule type="duplicateValues" dxfId="16" priority="17"/>
  </conditionalFormatting>
  <conditionalFormatting sqref="D3:D7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8"/>
  <sheetViews>
    <sheetView workbookViewId="0">
      <selection activeCell="J14" sqref="J14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40"/>
      <c r="E3" s="43"/>
      <c r="F3" s="41"/>
      <c r="G3" s="46"/>
      <c r="H3" s="3">
        <f>F3*G3</f>
        <v>0</v>
      </c>
    </row>
    <row r="4" spans="1:8" x14ac:dyDescent="0.35">
      <c r="A4" s="1">
        <v>2</v>
      </c>
      <c r="B4" s="44"/>
      <c r="C4" s="45"/>
      <c r="D4" s="40"/>
      <c r="E4" s="43"/>
      <c r="F4" s="41"/>
      <c r="G4" s="46"/>
      <c r="H4" s="3">
        <f t="shared" ref="H4:H6" si="0">F4*G4</f>
        <v>0</v>
      </c>
    </row>
    <row r="5" spans="1:8" x14ac:dyDescent="0.35">
      <c r="A5" s="1">
        <v>3</v>
      </c>
      <c r="B5" s="44"/>
      <c r="C5" s="45"/>
      <c r="D5" s="40"/>
      <c r="E5" s="43"/>
      <c r="F5" s="41"/>
      <c r="G5" s="46"/>
      <c r="H5" s="3">
        <f t="shared" si="0"/>
        <v>0</v>
      </c>
    </row>
    <row r="6" spans="1:8" x14ac:dyDescent="0.35">
      <c r="A6" s="1">
        <v>4</v>
      </c>
      <c r="B6" s="44"/>
      <c r="C6" s="45"/>
      <c r="D6" s="40"/>
      <c r="E6" s="43"/>
      <c r="F6" s="41"/>
      <c r="G6" s="46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3" t="s">
        <v>22</v>
      </c>
      <c r="B9" s="83"/>
      <c r="C9" s="83"/>
      <c r="D9" s="83"/>
      <c r="E9" s="83"/>
      <c r="F9" s="83"/>
      <c r="G9" s="83"/>
      <c r="H9" s="83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4"/>
      <c r="C11" s="45"/>
      <c r="D11" s="40"/>
      <c r="E11" s="41"/>
      <c r="F11" s="41"/>
      <c r="G11" s="42">
        <v>264</v>
      </c>
      <c r="H11" s="3">
        <f>F11*G11</f>
        <v>0</v>
      </c>
    </row>
    <row r="12" spans="1:8" x14ac:dyDescent="0.35">
      <c r="A12" s="1">
        <v>2</v>
      </c>
      <c r="B12" s="44"/>
      <c r="C12" s="45"/>
      <c r="D12" s="40"/>
      <c r="E12" s="41"/>
      <c r="F12" s="41"/>
      <c r="G12" s="42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18</v>
      </c>
      <c r="G16" s="1"/>
      <c r="H16" s="3">
        <v>0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27</v>
      </c>
      <c r="G18" s="1"/>
      <c r="H18" s="8">
        <f>H15-H16-H17</f>
        <v>0</v>
      </c>
    </row>
  </sheetData>
  <mergeCells count="2">
    <mergeCell ref="A9:H9"/>
    <mergeCell ref="A1:H1"/>
  </mergeCells>
  <conditionalFormatting sqref="D11">
    <cfRule type="duplicateValues" dxfId="14" priority="7"/>
  </conditionalFormatting>
  <conditionalFormatting sqref="D11">
    <cfRule type="duplicateValues" dxfId="13" priority="8"/>
  </conditionalFormatting>
  <conditionalFormatting sqref="D12">
    <cfRule type="duplicateValues" dxfId="12" priority="9"/>
  </conditionalFormatting>
  <conditionalFormatting sqref="D3:D6">
    <cfRule type="duplicateValues" dxfId="11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I8" sqref="A1:I8"/>
    </sheetView>
  </sheetViews>
  <sheetFormatPr defaultRowHeight="14.5" x14ac:dyDescent="0.35"/>
  <cols>
    <col min="2" max="2" width="9.7265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4" t="s">
        <v>112</v>
      </c>
      <c r="C3" s="45">
        <v>44455</v>
      </c>
      <c r="D3" s="70">
        <v>26678</v>
      </c>
      <c r="E3" s="71" t="s">
        <v>95</v>
      </c>
      <c r="F3" s="46">
        <v>15.6</v>
      </c>
      <c r="G3" s="46">
        <v>170</v>
      </c>
      <c r="H3" s="46">
        <f t="shared" ref="H3:H5" si="0">G3*F3</f>
        <v>2652</v>
      </c>
    </row>
    <row r="4" spans="1:12" x14ac:dyDescent="0.35">
      <c r="A4" s="1">
        <v>2</v>
      </c>
      <c r="B4" s="44" t="s">
        <v>112</v>
      </c>
      <c r="C4" s="45">
        <v>44455</v>
      </c>
      <c r="D4" s="70">
        <v>26683</v>
      </c>
      <c r="E4" s="71" t="s">
        <v>88</v>
      </c>
      <c r="F4" s="46">
        <v>20.9</v>
      </c>
      <c r="G4" s="46">
        <v>170</v>
      </c>
      <c r="H4" s="46">
        <f t="shared" si="0"/>
        <v>3552.9999999999995</v>
      </c>
      <c r="J4" s="21"/>
      <c r="K4" s="21"/>
      <c r="L4" s="21"/>
    </row>
    <row r="5" spans="1:12" x14ac:dyDescent="0.35">
      <c r="A5" s="1">
        <v>3</v>
      </c>
      <c r="B5" s="44"/>
      <c r="C5" s="45"/>
      <c r="D5" s="40"/>
      <c r="E5" s="43"/>
      <c r="F5" s="41"/>
      <c r="G5" s="46"/>
      <c r="H5" s="46">
        <f t="shared" si="0"/>
        <v>0</v>
      </c>
      <c r="J5" s="21"/>
      <c r="K5" s="21"/>
      <c r="L5" s="21"/>
    </row>
    <row r="6" spans="1:12" x14ac:dyDescent="0.35">
      <c r="A6" s="1">
        <v>4</v>
      </c>
      <c r="B6" s="44"/>
      <c r="C6" s="45"/>
      <c r="D6" s="40"/>
      <c r="E6" s="43"/>
      <c r="F6" s="41"/>
      <c r="G6" s="46"/>
      <c r="H6" s="46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36.5</v>
      </c>
      <c r="G7" s="6"/>
      <c r="H7" s="7">
        <f>SUM(H3:H6)</f>
        <v>6205</v>
      </c>
    </row>
    <row r="9" spans="1:12" x14ac:dyDescent="0.35">
      <c r="A9" s="83" t="s">
        <v>22</v>
      </c>
      <c r="B9" s="83"/>
      <c r="C9" s="83"/>
      <c r="D9" s="83"/>
      <c r="E9" s="83"/>
      <c r="F9" s="83"/>
      <c r="G9" s="83"/>
      <c r="H9" s="83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36.5</v>
      </c>
      <c r="G15" s="4"/>
      <c r="H15" s="5">
        <f>H7+H13</f>
        <v>6205</v>
      </c>
    </row>
    <row r="16" spans="1:12" x14ac:dyDescent="0.35">
      <c r="F16" s="9"/>
    </row>
    <row r="17" spans="6:8" x14ac:dyDescent="0.35">
      <c r="F17" s="1" t="s">
        <v>14</v>
      </c>
      <c r="G17" s="1"/>
      <c r="H17" s="3">
        <v>0</v>
      </c>
    </row>
    <row r="18" spans="6:8" x14ac:dyDescent="0.35">
      <c r="F18" s="1" t="s">
        <v>37</v>
      </c>
      <c r="G18" s="1"/>
      <c r="H18" s="3"/>
    </row>
    <row r="19" spans="6:8" x14ac:dyDescent="0.35">
      <c r="F19" s="1" t="s">
        <v>15</v>
      </c>
      <c r="G19" s="1"/>
      <c r="H19" s="3">
        <v>0</v>
      </c>
    </row>
    <row r="20" spans="6:8" x14ac:dyDescent="0.35">
      <c r="F20" s="1" t="s">
        <v>27</v>
      </c>
      <c r="G20" s="1"/>
      <c r="H20" s="8">
        <f>H15-H17-H18-H19</f>
        <v>6205</v>
      </c>
    </row>
  </sheetData>
  <mergeCells count="2">
    <mergeCell ref="A9:H9"/>
    <mergeCell ref="A1:H1"/>
  </mergeCells>
  <conditionalFormatting sqref="D11">
    <cfRule type="duplicateValues" dxfId="10" priority="10"/>
  </conditionalFormatting>
  <conditionalFormatting sqref="D12">
    <cfRule type="duplicateValues" dxfId="9" priority="20"/>
  </conditionalFormatting>
  <conditionalFormatting sqref="D5:D6">
    <cfRule type="duplicateValues" dxfId="8" priority="2"/>
  </conditionalFormatting>
  <conditionalFormatting sqref="D3:D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83" t="s">
        <v>6</v>
      </c>
      <c r="B1" s="83"/>
      <c r="C1" s="83"/>
      <c r="D1" s="83"/>
      <c r="E1" s="83"/>
      <c r="F1" s="83"/>
      <c r="G1" s="83"/>
      <c r="M1" s="83" t="s">
        <v>6</v>
      </c>
      <c r="N1" s="83"/>
      <c r="O1" s="83"/>
      <c r="P1" s="83"/>
      <c r="Q1" s="83"/>
      <c r="R1" s="83"/>
      <c r="S1" s="83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18</v>
      </c>
      <c r="F8" s="1"/>
      <c r="G8" s="3">
        <v>0</v>
      </c>
      <c r="Q8" s="1" t="s">
        <v>18</v>
      </c>
      <c r="R8" s="1"/>
      <c r="S8" s="3">
        <v>0</v>
      </c>
    </row>
    <row r="9" spans="1:23" x14ac:dyDescent="0.35">
      <c r="E9" s="1" t="s">
        <v>15</v>
      </c>
      <c r="F9" s="1"/>
      <c r="G9" s="8">
        <v>0</v>
      </c>
      <c r="Q9" s="1" t="s">
        <v>15</v>
      </c>
      <c r="R9" s="1"/>
      <c r="S9" s="8">
        <v>0</v>
      </c>
    </row>
    <row r="10" spans="1:23" x14ac:dyDescent="0.35">
      <c r="E10" s="1" t="s">
        <v>21</v>
      </c>
      <c r="F10" s="1"/>
      <c r="G10" s="8">
        <f>G6-G8-G9</f>
        <v>0</v>
      </c>
      <c r="Q10" s="1" t="s">
        <v>21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83" t="s">
        <v>22</v>
      </c>
      <c r="B13" s="83"/>
      <c r="C13" s="83"/>
      <c r="D13" s="83"/>
      <c r="E13" s="83"/>
      <c r="F13" s="83"/>
      <c r="G13" s="83"/>
      <c r="H13" s="83"/>
      <c r="M13" s="83" t="s">
        <v>22</v>
      </c>
      <c r="N13" s="83"/>
      <c r="O13" s="83"/>
      <c r="P13" s="83"/>
      <c r="Q13" s="83"/>
      <c r="R13" s="83"/>
      <c r="S13" s="83"/>
      <c r="T13" s="83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23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23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14</v>
      </c>
      <c r="G20" s="1"/>
      <c r="H20" s="3"/>
      <c r="R20" s="1" t="s">
        <v>14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27</v>
      </c>
      <c r="G21" s="1"/>
      <c r="H21" s="8">
        <f>H18-H20+G10</f>
        <v>0</v>
      </c>
      <c r="R21" s="1" t="s">
        <v>27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6" priority="3"/>
  </conditionalFormatting>
  <conditionalFormatting sqref="D15:D16">
    <cfRule type="duplicateValues" dxfId="5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M18" sqref="M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83" t="s">
        <v>22</v>
      </c>
      <c r="B1" s="83"/>
      <c r="C1" s="83"/>
      <c r="D1" s="83"/>
      <c r="E1" s="83"/>
      <c r="F1" s="83"/>
      <c r="G1" s="83"/>
      <c r="H1" s="83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23</v>
      </c>
      <c r="F2" s="4" t="s">
        <v>3</v>
      </c>
      <c r="G2" s="4" t="s">
        <v>4</v>
      </c>
      <c r="H2" s="4" t="s">
        <v>5</v>
      </c>
      <c r="O2" s="31" t="s">
        <v>23</v>
      </c>
      <c r="P2" s="31" t="s">
        <v>58</v>
      </c>
    </row>
    <row r="3" spans="1:18" x14ac:dyDescent="0.35">
      <c r="A3" s="1">
        <v>1</v>
      </c>
      <c r="B3" s="44"/>
      <c r="C3" s="45"/>
      <c r="D3" s="40"/>
      <c r="E3" s="41"/>
      <c r="F3" s="41"/>
      <c r="G3" s="42"/>
      <c r="H3" s="3">
        <f t="shared" ref="H3:H8" si="0">F3*G3</f>
        <v>0</v>
      </c>
      <c r="O3" s="1" t="s">
        <v>57</v>
      </c>
      <c r="P3" s="1">
        <v>253</v>
      </c>
    </row>
    <row r="4" spans="1:18" x14ac:dyDescent="0.35">
      <c r="A4" s="1">
        <v>2</v>
      </c>
      <c r="B4" s="44"/>
      <c r="C4" s="45"/>
      <c r="D4" s="40"/>
      <c r="E4" s="41"/>
      <c r="F4" s="41"/>
      <c r="G4" s="42"/>
      <c r="H4" s="3">
        <f t="shared" si="0"/>
        <v>0</v>
      </c>
      <c r="O4" s="1" t="s">
        <v>42</v>
      </c>
      <c r="P4" s="1">
        <v>242</v>
      </c>
    </row>
    <row r="5" spans="1:18" x14ac:dyDescent="0.35">
      <c r="A5" s="1">
        <v>3</v>
      </c>
      <c r="B5" s="44"/>
      <c r="C5" s="45"/>
      <c r="D5" s="40"/>
      <c r="E5" s="41"/>
      <c r="F5" s="41"/>
      <c r="G5" s="42"/>
      <c r="H5" s="3">
        <f t="shared" si="0"/>
        <v>0</v>
      </c>
      <c r="O5" s="1" t="s">
        <v>43</v>
      </c>
      <c r="P5" s="1">
        <v>231</v>
      </c>
    </row>
    <row r="6" spans="1:18" x14ac:dyDescent="0.35">
      <c r="A6" s="1">
        <v>4</v>
      </c>
      <c r="B6" s="38"/>
      <c r="C6" s="39"/>
      <c r="D6" s="40"/>
      <c r="E6" s="41"/>
      <c r="F6" s="41"/>
      <c r="G6" s="42"/>
      <c r="H6" s="3">
        <f t="shared" si="0"/>
        <v>0</v>
      </c>
      <c r="O6" s="1" t="s">
        <v>44</v>
      </c>
      <c r="P6" s="1">
        <v>221</v>
      </c>
    </row>
    <row r="7" spans="1:18" x14ac:dyDescent="0.35">
      <c r="A7" s="1">
        <v>5</v>
      </c>
      <c r="B7" s="38"/>
      <c r="C7" s="39"/>
      <c r="D7" s="40"/>
      <c r="E7" s="41"/>
      <c r="F7" s="41"/>
      <c r="G7" s="42"/>
      <c r="H7" s="3">
        <f t="shared" si="0"/>
        <v>0</v>
      </c>
      <c r="O7" s="1" t="s">
        <v>40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8"/>
      <c r="C8" s="39"/>
      <c r="D8" s="40"/>
      <c r="E8" s="41"/>
      <c r="F8" s="41"/>
      <c r="G8" s="42"/>
      <c r="H8" s="3">
        <f t="shared" si="0"/>
        <v>0</v>
      </c>
      <c r="O8" s="1" t="s">
        <v>48</v>
      </c>
      <c r="P8" s="1">
        <v>221</v>
      </c>
      <c r="R8">
        <f>19*11</f>
        <v>209</v>
      </c>
    </row>
    <row r="9" spans="1:18" x14ac:dyDescent="0.35">
      <c r="A9" s="1">
        <v>7</v>
      </c>
      <c r="B9" s="38"/>
      <c r="C9" s="39"/>
      <c r="D9" s="40"/>
      <c r="E9" s="41"/>
      <c r="F9" s="41"/>
      <c r="G9" s="42"/>
      <c r="H9" s="3">
        <f t="shared" ref="H9:H15" si="1">F9*G9</f>
        <v>0</v>
      </c>
      <c r="O9" s="1" t="s">
        <v>53</v>
      </c>
      <c r="P9" s="1">
        <v>231</v>
      </c>
    </row>
    <row r="10" spans="1:18" x14ac:dyDescent="0.35">
      <c r="A10" s="1">
        <v>8</v>
      </c>
      <c r="B10" s="38"/>
      <c r="C10" s="39"/>
      <c r="D10" s="40"/>
      <c r="E10" s="41"/>
      <c r="F10" s="41"/>
      <c r="G10" s="42"/>
      <c r="H10" s="3">
        <f t="shared" si="1"/>
        <v>0</v>
      </c>
      <c r="O10" s="1" t="s">
        <v>45</v>
      </c>
      <c r="P10" s="1">
        <v>242</v>
      </c>
    </row>
    <row r="11" spans="1:18" x14ac:dyDescent="0.35">
      <c r="A11" s="1">
        <v>9</v>
      </c>
      <c r="B11" s="38"/>
      <c r="C11" s="39"/>
      <c r="D11" s="40"/>
      <c r="E11" s="41"/>
      <c r="F11" s="41"/>
      <c r="G11" s="42"/>
      <c r="H11" s="3">
        <f t="shared" si="1"/>
        <v>0</v>
      </c>
      <c r="O11" s="1" t="s">
        <v>54</v>
      </c>
      <c r="P11" s="1">
        <v>253</v>
      </c>
    </row>
    <row r="12" spans="1:18" x14ac:dyDescent="0.35">
      <c r="A12" s="1">
        <v>10</v>
      </c>
      <c r="B12" s="38"/>
      <c r="C12" s="39"/>
      <c r="D12" s="40"/>
      <c r="E12" s="41"/>
      <c r="F12" s="41"/>
      <c r="G12" s="42"/>
      <c r="H12" s="3">
        <f t="shared" si="1"/>
        <v>0</v>
      </c>
      <c r="O12" s="1" t="s">
        <v>24</v>
      </c>
      <c r="P12" s="1">
        <v>265</v>
      </c>
    </row>
    <row r="13" spans="1:18" x14ac:dyDescent="0.35">
      <c r="A13" s="1">
        <v>11</v>
      </c>
      <c r="B13" s="38"/>
      <c r="C13" s="39"/>
      <c r="D13" s="40"/>
      <c r="E13" s="41"/>
      <c r="F13" s="41"/>
      <c r="G13" s="42"/>
      <c r="H13" s="3">
        <f t="shared" si="1"/>
        <v>0</v>
      </c>
      <c r="O13" s="1" t="s">
        <v>55</v>
      </c>
      <c r="P13" s="1">
        <v>276</v>
      </c>
    </row>
    <row r="14" spans="1:18" x14ac:dyDescent="0.35">
      <c r="A14" s="1">
        <v>12</v>
      </c>
      <c r="B14" s="38"/>
      <c r="C14" s="39"/>
      <c r="D14" s="40"/>
      <c r="E14" s="41"/>
      <c r="F14" s="41"/>
      <c r="G14" s="42"/>
      <c r="H14" s="3">
        <f t="shared" si="1"/>
        <v>0</v>
      </c>
      <c r="O14" s="1" t="s">
        <v>39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56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52</v>
      </c>
      <c r="P16" s="1">
        <v>309</v>
      </c>
    </row>
    <row r="17" spans="15:16" x14ac:dyDescent="0.35">
      <c r="O17" s="1" t="s">
        <v>46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1" priority="26"/>
  </conditionalFormatting>
  <conditionalFormatting sqref="D13:D14">
    <cfRule type="duplicateValues" dxfId="70" priority="9"/>
  </conditionalFormatting>
  <conditionalFormatting sqref="D13:D14">
    <cfRule type="duplicateValues" dxfId="69" priority="8"/>
  </conditionalFormatting>
  <conditionalFormatting sqref="D6:D12">
    <cfRule type="duplicateValues" dxfId="68" priority="5"/>
  </conditionalFormatting>
  <conditionalFormatting sqref="D6:D12">
    <cfRule type="duplicateValues" dxfId="67" priority="4"/>
  </conditionalFormatting>
  <conditionalFormatting sqref="D3">
    <cfRule type="duplicateValues" dxfId="66" priority="1"/>
  </conditionalFormatting>
  <conditionalFormatting sqref="D3">
    <cfRule type="duplicateValues" dxfId="65" priority="2"/>
  </conditionalFormatting>
  <conditionalFormatting sqref="D4:D5">
    <cfRule type="duplicateValues" dxfId="64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Q13" sqref="Q13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40"/>
      <c r="E3" s="43"/>
      <c r="F3" s="41"/>
      <c r="G3" s="46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3" t="s">
        <v>22</v>
      </c>
      <c r="B7" s="83"/>
      <c r="C7" s="83"/>
      <c r="D7" s="83"/>
      <c r="E7" s="83"/>
      <c r="F7" s="83"/>
      <c r="G7" s="83"/>
      <c r="H7" s="8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14</v>
      </c>
      <c r="G16" s="1"/>
      <c r="H16" s="3"/>
    </row>
    <row r="17" spans="5:9" x14ac:dyDescent="0.35">
      <c r="F17" s="1" t="s">
        <v>37</v>
      </c>
      <c r="G17" s="1"/>
      <c r="H17" s="3">
        <v>0</v>
      </c>
      <c r="I17" s="10">
        <v>8608</v>
      </c>
    </row>
    <row r="18" spans="5:9" x14ac:dyDescent="0.35">
      <c r="F18" s="1" t="s">
        <v>27</v>
      </c>
      <c r="G18" s="1"/>
      <c r="H18" s="8">
        <f>H15-H16-H17</f>
        <v>0</v>
      </c>
    </row>
    <row r="21" spans="5:9" x14ac:dyDescent="0.35">
      <c r="E21" t="s">
        <v>18</v>
      </c>
    </row>
    <row r="22" spans="5:9" x14ac:dyDescent="0.35">
      <c r="F22" s="23" t="s">
        <v>34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4" priority="11"/>
  </conditionalFormatting>
  <conditionalFormatting sqref="D11">
    <cfRule type="duplicateValues" dxfId="3" priority="5"/>
  </conditionalFormatting>
  <conditionalFormatting sqref="D9:D10">
    <cfRule type="duplicateValues" dxfId="2" priority="4"/>
  </conditionalFormatting>
  <conditionalFormatting sqref="D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topLeftCell="A36" zoomScale="85" zoomScaleNormal="85" workbookViewId="0"/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86" t="s">
        <v>13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2:22" ht="18.5" x14ac:dyDescent="0.45">
      <c r="B3" s="87" t="s">
        <v>29</v>
      </c>
      <c r="C3" s="87"/>
      <c r="D3" s="87"/>
      <c r="E3" s="87"/>
      <c r="F3" s="87"/>
      <c r="G3" s="18"/>
      <c r="H3" s="87" t="s">
        <v>30</v>
      </c>
      <c r="I3" s="87"/>
      <c r="J3" s="87"/>
      <c r="K3" s="87"/>
      <c r="L3" s="18"/>
      <c r="M3" s="25"/>
      <c r="N3" s="18"/>
      <c r="O3" s="18"/>
      <c r="P3" s="22"/>
    </row>
    <row r="4" spans="2:22" x14ac:dyDescent="0.35">
      <c r="B4" s="6" t="s">
        <v>8</v>
      </c>
      <c r="C4" s="6" t="s">
        <v>1</v>
      </c>
      <c r="D4" s="6" t="s">
        <v>9</v>
      </c>
      <c r="E4" s="6" t="s">
        <v>4</v>
      </c>
      <c r="F4" s="6" t="s">
        <v>5</v>
      </c>
      <c r="G4" s="6"/>
      <c r="H4" s="6" t="s">
        <v>9</v>
      </c>
      <c r="I4" s="6" t="s">
        <v>24</v>
      </c>
      <c r="J4" s="6" t="s">
        <v>5</v>
      </c>
      <c r="K4" s="6" t="s">
        <v>28</v>
      </c>
      <c r="L4" s="6"/>
      <c r="M4" s="6" t="s">
        <v>37</v>
      </c>
      <c r="N4" s="6" t="s">
        <v>15</v>
      </c>
      <c r="O4" s="6" t="s">
        <v>18</v>
      </c>
      <c r="P4" s="6" t="s">
        <v>16</v>
      </c>
    </row>
    <row r="5" spans="2:22" x14ac:dyDescent="0.35">
      <c r="B5" s="1" t="s">
        <v>80</v>
      </c>
      <c r="C5" s="2">
        <v>44455</v>
      </c>
      <c r="D5" s="3">
        <f>Kuria!F7</f>
        <v>79.16</v>
      </c>
      <c r="E5" s="3">
        <v>170</v>
      </c>
      <c r="F5" s="3">
        <f>D5*E5</f>
        <v>13457.199999999999</v>
      </c>
      <c r="G5" s="13"/>
      <c r="H5" s="3">
        <f>Kuria!F13</f>
        <v>0</v>
      </c>
      <c r="I5" s="3">
        <v>264</v>
      </c>
      <c r="J5" s="3">
        <f>H5*I5</f>
        <v>0</v>
      </c>
      <c r="K5" s="15">
        <f>F5+J5</f>
        <v>13457.199999999999</v>
      </c>
      <c r="L5" s="3"/>
      <c r="M5" s="3">
        <f>Kuria!H17</f>
        <v>0</v>
      </c>
      <c r="N5" s="3">
        <f>Kuria!H18</f>
        <v>0</v>
      </c>
      <c r="O5" s="3">
        <f>Kuria!H16</f>
        <v>0</v>
      </c>
      <c r="P5" s="3">
        <f>K5-N5-O5-M5</f>
        <v>13457.199999999999</v>
      </c>
      <c r="Q5" s="10"/>
      <c r="R5" s="10"/>
      <c r="S5" s="10"/>
      <c r="T5" s="10"/>
      <c r="U5" s="10"/>
      <c r="V5" s="10"/>
    </row>
    <row r="6" spans="2:22" x14ac:dyDescent="0.35">
      <c r="B6" s="1" t="s">
        <v>98</v>
      </c>
      <c r="C6" s="2">
        <v>44455</v>
      </c>
      <c r="D6" s="3">
        <f>Rose!F7</f>
        <v>77.08</v>
      </c>
      <c r="E6" s="3">
        <v>170</v>
      </c>
      <c r="F6" s="3">
        <f t="shared" ref="F6:F22" si="0">D6*E6</f>
        <v>13103.6</v>
      </c>
      <c r="G6" s="13"/>
      <c r="H6" s="3">
        <f>Rose!F15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13103.6</v>
      </c>
      <c r="L6" s="3"/>
      <c r="M6" s="3"/>
      <c r="N6" s="3">
        <v>0</v>
      </c>
      <c r="O6" s="3">
        <f>Rose!H17</f>
        <v>0</v>
      </c>
      <c r="P6" s="3">
        <f t="shared" ref="P6:P22" si="3">K6-N6-O6-M6</f>
        <v>13103.6</v>
      </c>
      <c r="Q6" s="10"/>
      <c r="R6" s="10"/>
      <c r="S6" s="10"/>
      <c r="T6" s="10"/>
      <c r="U6" s="10"/>
      <c r="V6" s="10"/>
    </row>
    <row r="7" spans="2:22" x14ac:dyDescent="0.35">
      <c r="B7" s="1" t="s">
        <v>7</v>
      </c>
      <c r="C7" s="2">
        <v>44455</v>
      </c>
      <c r="D7" s="3">
        <f>Mutuma!F6</f>
        <v>40.379999999999995</v>
      </c>
      <c r="E7" s="3">
        <v>170</v>
      </c>
      <c r="F7" s="3">
        <f t="shared" si="0"/>
        <v>6864.5999999999995</v>
      </c>
      <c r="G7" s="13"/>
      <c r="H7" s="3">
        <f>Mutuma!F14</f>
        <v>0</v>
      </c>
      <c r="I7" s="3">
        <v>264</v>
      </c>
      <c r="J7" s="3">
        <f t="shared" si="1"/>
        <v>0</v>
      </c>
      <c r="K7" s="15">
        <f t="shared" si="2"/>
        <v>6864.5999999999995</v>
      </c>
      <c r="L7" s="3"/>
      <c r="M7" s="3"/>
      <c r="N7" s="3"/>
      <c r="O7" s="3"/>
      <c r="P7" s="3">
        <f t="shared" si="3"/>
        <v>6864.5999999999995</v>
      </c>
      <c r="Q7" s="10"/>
      <c r="R7" s="10"/>
      <c r="S7" s="10"/>
      <c r="T7" s="10"/>
      <c r="U7" s="10"/>
      <c r="V7" s="10"/>
    </row>
    <row r="8" spans="2:22" x14ac:dyDescent="0.35">
      <c r="B8" s="1" t="s">
        <v>17</v>
      </c>
      <c r="C8" s="2">
        <v>44455</v>
      </c>
      <c r="D8" s="3">
        <f>DUN!E8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90</v>
      </c>
      <c r="C9" s="2">
        <v>44455</v>
      </c>
      <c r="D9" s="3">
        <f>NGUGI!F8</f>
        <v>89.34</v>
      </c>
      <c r="E9" s="3">
        <v>170</v>
      </c>
      <c r="F9" s="3">
        <f t="shared" si="0"/>
        <v>15187.800000000001</v>
      </c>
      <c r="G9" s="13"/>
      <c r="H9" s="3">
        <f>NGUGI!F15</f>
        <v>0</v>
      </c>
      <c r="I9" s="3">
        <v>264</v>
      </c>
      <c r="J9" s="3">
        <f t="shared" si="1"/>
        <v>0</v>
      </c>
      <c r="K9" s="15">
        <f t="shared" si="2"/>
        <v>15187.800000000001</v>
      </c>
      <c r="L9" s="3"/>
      <c r="M9" s="3"/>
      <c r="N9" s="3"/>
      <c r="O9" s="3">
        <f>NGUGI!H18</f>
        <v>0</v>
      </c>
      <c r="P9" s="3">
        <f t="shared" si="3"/>
        <v>15187.800000000001</v>
      </c>
      <c r="Q9" s="10"/>
      <c r="R9" s="10"/>
      <c r="S9" s="10"/>
      <c r="T9" s="10"/>
      <c r="U9" s="10"/>
      <c r="V9" s="10"/>
    </row>
    <row r="10" spans="2:22" x14ac:dyDescent="0.35">
      <c r="B10" s="1" t="s">
        <v>99</v>
      </c>
      <c r="C10" s="2">
        <v>44455</v>
      </c>
      <c r="D10" s="3">
        <f>Kimani!F24</f>
        <v>411.56</v>
      </c>
      <c r="E10" s="3">
        <v>170</v>
      </c>
      <c r="F10" s="3">
        <f t="shared" si="0"/>
        <v>69965.2</v>
      </c>
      <c r="G10" s="13"/>
      <c r="H10" s="3">
        <f>Kimani!F31</f>
        <v>0</v>
      </c>
      <c r="I10" s="3">
        <v>264</v>
      </c>
      <c r="J10" s="3">
        <f t="shared" si="1"/>
        <v>0</v>
      </c>
      <c r="K10" s="15">
        <f t="shared" si="2"/>
        <v>69965.2</v>
      </c>
      <c r="L10" s="3"/>
      <c r="M10" s="3"/>
      <c r="N10" s="3"/>
      <c r="O10" s="3">
        <f>Kimani!H34</f>
        <v>0</v>
      </c>
      <c r="P10" s="3">
        <f t="shared" si="3"/>
        <v>69965.2</v>
      </c>
      <c r="Q10" s="10"/>
      <c r="R10" s="10"/>
      <c r="S10" s="10"/>
      <c r="T10" s="10"/>
      <c r="U10" s="10"/>
      <c r="V10" s="10"/>
    </row>
    <row r="11" spans="2:22" x14ac:dyDescent="0.35">
      <c r="B11" s="1" t="s">
        <v>35</v>
      </c>
      <c r="C11" s="2">
        <v>44455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/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36</v>
      </c>
      <c r="C12" s="2">
        <v>44455</v>
      </c>
      <c r="D12" s="3">
        <f>Grace!F12</f>
        <v>166.76</v>
      </c>
      <c r="E12" s="3">
        <v>170</v>
      </c>
      <c r="F12" s="3">
        <f t="shared" si="0"/>
        <v>28349.199999999997</v>
      </c>
      <c r="G12" s="13"/>
      <c r="H12" s="3"/>
      <c r="I12" s="3">
        <v>264</v>
      </c>
      <c r="J12" s="3">
        <f t="shared" si="1"/>
        <v>0</v>
      </c>
      <c r="K12" s="15">
        <f t="shared" si="2"/>
        <v>28349.199999999997</v>
      </c>
      <c r="L12" s="3"/>
      <c r="M12" s="3"/>
      <c r="N12" s="3">
        <f>Grace!H16</f>
        <v>0</v>
      </c>
      <c r="O12" s="3"/>
      <c r="P12" s="3">
        <f t="shared" si="3"/>
        <v>28349.199999999997</v>
      </c>
      <c r="Q12" s="10"/>
      <c r="R12" s="10"/>
      <c r="S12" s="10"/>
      <c r="T12" s="10"/>
      <c r="U12" s="10"/>
      <c r="V12" s="10"/>
    </row>
    <row r="13" spans="2:22" x14ac:dyDescent="0.35">
      <c r="B13" s="1" t="s">
        <v>89</v>
      </c>
      <c r="C13" s="2">
        <v>44455</v>
      </c>
      <c r="D13" s="3">
        <f>KIBORO2!F7</f>
        <v>36.5</v>
      </c>
      <c r="E13" s="3">
        <v>170</v>
      </c>
      <c r="F13" s="3">
        <f t="shared" si="0"/>
        <v>6205</v>
      </c>
      <c r="G13" s="13"/>
      <c r="H13" s="3">
        <f>KIBORO2!F13</f>
        <v>0</v>
      </c>
      <c r="I13" s="3">
        <v>264</v>
      </c>
      <c r="J13" s="3">
        <f t="shared" si="1"/>
        <v>0</v>
      </c>
      <c r="K13" s="15">
        <f t="shared" si="2"/>
        <v>6205</v>
      </c>
      <c r="L13" s="3"/>
      <c r="M13" s="3">
        <f>KIBORO2!H18</f>
        <v>0</v>
      </c>
      <c r="N13" s="3">
        <f>KIBORO2!H19</f>
        <v>0</v>
      </c>
      <c r="O13" s="3">
        <f>KIBORO2!H17</f>
        <v>0</v>
      </c>
      <c r="P13" s="3">
        <f t="shared" si="3"/>
        <v>6205</v>
      </c>
      <c r="Q13" s="10"/>
      <c r="R13" s="10"/>
      <c r="S13" s="10"/>
      <c r="T13" s="10"/>
      <c r="U13" s="10"/>
      <c r="V13" s="10"/>
    </row>
    <row r="14" spans="2:22" x14ac:dyDescent="0.35">
      <c r="B14" s="1" t="s">
        <v>20</v>
      </c>
      <c r="C14" s="2">
        <v>44455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51</v>
      </c>
      <c r="C15" s="2">
        <v>44455</v>
      </c>
      <c r="D15" s="3">
        <f>Gregory!F10</f>
        <v>155.18</v>
      </c>
      <c r="E15" s="3">
        <v>170</v>
      </c>
      <c r="F15" s="3">
        <f t="shared" si="0"/>
        <v>26380.600000000002</v>
      </c>
      <c r="G15" s="13"/>
      <c r="H15" s="3">
        <f>Gregory!F16</f>
        <v>0</v>
      </c>
      <c r="I15" s="3">
        <v>264</v>
      </c>
      <c r="J15" s="3">
        <f t="shared" si="1"/>
        <v>0</v>
      </c>
      <c r="K15" s="15">
        <f t="shared" si="2"/>
        <v>26380.600000000002</v>
      </c>
      <c r="L15" s="3"/>
      <c r="M15" s="3"/>
      <c r="N15" s="3">
        <f>Gregory!G26</f>
        <v>0</v>
      </c>
      <c r="O15" s="3">
        <f>Gregory!G24</f>
        <v>0</v>
      </c>
      <c r="P15" s="3">
        <f t="shared" si="3"/>
        <v>26380.600000000002</v>
      </c>
      <c r="Q15" s="10"/>
      <c r="R15" s="10"/>
      <c r="S15" s="10"/>
      <c r="T15" s="10"/>
      <c r="U15" s="10"/>
      <c r="V15" s="10"/>
    </row>
    <row r="16" spans="2:22" x14ac:dyDescent="0.35">
      <c r="B16" s="1" t="s">
        <v>79</v>
      </c>
      <c r="C16" s="2">
        <v>44455</v>
      </c>
      <c r="D16" s="3">
        <f>Muguongo!F8</f>
        <v>0</v>
      </c>
      <c r="E16" s="3">
        <v>170</v>
      </c>
      <c r="F16" s="3">
        <f t="shared" si="0"/>
        <v>0</v>
      </c>
      <c r="G16" s="13"/>
      <c r="H16" s="3">
        <f>Muguongo!F16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Muguongo!H18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33</v>
      </c>
      <c r="C17" s="2">
        <v>44455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92</v>
      </c>
      <c r="C18" s="2">
        <v>44455</v>
      </c>
      <c r="D18" s="3">
        <f>'KRS389'!F4</f>
        <v>27.16</v>
      </c>
      <c r="E18" s="3">
        <v>170</v>
      </c>
      <c r="F18" s="3">
        <f t="shared" si="0"/>
        <v>4617.2</v>
      </c>
      <c r="G18" s="13"/>
      <c r="H18" s="3">
        <f>'KRS389'!F12</f>
        <v>0</v>
      </c>
      <c r="I18" s="3">
        <v>264</v>
      </c>
      <c r="J18" s="3">
        <f t="shared" si="1"/>
        <v>0</v>
      </c>
      <c r="K18" s="15">
        <f t="shared" si="2"/>
        <v>4617.2</v>
      </c>
      <c r="L18" s="3"/>
      <c r="M18" s="3"/>
      <c r="N18" s="3">
        <f>'KRS389'!H16</f>
        <v>0</v>
      </c>
      <c r="O18" s="3">
        <f>'KRS389'!H15</f>
        <v>0</v>
      </c>
      <c r="P18" s="3">
        <f t="shared" si="3"/>
        <v>4617.2</v>
      </c>
      <c r="Q18" s="10"/>
      <c r="R18" s="10"/>
      <c r="S18" s="10"/>
      <c r="T18" s="10"/>
      <c r="U18" s="10"/>
      <c r="V18" s="10"/>
    </row>
    <row r="19" spans="2:22" x14ac:dyDescent="0.35">
      <c r="B19" s="1" t="s">
        <v>38</v>
      </c>
      <c r="C19" s="2">
        <v>44455</v>
      </c>
      <c r="D19" s="3">
        <f>MWENDA!F14</f>
        <v>213.83</v>
      </c>
      <c r="E19" s="3">
        <v>170</v>
      </c>
      <c r="F19" s="3">
        <f t="shared" si="0"/>
        <v>36351.1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36351.1</v>
      </c>
      <c r="L19" s="3"/>
      <c r="M19" s="3"/>
      <c r="N19" s="3"/>
      <c r="O19" s="3">
        <f>MWENDA!H24</f>
        <v>0</v>
      </c>
      <c r="P19" s="3">
        <f t="shared" si="3"/>
        <v>36351.1</v>
      </c>
      <c r="Q19" s="10"/>
      <c r="R19" s="10"/>
      <c r="S19" s="10"/>
      <c r="T19" s="10"/>
      <c r="U19" s="10"/>
      <c r="V19" s="10"/>
    </row>
    <row r="20" spans="2:22" x14ac:dyDescent="0.35">
      <c r="B20" s="1" t="s">
        <v>50</v>
      </c>
      <c r="C20" s="2">
        <v>44455</v>
      </c>
      <c r="D20" s="3">
        <f>DUN!F8</f>
        <v>109.2</v>
      </c>
      <c r="E20" s="3">
        <v>170</v>
      </c>
      <c r="F20" s="3">
        <f t="shared" si="0"/>
        <v>18564</v>
      </c>
      <c r="G20" s="13"/>
      <c r="H20" s="3">
        <f>DUN!F14</f>
        <v>0</v>
      </c>
      <c r="I20" s="3">
        <v>264</v>
      </c>
      <c r="J20" s="3">
        <f t="shared" si="1"/>
        <v>0</v>
      </c>
      <c r="K20" s="15">
        <f t="shared" si="2"/>
        <v>18564</v>
      </c>
      <c r="L20" s="3"/>
      <c r="M20" s="3">
        <f>DUN!G20</f>
        <v>0</v>
      </c>
      <c r="N20" s="3"/>
      <c r="O20" s="3"/>
      <c r="P20" s="3">
        <f t="shared" si="3"/>
        <v>18564</v>
      </c>
      <c r="Q20" s="10"/>
      <c r="R20" s="10"/>
      <c r="S20" s="10"/>
      <c r="T20" s="10"/>
      <c r="U20" s="10"/>
      <c r="V20" s="10"/>
    </row>
    <row r="21" spans="2:22" x14ac:dyDescent="0.35">
      <c r="B21" s="1" t="s">
        <v>78</v>
      </c>
      <c r="C21" s="2">
        <v>44455</v>
      </c>
      <c r="D21" s="3">
        <f>Githiga!F5</f>
        <v>0</v>
      </c>
      <c r="E21" s="3">
        <v>170</v>
      </c>
      <c r="F21" s="3">
        <f t="shared" si="0"/>
        <v>0</v>
      </c>
      <c r="G21" s="13"/>
      <c r="H21" s="3">
        <f>Githiga!F11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Githiga!H15</f>
        <v>11191.8</v>
      </c>
      <c r="O21" s="3">
        <f>Githiga!H14</f>
        <v>0</v>
      </c>
      <c r="P21" s="3">
        <f t="shared" si="3"/>
        <v>-11191.8</v>
      </c>
      <c r="Q21" s="10"/>
      <c r="R21" s="10"/>
      <c r="S21" s="10"/>
      <c r="T21" s="10"/>
      <c r="U21" s="10"/>
      <c r="V21" s="10"/>
    </row>
    <row r="22" spans="2:22" x14ac:dyDescent="0.35">
      <c r="B22" s="1" t="s">
        <v>47</v>
      </c>
      <c r="C22" s="2">
        <v>44455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91</v>
      </c>
      <c r="C23" s="2">
        <v>44455</v>
      </c>
      <c r="D23" s="3">
        <f>'Kipng''etich'!F8</f>
        <v>0</v>
      </c>
      <c r="E23" s="3">
        <v>170</v>
      </c>
      <c r="F23" s="3">
        <f>D23*E23</f>
        <v>0</v>
      </c>
      <c r="G23" s="13"/>
      <c r="H23" s="3">
        <f>'Kipng''etich'!F14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'Kipng''etich'!H19</f>
        <v>0</v>
      </c>
      <c r="O23" s="3">
        <f>'Kipng''etich'!H18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1406.15</v>
      </c>
      <c r="E24" s="15"/>
      <c r="F24" s="15">
        <f t="shared" ref="F24" si="4">SUM(F5:F23)</f>
        <v>239045.5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239045.5</v>
      </c>
      <c r="L24" s="15">
        <f t="shared" si="5"/>
        <v>0</v>
      </c>
      <c r="M24" s="15">
        <f t="shared" si="5"/>
        <v>0</v>
      </c>
      <c r="N24" s="15">
        <f t="shared" si="5"/>
        <v>11191.8</v>
      </c>
      <c r="O24" s="15">
        <f t="shared" si="5"/>
        <v>0</v>
      </c>
      <c r="P24" s="15">
        <f t="shared" si="5"/>
        <v>227853.7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D24-Ballast!F74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1406.15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25</v>
      </c>
      <c r="E27" s="6" t="s">
        <v>10</v>
      </c>
      <c r="F27" s="6" t="s">
        <v>26</v>
      </c>
      <c r="G27" s="6" t="s">
        <v>10</v>
      </c>
      <c r="H27" s="6" t="s">
        <v>11</v>
      </c>
      <c r="I27" s="6" t="s">
        <v>12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75"/>
      <c r="C29" s="76">
        <v>44440</v>
      </c>
      <c r="D29" s="77"/>
      <c r="E29" s="78"/>
      <c r="F29" s="77"/>
      <c r="G29" s="75"/>
      <c r="H29" s="79">
        <f t="shared" ref="H29" si="6">E29+G29</f>
        <v>0</v>
      </c>
      <c r="I29" s="80">
        <f t="shared" ref="I29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>E30+G30</f>
        <v>23</v>
      </c>
      <c r="I30" s="8">
        <f>F30+D30</f>
        <v>498.2</v>
      </c>
    </row>
    <row r="31" spans="2:22" x14ac:dyDescent="0.35">
      <c r="B31" s="1"/>
      <c r="C31" s="2">
        <v>44442</v>
      </c>
      <c r="D31" s="3">
        <v>688.49</v>
      </c>
      <c r="E31" s="17">
        <v>30</v>
      </c>
      <c r="F31" s="3"/>
      <c r="G31" s="1"/>
      <c r="H31" s="16">
        <f>E31+G31+H30</f>
        <v>53</v>
      </c>
      <c r="I31" s="8">
        <f>F31+D31+I30</f>
        <v>1186.69</v>
      </c>
    </row>
    <row r="32" spans="2:22" x14ac:dyDescent="0.35">
      <c r="B32" s="1"/>
      <c r="C32" s="2">
        <v>44443</v>
      </c>
      <c r="D32" s="3">
        <v>185.98</v>
      </c>
      <c r="E32" s="17">
        <v>8</v>
      </c>
      <c r="F32" s="3"/>
      <c r="G32" s="1"/>
      <c r="H32" s="16">
        <f t="shared" ref="H32:H60" si="8">E32+G32+H31</f>
        <v>61</v>
      </c>
      <c r="I32" s="8">
        <f t="shared" ref="I32:I54" si="9">F32+D32+I31</f>
        <v>1372.67</v>
      </c>
    </row>
    <row r="33" spans="2:19" x14ac:dyDescent="0.35">
      <c r="B33" s="1"/>
      <c r="C33" s="2">
        <v>44444</v>
      </c>
      <c r="D33" s="3">
        <v>942.04</v>
      </c>
      <c r="E33" s="16">
        <v>41</v>
      </c>
      <c r="F33" s="3"/>
      <c r="G33" s="1"/>
      <c r="H33" s="16">
        <f t="shared" si="8"/>
        <v>102</v>
      </c>
      <c r="I33" s="8">
        <f t="shared" si="9"/>
        <v>2314.71</v>
      </c>
      <c r="Q33" t="s">
        <v>31</v>
      </c>
    </row>
    <row r="34" spans="2:19" x14ac:dyDescent="0.35">
      <c r="B34" s="1"/>
      <c r="C34" s="2">
        <v>44445</v>
      </c>
      <c r="D34" s="3">
        <v>1030.1600000000001</v>
      </c>
      <c r="E34" s="17">
        <v>50</v>
      </c>
      <c r="F34" s="3"/>
      <c r="G34" s="1"/>
      <c r="H34" s="16">
        <f t="shared" si="8"/>
        <v>152</v>
      </c>
      <c r="I34" s="8">
        <f t="shared" si="9"/>
        <v>3344.87</v>
      </c>
      <c r="M34" s="7">
        <f>SUM(M3:M28)</f>
        <v>0</v>
      </c>
      <c r="N34" s="7">
        <f>SUM(N1:N22)</f>
        <v>11191.8</v>
      </c>
      <c r="O34" s="7">
        <f>SUM(O1:O22)</f>
        <v>0</v>
      </c>
      <c r="P34" s="7">
        <f>SUM(P1:P22)</f>
        <v>227853.7</v>
      </c>
    </row>
    <row r="35" spans="2:19" x14ac:dyDescent="0.35">
      <c r="B35" s="1"/>
      <c r="C35" s="2">
        <v>44446</v>
      </c>
      <c r="D35" s="3">
        <v>903.29999999999984</v>
      </c>
      <c r="E35" s="17">
        <v>42</v>
      </c>
      <c r="F35" s="3"/>
      <c r="G35" s="1"/>
      <c r="H35" s="16">
        <f t="shared" si="8"/>
        <v>194</v>
      </c>
      <c r="I35" s="8">
        <f t="shared" si="9"/>
        <v>4248.17</v>
      </c>
      <c r="M35" s="67"/>
      <c r="N35" s="68"/>
    </row>
    <row r="36" spans="2:19" x14ac:dyDescent="0.35">
      <c r="B36" s="1"/>
      <c r="C36" s="2">
        <v>44447</v>
      </c>
      <c r="D36" s="3">
        <v>1212.0200000000002</v>
      </c>
      <c r="E36" s="17">
        <v>57</v>
      </c>
      <c r="F36" s="3"/>
      <c r="G36" s="1"/>
      <c r="H36" s="16">
        <f t="shared" si="8"/>
        <v>251</v>
      </c>
      <c r="I36" s="8">
        <f t="shared" si="9"/>
        <v>5460.1900000000005</v>
      </c>
      <c r="M36" s="67"/>
      <c r="N36" s="67"/>
    </row>
    <row r="37" spans="2:19" x14ac:dyDescent="0.35">
      <c r="B37" s="1"/>
      <c r="C37" s="2">
        <v>44448</v>
      </c>
      <c r="D37" s="3">
        <v>1377.8</v>
      </c>
      <c r="E37" s="17">
        <v>67</v>
      </c>
      <c r="F37" s="3"/>
      <c r="G37" s="1"/>
      <c r="H37" s="16">
        <f t="shared" si="8"/>
        <v>318</v>
      </c>
      <c r="I37" s="8">
        <f t="shared" si="9"/>
        <v>6837.9900000000007</v>
      </c>
      <c r="M37" s="67"/>
      <c r="N37" s="67"/>
      <c r="S37" s="9"/>
    </row>
    <row r="38" spans="2:19" x14ac:dyDescent="0.35">
      <c r="B38" s="1"/>
      <c r="C38" s="2">
        <v>44449</v>
      </c>
      <c r="D38" s="3">
        <v>477.75999999999993</v>
      </c>
      <c r="E38" s="74">
        <v>23</v>
      </c>
      <c r="F38" s="3"/>
      <c r="G38" s="1"/>
      <c r="H38" s="16">
        <f t="shared" si="8"/>
        <v>341</v>
      </c>
      <c r="I38" s="8">
        <f t="shared" si="9"/>
        <v>7315.7500000000009</v>
      </c>
      <c r="M38" s="67"/>
      <c r="N38" s="67"/>
    </row>
    <row r="39" spans="2:19" x14ac:dyDescent="0.35">
      <c r="B39" s="1"/>
      <c r="C39" s="2">
        <v>44450</v>
      </c>
      <c r="D39" s="3">
        <v>574.74</v>
      </c>
      <c r="E39" s="17">
        <v>27</v>
      </c>
      <c r="F39" s="3"/>
      <c r="G39" s="1"/>
      <c r="H39" s="16">
        <f t="shared" si="8"/>
        <v>368</v>
      </c>
      <c r="I39" s="8">
        <f t="shared" si="9"/>
        <v>7890.4900000000007</v>
      </c>
      <c r="M39" s="67"/>
      <c r="N39" s="67"/>
    </row>
    <row r="40" spans="2:19" x14ac:dyDescent="0.35">
      <c r="B40" s="1"/>
      <c r="C40" s="2">
        <v>44451</v>
      </c>
      <c r="D40" s="3">
        <v>1652.8</v>
      </c>
      <c r="E40" s="17">
        <v>78</v>
      </c>
      <c r="F40" s="3"/>
      <c r="G40" s="1"/>
      <c r="H40" s="16">
        <f t="shared" si="8"/>
        <v>446</v>
      </c>
      <c r="I40" s="8">
        <f t="shared" si="9"/>
        <v>9543.2900000000009</v>
      </c>
      <c r="M40" s="67"/>
      <c r="N40" s="67"/>
    </row>
    <row r="41" spans="2:19" x14ac:dyDescent="0.35">
      <c r="B41" s="1"/>
      <c r="C41" s="2">
        <v>44452</v>
      </c>
      <c r="D41" s="3">
        <v>2224.4600000000005</v>
      </c>
      <c r="E41" s="17">
        <v>100</v>
      </c>
      <c r="F41" s="3"/>
      <c r="G41" s="1"/>
      <c r="H41" s="16">
        <f t="shared" si="8"/>
        <v>546</v>
      </c>
      <c r="I41" s="8">
        <f t="shared" si="9"/>
        <v>11767.750000000002</v>
      </c>
    </row>
    <row r="42" spans="2:19" x14ac:dyDescent="0.35">
      <c r="B42" s="1"/>
      <c r="C42" s="2">
        <v>44453</v>
      </c>
      <c r="D42" s="3">
        <v>1225.7</v>
      </c>
      <c r="E42" s="17">
        <v>63</v>
      </c>
      <c r="F42" s="3"/>
      <c r="G42" s="1"/>
      <c r="H42" s="16">
        <f t="shared" si="8"/>
        <v>609</v>
      </c>
      <c r="I42" s="8">
        <f t="shared" si="9"/>
        <v>12993.450000000003</v>
      </c>
    </row>
    <row r="43" spans="2:19" x14ac:dyDescent="0.35">
      <c r="B43" s="1"/>
      <c r="C43" s="2">
        <v>44454</v>
      </c>
      <c r="D43" s="3">
        <v>2065.6799999999998</v>
      </c>
      <c r="E43" s="17">
        <v>97</v>
      </c>
      <c r="F43" s="3"/>
      <c r="G43" s="1"/>
      <c r="H43" s="16">
        <f t="shared" si="8"/>
        <v>706</v>
      </c>
      <c r="I43" s="8">
        <f t="shared" si="9"/>
        <v>15059.130000000003</v>
      </c>
    </row>
    <row r="44" spans="2:19" x14ac:dyDescent="0.35">
      <c r="B44" s="1"/>
      <c r="C44" s="2">
        <v>44455</v>
      </c>
      <c r="D44" s="3">
        <v>1406.15</v>
      </c>
      <c r="E44" s="17">
        <v>71</v>
      </c>
      <c r="F44" s="3"/>
      <c r="G44" s="1"/>
      <c r="H44" s="16">
        <f t="shared" si="8"/>
        <v>777</v>
      </c>
      <c r="I44" s="8">
        <f t="shared" si="9"/>
        <v>16465.280000000002</v>
      </c>
    </row>
    <row r="45" spans="2:19" x14ac:dyDescent="0.35">
      <c r="B45" s="1"/>
      <c r="C45" s="2">
        <v>44456</v>
      </c>
      <c r="D45" s="3"/>
      <c r="E45" s="17"/>
      <c r="F45" s="3"/>
      <c r="G45" s="1"/>
      <c r="H45" s="16">
        <f t="shared" si="8"/>
        <v>777</v>
      </c>
      <c r="I45" s="8">
        <f t="shared" si="9"/>
        <v>16465.280000000002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8"/>
        <v>777</v>
      </c>
      <c r="I46" s="8">
        <f t="shared" si="9"/>
        <v>16465.280000000002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8"/>
        <v>777</v>
      </c>
      <c r="I47" s="8">
        <f t="shared" si="9"/>
        <v>16465.280000000002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8"/>
        <v>777</v>
      </c>
      <c r="I48" s="8">
        <f t="shared" si="9"/>
        <v>16465.280000000002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8"/>
        <v>777</v>
      </c>
      <c r="I49" s="8">
        <f t="shared" si="9"/>
        <v>16465.280000000002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8"/>
        <v>777</v>
      </c>
      <c r="I50" s="8">
        <f t="shared" si="9"/>
        <v>16465.280000000002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8"/>
        <v>777</v>
      </c>
      <c r="I51" s="8">
        <f t="shared" si="9"/>
        <v>16465.280000000002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8"/>
        <v>777</v>
      </c>
      <c r="I52" s="8">
        <f t="shared" si="9"/>
        <v>16465.280000000002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8"/>
        <v>777</v>
      </c>
      <c r="I53" s="8">
        <f t="shared" si="9"/>
        <v>16465.280000000002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8"/>
        <v>777</v>
      </c>
      <c r="I54" s="8">
        <f t="shared" si="9"/>
        <v>16465.280000000002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8"/>
        <v>777</v>
      </c>
      <c r="I55" s="8">
        <f t="shared" ref="I55:I60" si="10">D55+I54+F55</f>
        <v>16465.280000000002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8"/>
        <v>777</v>
      </c>
      <c r="I56" s="8">
        <f t="shared" si="10"/>
        <v>16465.280000000002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8"/>
        <v>777</v>
      </c>
      <c r="I57" s="8">
        <f t="shared" si="10"/>
        <v>16465.280000000002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8"/>
        <v>777</v>
      </c>
      <c r="I58" s="8">
        <f t="shared" si="10"/>
        <v>16465.280000000002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8"/>
        <v>777</v>
      </c>
      <c r="I59" s="8">
        <f t="shared" si="10"/>
        <v>16465.280000000002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8"/>
        <v>777</v>
      </c>
      <c r="I60" s="8">
        <f t="shared" si="10"/>
        <v>16465.280000000002</v>
      </c>
    </row>
    <row r="61" spans="2:18" x14ac:dyDescent="0.35">
      <c r="B61" s="6"/>
      <c r="C61" s="6"/>
      <c r="D61" s="7">
        <f>SUM(D28:D60)</f>
        <v>36795.43</v>
      </c>
      <c r="E61" s="7">
        <f t="shared" ref="E61:G61" si="11">SUM(E28:E60)</f>
        <v>1741</v>
      </c>
      <c r="F61" s="7">
        <f t="shared" si="11"/>
        <v>814.2</v>
      </c>
      <c r="G61" s="7">
        <f t="shared" si="11"/>
        <v>40</v>
      </c>
      <c r="H61" s="7">
        <f>H60</f>
        <v>777</v>
      </c>
      <c r="I61" s="7">
        <f>I60</f>
        <v>16465.280000000002</v>
      </c>
    </row>
    <row r="62" spans="2:18" x14ac:dyDescent="0.35">
      <c r="J62" s="26"/>
      <c r="K62" s="26"/>
      <c r="L62" s="26"/>
      <c r="M62" s="26"/>
      <c r="N62" s="26"/>
      <c r="O62" s="26"/>
      <c r="P62" s="26"/>
      <c r="Q62" s="26"/>
      <c r="R62" s="26"/>
    </row>
    <row r="63" spans="2:18" x14ac:dyDescent="0.35">
      <c r="J63" s="30"/>
      <c r="K63" s="30"/>
      <c r="L63" s="30"/>
      <c r="M63" s="30"/>
      <c r="N63" s="30"/>
      <c r="O63" s="30"/>
      <c r="P63" s="30"/>
      <c r="Q63" s="30"/>
      <c r="R63" s="26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6"/>
    </row>
    <row r="65" spans="3:18" x14ac:dyDescent="0.35">
      <c r="J65" s="26"/>
      <c r="K65" s="35"/>
      <c r="L65" s="36"/>
      <c r="M65" s="35"/>
      <c r="N65" s="35"/>
      <c r="O65" s="37"/>
      <c r="P65" s="28"/>
      <c r="Q65" s="28"/>
      <c r="R65" s="26"/>
    </row>
    <row r="66" spans="3:18" x14ac:dyDescent="0.35">
      <c r="J66" s="26"/>
      <c r="K66" s="35"/>
      <c r="L66" s="36"/>
      <c r="M66" s="35"/>
      <c r="N66" s="35"/>
      <c r="O66" s="37"/>
      <c r="P66" s="28"/>
      <c r="Q66" s="28"/>
      <c r="R66" s="26"/>
    </row>
    <row r="67" spans="3:18" x14ac:dyDescent="0.35">
      <c r="D67" s="9"/>
      <c r="J67" s="26"/>
      <c r="K67" s="35"/>
      <c r="L67" s="36"/>
      <c r="M67" s="35"/>
      <c r="N67" s="35"/>
      <c r="O67" s="37"/>
      <c r="P67" s="28"/>
      <c r="Q67" s="28"/>
      <c r="R67" s="26"/>
    </row>
    <row r="68" spans="3:18" x14ac:dyDescent="0.35">
      <c r="J68" s="26"/>
      <c r="K68" s="26"/>
      <c r="L68" s="27"/>
      <c r="M68" s="26"/>
      <c r="N68" s="26"/>
      <c r="O68" s="28"/>
      <c r="P68" s="28"/>
      <c r="Q68" s="28"/>
      <c r="R68" s="26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6"/>
    </row>
    <row r="70" spans="3:18" x14ac:dyDescent="0.35">
      <c r="C70" s="57">
        <v>44424</v>
      </c>
      <c r="D70" t="s">
        <v>5</v>
      </c>
      <c r="F70" s="57">
        <v>44423</v>
      </c>
      <c r="I70" s="57">
        <v>44425</v>
      </c>
      <c r="J70" s="19"/>
      <c r="K70" s="19"/>
      <c r="L70" s="19"/>
      <c r="M70" s="19"/>
      <c r="N70" s="19"/>
      <c r="O70" s="20"/>
      <c r="P70" s="19"/>
      <c r="Q70" s="20"/>
      <c r="R70" s="26"/>
    </row>
    <row r="71" spans="3:18" x14ac:dyDescent="0.35">
      <c r="C71" t="s">
        <v>62</v>
      </c>
      <c r="D71" s="10">
        <v>6000</v>
      </c>
      <c r="F71" t="s">
        <v>63</v>
      </c>
      <c r="G71" s="58">
        <v>7500</v>
      </c>
      <c r="I71" t="s">
        <v>61</v>
      </c>
      <c r="J71" s="62">
        <v>8000</v>
      </c>
      <c r="K71" s="19"/>
      <c r="L71" s="19"/>
      <c r="M71" s="19"/>
      <c r="N71" s="19"/>
      <c r="O71" s="20"/>
      <c r="P71" s="20"/>
      <c r="Q71" s="20"/>
      <c r="R71" s="26"/>
    </row>
    <row r="72" spans="3:18" x14ac:dyDescent="0.35">
      <c r="C72" t="s">
        <v>61</v>
      </c>
      <c r="D72" s="10">
        <v>6000</v>
      </c>
      <c r="F72" t="s">
        <v>63</v>
      </c>
      <c r="G72" s="58">
        <v>10000</v>
      </c>
      <c r="I72" t="s">
        <v>62</v>
      </c>
      <c r="J72" s="62">
        <v>10000</v>
      </c>
      <c r="K72" s="26"/>
      <c r="L72" s="26"/>
      <c r="M72" s="26"/>
      <c r="N72" s="26"/>
      <c r="O72" s="26"/>
      <c r="P72" s="26"/>
      <c r="Q72" s="28"/>
      <c r="R72" s="26"/>
    </row>
    <row r="73" spans="3:18" x14ac:dyDescent="0.35">
      <c r="C73" t="s">
        <v>63</v>
      </c>
      <c r="D73" s="10">
        <v>7000</v>
      </c>
      <c r="F73" t="s">
        <v>62</v>
      </c>
      <c r="G73" s="58">
        <v>8000</v>
      </c>
      <c r="I73" t="s">
        <v>62</v>
      </c>
      <c r="J73" s="62">
        <v>8000</v>
      </c>
      <c r="K73" s="26"/>
      <c r="L73" s="26"/>
      <c r="M73" s="26"/>
      <c r="N73" s="26"/>
      <c r="O73" s="26"/>
      <c r="P73" s="26"/>
      <c r="Q73" s="28"/>
      <c r="R73" s="26"/>
    </row>
    <row r="74" spans="3:18" x14ac:dyDescent="0.35">
      <c r="C74" t="s">
        <v>62</v>
      </c>
      <c r="D74" s="10">
        <v>8000</v>
      </c>
      <c r="F74" t="s">
        <v>61</v>
      </c>
      <c r="G74" s="58">
        <v>8000</v>
      </c>
      <c r="I74" t="s">
        <v>63</v>
      </c>
      <c r="J74" s="62">
        <v>11000</v>
      </c>
      <c r="K74" s="26"/>
      <c r="L74" s="26"/>
      <c r="M74" s="26"/>
      <c r="N74" s="26"/>
      <c r="O74" s="26"/>
      <c r="P74" s="26"/>
      <c r="Q74" s="28"/>
      <c r="R74" s="26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72</v>
      </c>
      <c r="J75" s="62">
        <v>10000</v>
      </c>
      <c r="K75" s="26"/>
      <c r="L75" s="26"/>
      <c r="M75" s="26"/>
      <c r="N75" s="26"/>
      <c r="O75" s="26"/>
      <c r="P75" s="26"/>
      <c r="Q75" s="29"/>
      <c r="R75" s="26"/>
    </row>
    <row r="76" spans="3:18" x14ac:dyDescent="0.35">
      <c r="J76" s="63">
        <f>SUM(J71:J75)</f>
        <v>47000</v>
      </c>
      <c r="K76" s="26"/>
      <c r="L76" s="26"/>
      <c r="M76" s="26"/>
      <c r="N76" s="26"/>
      <c r="O76" s="26"/>
      <c r="P76" s="26"/>
      <c r="Q76" s="26"/>
      <c r="R76" s="26"/>
    </row>
    <row r="77" spans="3:18" x14ac:dyDescent="0.35">
      <c r="J77" s="26"/>
      <c r="K77" s="27"/>
      <c r="L77" s="27"/>
      <c r="M77" s="26"/>
      <c r="N77" s="26"/>
      <c r="O77" s="28"/>
      <c r="P77" s="28"/>
      <c r="Q77" s="28"/>
      <c r="R77" s="26"/>
    </row>
    <row r="78" spans="3:18" x14ac:dyDescent="0.35">
      <c r="J78" s="26"/>
      <c r="K78" s="27"/>
      <c r="L78" s="27"/>
      <c r="M78" s="26"/>
      <c r="N78" s="26"/>
      <c r="O78" s="28"/>
      <c r="P78" s="28"/>
      <c r="Q78" s="28"/>
      <c r="R78" s="26"/>
    </row>
    <row r="79" spans="3:18" x14ac:dyDescent="0.35">
      <c r="C79" s="57">
        <v>44426</v>
      </c>
      <c r="F79" s="57">
        <v>44427</v>
      </c>
      <c r="I79" s="57">
        <v>44428</v>
      </c>
      <c r="J79" s="26"/>
      <c r="K79" s="27"/>
      <c r="L79" s="27"/>
      <c r="M79" s="26"/>
      <c r="N79" s="26"/>
      <c r="O79" s="28"/>
      <c r="P79" s="28"/>
      <c r="Q79" s="28"/>
      <c r="R79" s="26"/>
    </row>
    <row r="80" spans="3:18" x14ac:dyDescent="0.35">
      <c r="C80" t="s">
        <v>73</v>
      </c>
      <c r="D80">
        <v>6000</v>
      </c>
      <c r="F80" t="s">
        <v>61</v>
      </c>
      <c r="G80" s="10">
        <v>8000</v>
      </c>
      <c r="I80" s="57" t="s">
        <v>62</v>
      </c>
      <c r="J80" s="64">
        <v>4000</v>
      </c>
      <c r="K80" s="19"/>
      <c r="L80" s="19"/>
      <c r="M80" s="19"/>
      <c r="N80" s="19"/>
      <c r="O80" s="20"/>
      <c r="P80" s="19"/>
      <c r="Q80" s="20"/>
      <c r="R80" s="26"/>
    </row>
    <row r="81" spans="3:18" x14ac:dyDescent="0.35">
      <c r="C81" t="s">
        <v>74</v>
      </c>
      <c r="D81">
        <v>10000</v>
      </c>
      <c r="F81" t="s">
        <v>72</v>
      </c>
      <c r="G81" s="10">
        <v>5000</v>
      </c>
      <c r="I81" t="s">
        <v>61</v>
      </c>
      <c r="J81" s="28">
        <v>8000</v>
      </c>
      <c r="K81" s="26"/>
      <c r="L81" s="26"/>
      <c r="M81" s="26"/>
      <c r="N81" s="26"/>
      <c r="O81" s="26"/>
      <c r="P81" s="26"/>
      <c r="Q81" s="26"/>
      <c r="R81" s="26"/>
    </row>
    <row r="82" spans="3:18" x14ac:dyDescent="0.35">
      <c r="C82" t="s">
        <v>73</v>
      </c>
      <c r="D82">
        <v>8000</v>
      </c>
      <c r="F82" t="s">
        <v>61</v>
      </c>
      <c r="G82" s="10">
        <v>8000</v>
      </c>
      <c r="I82" t="s">
        <v>72</v>
      </c>
      <c r="J82" s="64">
        <v>7000</v>
      </c>
      <c r="K82" s="19"/>
      <c r="L82" s="19"/>
      <c r="M82" s="19"/>
      <c r="N82" s="19"/>
      <c r="O82" s="20"/>
      <c r="P82" s="19"/>
      <c r="Q82" s="20"/>
      <c r="R82" s="26"/>
    </row>
    <row r="83" spans="3:18" x14ac:dyDescent="0.35">
      <c r="C83" t="s">
        <v>75</v>
      </c>
      <c r="D83">
        <v>8000</v>
      </c>
      <c r="F83" t="s">
        <v>62</v>
      </c>
      <c r="G83" s="10">
        <v>8000</v>
      </c>
      <c r="J83" s="29">
        <f>SUM(J80:J82)</f>
        <v>19000</v>
      </c>
      <c r="K83" s="26"/>
      <c r="L83" s="26"/>
      <c r="M83" s="26"/>
      <c r="N83" s="26"/>
      <c r="O83" s="26"/>
      <c r="P83" s="26"/>
      <c r="Q83" s="28"/>
      <c r="R83" s="26"/>
    </row>
    <row r="84" spans="3:18" x14ac:dyDescent="0.35">
      <c r="C84" t="s">
        <v>76</v>
      </c>
      <c r="D84">
        <v>10000</v>
      </c>
      <c r="G84" s="10"/>
      <c r="J84" s="26"/>
      <c r="K84" s="26"/>
      <c r="L84" s="26"/>
      <c r="M84" s="26"/>
      <c r="N84" s="26"/>
      <c r="O84" s="26"/>
      <c r="P84" s="26"/>
      <c r="Q84" s="29"/>
      <c r="R84" s="26"/>
    </row>
    <row r="85" spans="3:18" x14ac:dyDescent="0.35">
      <c r="D85">
        <f>SUM(D80:D84)</f>
        <v>42000</v>
      </c>
      <c r="G85" s="9">
        <f>SUM(G80:G84)</f>
        <v>29000</v>
      </c>
      <c r="J85" s="26"/>
      <c r="K85" s="26"/>
      <c r="L85" s="26"/>
      <c r="M85" s="26"/>
      <c r="N85" s="26"/>
      <c r="O85" s="26"/>
      <c r="P85" s="26"/>
      <c r="Q85" s="26"/>
      <c r="R85" s="26"/>
    </row>
    <row r="89" spans="3:18" x14ac:dyDescent="0.35">
      <c r="C89" s="57">
        <v>44430</v>
      </c>
      <c r="F89" s="57">
        <v>44431</v>
      </c>
      <c r="I89" s="57">
        <v>44432</v>
      </c>
    </row>
    <row r="90" spans="3:18" x14ac:dyDescent="0.35">
      <c r="C90" t="s">
        <v>75</v>
      </c>
      <c r="D90">
        <v>6000</v>
      </c>
      <c r="F90" t="s">
        <v>73</v>
      </c>
      <c r="G90">
        <v>6000</v>
      </c>
      <c r="I90" t="s">
        <v>81</v>
      </c>
      <c r="J90">
        <v>7500</v>
      </c>
    </row>
    <row r="91" spans="3:18" x14ac:dyDescent="0.35">
      <c r="C91" t="s">
        <v>75</v>
      </c>
      <c r="D91">
        <v>8000</v>
      </c>
      <c r="F91" t="s">
        <v>75</v>
      </c>
      <c r="G91">
        <v>8000</v>
      </c>
      <c r="I91" t="s">
        <v>61</v>
      </c>
      <c r="J91">
        <v>8000</v>
      </c>
    </row>
    <row r="92" spans="3:18" x14ac:dyDescent="0.35">
      <c r="C92" t="s">
        <v>73</v>
      </c>
      <c r="D92">
        <v>8000</v>
      </c>
      <c r="F92" t="s">
        <v>74</v>
      </c>
      <c r="G92">
        <v>6000</v>
      </c>
      <c r="I92" t="s">
        <v>62</v>
      </c>
      <c r="J92">
        <v>8000</v>
      </c>
    </row>
    <row r="93" spans="3:18" x14ac:dyDescent="0.35">
      <c r="F93" t="s">
        <v>73</v>
      </c>
      <c r="G93">
        <v>8000</v>
      </c>
      <c r="I93" t="s">
        <v>82</v>
      </c>
      <c r="J93">
        <v>9000</v>
      </c>
    </row>
    <row r="94" spans="3:18" x14ac:dyDescent="0.35">
      <c r="F94" t="s">
        <v>75</v>
      </c>
      <c r="G94">
        <v>8000</v>
      </c>
      <c r="I94" t="s">
        <v>61</v>
      </c>
      <c r="J94">
        <v>8000</v>
      </c>
    </row>
    <row r="95" spans="3:18" x14ac:dyDescent="0.35">
      <c r="G95">
        <f>SUM(G90:G94)</f>
        <v>36000</v>
      </c>
      <c r="I95" t="s">
        <v>62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57">
        <v>44433</v>
      </c>
      <c r="F98" s="57">
        <v>44434</v>
      </c>
    </row>
    <row r="99" spans="3:7" x14ac:dyDescent="0.35">
      <c r="C99" t="s">
        <v>81</v>
      </c>
      <c r="D99" s="10">
        <v>8500</v>
      </c>
      <c r="F99" t="s">
        <v>81</v>
      </c>
      <c r="G99">
        <v>1000</v>
      </c>
    </row>
    <row r="100" spans="3:7" x14ac:dyDescent="0.35">
      <c r="C100" t="s">
        <v>61</v>
      </c>
      <c r="D100" s="10">
        <v>8000</v>
      </c>
      <c r="F100" t="s">
        <v>81</v>
      </c>
      <c r="G100">
        <v>8500</v>
      </c>
    </row>
    <row r="101" spans="3:7" x14ac:dyDescent="0.35">
      <c r="C101" t="s">
        <v>83</v>
      </c>
      <c r="D101" s="10">
        <v>3000</v>
      </c>
      <c r="F101" t="s">
        <v>62</v>
      </c>
      <c r="G101">
        <v>8000</v>
      </c>
    </row>
    <row r="102" spans="3:7" x14ac:dyDescent="0.35">
      <c r="C102" t="s">
        <v>61</v>
      </c>
      <c r="D102" s="10">
        <v>8000</v>
      </c>
      <c r="F102" t="s">
        <v>61</v>
      </c>
      <c r="G102">
        <v>8000</v>
      </c>
    </row>
    <row r="103" spans="3:7" x14ac:dyDescent="0.35">
      <c r="C103" t="s">
        <v>84</v>
      </c>
      <c r="D103" s="10">
        <v>8000</v>
      </c>
      <c r="F103" t="s">
        <v>62</v>
      </c>
      <c r="G103">
        <v>8000</v>
      </c>
    </row>
    <row r="104" spans="3:7" x14ac:dyDescent="0.35">
      <c r="C104" t="s">
        <v>82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3" priority="2"/>
  </conditionalFormatting>
  <conditionalFormatting sqref="M68">
    <cfRule type="duplicateValues" dxfId="6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selection activeCell="I11" sqref="A1:I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2" width="9.17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62</v>
      </c>
      <c r="C3" s="45">
        <v>44455</v>
      </c>
      <c r="D3" s="40">
        <v>27062</v>
      </c>
      <c r="E3" s="43" t="s">
        <v>108</v>
      </c>
      <c r="F3" s="41">
        <v>21.38</v>
      </c>
      <c r="G3" s="46">
        <v>170</v>
      </c>
      <c r="H3" s="46">
        <f>G3*F3</f>
        <v>3634.6</v>
      </c>
    </row>
    <row r="4" spans="1:8" x14ac:dyDescent="0.35">
      <c r="A4" s="1">
        <v>2</v>
      </c>
      <c r="B4" s="44" t="s">
        <v>62</v>
      </c>
      <c r="C4" s="45">
        <v>44455</v>
      </c>
      <c r="D4" s="40">
        <v>26986</v>
      </c>
      <c r="E4" s="43" t="s">
        <v>105</v>
      </c>
      <c r="F4" s="41">
        <v>20.18</v>
      </c>
      <c r="G4" s="46">
        <v>170</v>
      </c>
      <c r="H4" s="46">
        <f t="shared" ref="H4:H9" si="0">G4*F4</f>
        <v>3430.6</v>
      </c>
    </row>
    <row r="5" spans="1:8" x14ac:dyDescent="0.35">
      <c r="A5" s="1">
        <v>3</v>
      </c>
      <c r="B5" s="44" t="s">
        <v>62</v>
      </c>
      <c r="C5" s="45">
        <v>44455</v>
      </c>
      <c r="D5" s="40">
        <v>27037</v>
      </c>
      <c r="E5" s="43" t="s">
        <v>105</v>
      </c>
      <c r="F5" s="41">
        <v>20.68</v>
      </c>
      <c r="G5" s="46">
        <v>170</v>
      </c>
      <c r="H5" s="46">
        <f t="shared" si="0"/>
        <v>3515.6</v>
      </c>
    </row>
    <row r="6" spans="1:8" x14ac:dyDescent="0.35">
      <c r="A6" s="1">
        <v>4</v>
      </c>
      <c r="B6" s="44" t="s">
        <v>62</v>
      </c>
      <c r="C6" s="45">
        <v>44455</v>
      </c>
      <c r="D6" s="40">
        <v>26940</v>
      </c>
      <c r="E6" s="43" t="s">
        <v>87</v>
      </c>
      <c r="F6" s="41">
        <v>22.7</v>
      </c>
      <c r="G6" s="46">
        <v>170</v>
      </c>
      <c r="H6" s="46">
        <f t="shared" si="0"/>
        <v>3859</v>
      </c>
    </row>
    <row r="7" spans="1:8" x14ac:dyDescent="0.35">
      <c r="A7" s="1">
        <v>5</v>
      </c>
      <c r="B7" s="44" t="s">
        <v>62</v>
      </c>
      <c r="C7" s="45">
        <v>44455</v>
      </c>
      <c r="D7" s="40">
        <v>26904</v>
      </c>
      <c r="E7" s="43" t="s">
        <v>87</v>
      </c>
      <c r="F7" s="41">
        <v>21.56</v>
      </c>
      <c r="G7" s="46">
        <v>170</v>
      </c>
      <c r="H7" s="46">
        <f t="shared" si="0"/>
        <v>3665.2</v>
      </c>
    </row>
    <row r="8" spans="1:8" x14ac:dyDescent="0.35">
      <c r="A8" s="1">
        <v>6</v>
      </c>
      <c r="B8" s="44" t="s">
        <v>62</v>
      </c>
      <c r="C8" s="45">
        <v>44455</v>
      </c>
      <c r="D8" s="40">
        <v>26858</v>
      </c>
      <c r="E8" s="43" t="s">
        <v>95</v>
      </c>
      <c r="F8" s="41">
        <v>22.88</v>
      </c>
      <c r="G8" s="46">
        <v>170</v>
      </c>
      <c r="H8" s="46">
        <f t="shared" si="0"/>
        <v>3889.6</v>
      </c>
    </row>
    <row r="9" spans="1:8" x14ac:dyDescent="0.35">
      <c r="A9" s="1">
        <v>7</v>
      </c>
      <c r="B9" s="44" t="s">
        <v>62</v>
      </c>
      <c r="C9" s="45">
        <v>44455</v>
      </c>
      <c r="D9" s="40">
        <v>26628</v>
      </c>
      <c r="E9" s="43" t="s">
        <v>88</v>
      </c>
      <c r="F9" s="41">
        <v>25.8</v>
      </c>
      <c r="G9" s="46">
        <v>170</v>
      </c>
      <c r="H9" s="46">
        <f t="shared" si="0"/>
        <v>4386</v>
      </c>
    </row>
    <row r="10" spans="1:8" x14ac:dyDescent="0.35">
      <c r="A10" s="6"/>
      <c r="B10" s="6"/>
      <c r="C10" s="6"/>
      <c r="D10" s="6"/>
      <c r="E10" s="6"/>
      <c r="F10" s="7">
        <f>SUM(F3:F9)</f>
        <v>155.18</v>
      </c>
      <c r="G10" s="6"/>
      <c r="H10" s="7">
        <f>SUM(H3:H9)</f>
        <v>26380.6</v>
      </c>
    </row>
    <row r="12" spans="1:8" x14ac:dyDescent="0.35">
      <c r="A12" s="83" t="s">
        <v>22</v>
      </c>
      <c r="B12" s="83"/>
      <c r="C12" s="83"/>
      <c r="D12" s="83"/>
      <c r="E12" s="83"/>
      <c r="F12" s="83"/>
      <c r="G12" s="83"/>
      <c r="H12" s="83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23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H14" s="3"/>
    </row>
    <row r="15" spans="1:8" x14ac:dyDescent="0.35">
      <c r="A15" s="1">
        <v>2</v>
      </c>
      <c r="B15" s="1"/>
      <c r="C15" s="2"/>
      <c r="D15" s="1"/>
      <c r="E15" s="1"/>
      <c r="F15" s="3"/>
      <c r="G15" s="3"/>
      <c r="H15" s="3">
        <f>F15*G15</f>
        <v>0</v>
      </c>
    </row>
    <row r="16" spans="1:8" x14ac:dyDescent="0.35">
      <c r="A16" s="4"/>
      <c r="B16" s="4"/>
      <c r="C16" s="4"/>
      <c r="D16" s="4"/>
      <c r="E16" s="4"/>
      <c r="F16" s="5"/>
      <c r="G16" s="4"/>
      <c r="H16" s="5">
        <f>SUM(H14:H14)</f>
        <v>0</v>
      </c>
    </row>
    <row r="18" spans="1:8" x14ac:dyDescent="0.35">
      <c r="A18" s="4"/>
      <c r="B18" s="4"/>
      <c r="C18" s="4"/>
      <c r="D18" s="4"/>
      <c r="E18" s="4"/>
      <c r="F18" s="5">
        <f>F10+F16</f>
        <v>155.18</v>
      </c>
      <c r="G18" s="4"/>
      <c r="H18" s="5">
        <f>H10+H16</f>
        <v>26380.6</v>
      </c>
    </row>
    <row r="19" spans="1:8" x14ac:dyDescent="0.35">
      <c r="G19" s="10"/>
      <c r="H19" s="3"/>
    </row>
    <row r="20" spans="1:8" x14ac:dyDescent="0.35">
      <c r="F20" s="3" t="s">
        <v>73</v>
      </c>
      <c r="G20" s="3">
        <v>0</v>
      </c>
      <c r="H20" s="3"/>
    </row>
    <row r="21" spans="1:8" x14ac:dyDescent="0.35">
      <c r="F21" s="3" t="s">
        <v>75</v>
      </c>
      <c r="G21" s="3">
        <v>0</v>
      </c>
      <c r="H21" s="3"/>
    </row>
    <row r="22" spans="1:8" x14ac:dyDescent="0.35">
      <c r="F22" s="3" t="s">
        <v>75</v>
      </c>
      <c r="G22" s="3">
        <v>0</v>
      </c>
      <c r="H22" s="3"/>
    </row>
    <row r="23" spans="1:8" x14ac:dyDescent="0.35">
      <c r="F23" s="3" t="s">
        <v>73</v>
      </c>
      <c r="G23" s="3">
        <v>0</v>
      </c>
      <c r="H23" s="3"/>
    </row>
    <row r="24" spans="1:8" x14ac:dyDescent="0.35">
      <c r="F24" s="3"/>
      <c r="G24" s="3">
        <f>SUM(G20:G23)</f>
        <v>0</v>
      </c>
      <c r="H24" s="3"/>
    </row>
    <row r="25" spans="1:8" x14ac:dyDescent="0.35">
      <c r="F25" s="1" t="s">
        <v>65</v>
      </c>
      <c r="G25" s="1"/>
      <c r="H25" s="3">
        <f>H32</f>
        <v>0</v>
      </c>
    </row>
    <row r="26" spans="1:8" x14ac:dyDescent="0.35">
      <c r="F26" s="1" t="s">
        <v>15</v>
      </c>
      <c r="G26" s="3"/>
      <c r="H26" s="3"/>
    </row>
    <row r="27" spans="1:8" x14ac:dyDescent="0.35">
      <c r="F27" s="1" t="s">
        <v>27</v>
      </c>
      <c r="G27" s="1"/>
      <c r="H27" s="8">
        <f>H18-G24-H25-G26</f>
        <v>26380.6</v>
      </c>
    </row>
    <row r="28" spans="1:8" x14ac:dyDescent="0.35">
      <c r="F28" s="14"/>
      <c r="G28" s="14"/>
      <c r="H28" s="59"/>
    </row>
    <row r="29" spans="1:8" x14ac:dyDescent="0.35">
      <c r="D29" s="31" t="s">
        <v>66</v>
      </c>
      <c r="E29" s="31" t="s">
        <v>67</v>
      </c>
      <c r="F29" s="54" t="s">
        <v>68</v>
      </c>
      <c r="G29" s="54" t="s">
        <v>69</v>
      </c>
      <c r="H29" s="54" t="s">
        <v>70</v>
      </c>
    </row>
    <row r="30" spans="1:8" x14ac:dyDescent="0.35">
      <c r="D30" s="1" t="s">
        <v>61</v>
      </c>
      <c r="E30" s="3"/>
      <c r="F30" s="3"/>
      <c r="G30" s="3">
        <f>E30-F30</f>
        <v>0</v>
      </c>
      <c r="H30" s="69"/>
    </row>
    <row r="31" spans="1:8" x14ac:dyDescent="0.35">
      <c r="D31" s="1" t="s">
        <v>77</v>
      </c>
      <c r="E31" s="3"/>
      <c r="F31" s="3"/>
      <c r="G31" s="3">
        <f>E31-F31</f>
        <v>0</v>
      </c>
      <c r="H31" s="1"/>
    </row>
    <row r="32" spans="1:8" x14ac:dyDescent="0.35">
      <c r="D32" s="31" t="s">
        <v>28</v>
      </c>
      <c r="E32" s="31"/>
      <c r="F32" s="31"/>
      <c r="G32" s="60">
        <f>SUM(G30:G31)</f>
        <v>0</v>
      </c>
      <c r="H32" s="60">
        <f>G32*3000</f>
        <v>0</v>
      </c>
    </row>
  </sheetData>
  <mergeCells count="2">
    <mergeCell ref="A12:H12"/>
    <mergeCell ref="A1:H1"/>
  </mergeCells>
  <conditionalFormatting sqref="D15">
    <cfRule type="duplicateValues" dxfId="61" priority="65"/>
  </conditionalFormatting>
  <conditionalFormatting sqref="D3:D9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L16" sqref="L16"/>
    </sheetView>
  </sheetViews>
  <sheetFormatPr defaultRowHeight="14.5" x14ac:dyDescent="0.35"/>
  <cols>
    <col min="3" max="3" width="9.7265625" bestFit="1" customWidth="1"/>
    <col min="5" max="5" width="13.453125" bestFit="1" customWidth="1"/>
    <col min="8" max="8" width="10.54296875" bestFit="1" customWidth="1"/>
  </cols>
  <sheetData>
    <row r="1" spans="1:8" x14ac:dyDescent="0.35">
      <c r="A1" s="90" t="s">
        <v>6</v>
      </c>
      <c r="B1" s="91"/>
      <c r="C1" s="91"/>
      <c r="D1" s="91"/>
      <c r="E1" s="91"/>
      <c r="F1" s="91"/>
      <c r="G1" s="91"/>
      <c r="H1" s="92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59</v>
      </c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40"/>
      <c r="E3" s="43"/>
      <c r="F3" s="41"/>
      <c r="G3" s="46">
        <v>170</v>
      </c>
      <c r="H3" s="3">
        <f>F3*G3</f>
        <v>0</v>
      </c>
    </row>
    <row r="4" spans="1:8" x14ac:dyDescent="0.35">
      <c r="A4" s="1">
        <v>2</v>
      </c>
      <c r="B4" s="44"/>
      <c r="C4" s="45"/>
      <c r="D4" s="40"/>
      <c r="E4" s="43"/>
      <c r="F4" s="41"/>
      <c r="G4" s="46">
        <v>170</v>
      </c>
      <c r="H4" s="3">
        <f t="shared" ref="H4:H7" si="0">F4*G4</f>
        <v>0</v>
      </c>
    </row>
    <row r="5" spans="1:8" x14ac:dyDescent="0.35">
      <c r="A5" s="1">
        <v>3</v>
      </c>
      <c r="B5" s="44"/>
      <c r="C5" s="45"/>
      <c r="D5" s="40"/>
      <c r="E5" s="43"/>
      <c r="F5" s="41"/>
      <c r="G5" s="46">
        <v>170</v>
      </c>
      <c r="H5" s="3">
        <f t="shared" si="0"/>
        <v>0</v>
      </c>
    </row>
    <row r="6" spans="1:8" x14ac:dyDescent="0.35">
      <c r="A6" s="1">
        <v>4</v>
      </c>
      <c r="B6" s="44"/>
      <c r="C6" s="45"/>
      <c r="D6" s="40"/>
      <c r="E6" s="43"/>
      <c r="F6" s="41"/>
      <c r="G6" s="46">
        <v>170</v>
      </c>
      <c r="H6" s="3">
        <f t="shared" si="0"/>
        <v>0</v>
      </c>
    </row>
    <row r="7" spans="1:8" x14ac:dyDescent="0.35">
      <c r="A7" s="1">
        <v>5</v>
      </c>
      <c r="B7" s="44"/>
      <c r="C7" s="45"/>
      <c r="D7" s="40"/>
      <c r="E7" s="43"/>
      <c r="F7" s="41"/>
      <c r="G7" s="46">
        <v>170</v>
      </c>
      <c r="H7" s="3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1" spans="1:8" x14ac:dyDescent="0.35">
      <c r="A11" s="83" t="s">
        <v>22</v>
      </c>
      <c r="B11" s="83"/>
      <c r="C11" s="83"/>
      <c r="D11" s="83"/>
      <c r="E11" s="83"/>
      <c r="F11" s="83"/>
      <c r="G11" s="83"/>
      <c r="H11" s="83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23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8"/>
      <c r="C13" s="39"/>
      <c r="D13" s="40"/>
      <c r="E13" s="41"/>
      <c r="F13" s="41"/>
      <c r="G13" s="42"/>
      <c r="H13" s="3">
        <f>F13*G13</f>
        <v>0</v>
      </c>
    </row>
    <row r="14" spans="1:8" x14ac:dyDescent="0.35">
      <c r="A14" s="1">
        <v>2</v>
      </c>
      <c r="B14" s="38"/>
      <c r="C14" s="39"/>
      <c r="D14" s="40"/>
      <c r="E14" s="41"/>
      <c r="F14" s="41"/>
      <c r="G14" s="42"/>
      <c r="H14" s="3">
        <f>F14*G14</f>
        <v>0</v>
      </c>
    </row>
    <row r="15" spans="1:8" x14ac:dyDescent="0.35">
      <c r="A15" s="1">
        <v>3</v>
      </c>
      <c r="B15" s="38"/>
      <c r="C15" s="39"/>
      <c r="D15" s="40"/>
      <c r="E15" s="41"/>
      <c r="F15" s="41"/>
      <c r="G15" s="42"/>
      <c r="H15" s="3">
        <f t="shared" ref="H15" si="1">F15*G15</f>
        <v>0</v>
      </c>
    </row>
    <row r="16" spans="1:8" x14ac:dyDescent="0.35">
      <c r="A16" s="4"/>
      <c r="B16" s="4"/>
      <c r="C16" s="4"/>
      <c r="D16" s="4"/>
      <c r="E16" s="4"/>
      <c r="F16" s="5">
        <f>SUM(F13:F15)</f>
        <v>0</v>
      </c>
      <c r="G16" s="4"/>
      <c r="H16" s="5">
        <f>SUM(H13:H15)</f>
        <v>0</v>
      </c>
    </row>
    <row r="18" spans="6:8" x14ac:dyDescent="0.35">
      <c r="F18" s="1" t="s">
        <v>14</v>
      </c>
      <c r="G18" s="1"/>
      <c r="H18" s="3">
        <v>0</v>
      </c>
    </row>
    <row r="19" spans="6:8" x14ac:dyDescent="0.35">
      <c r="F19" s="1" t="s">
        <v>15</v>
      </c>
      <c r="G19" s="1"/>
      <c r="H19" s="3">
        <v>0</v>
      </c>
    </row>
    <row r="20" spans="6:8" x14ac:dyDescent="0.35">
      <c r="F20" s="1" t="s">
        <v>27</v>
      </c>
      <c r="G20" s="1"/>
      <c r="H20" s="8">
        <f>(H16+H8)-H18-H19</f>
        <v>0</v>
      </c>
    </row>
  </sheetData>
  <mergeCells count="2">
    <mergeCell ref="A11:H11"/>
    <mergeCell ref="A1:H1"/>
  </mergeCells>
  <conditionalFormatting sqref="D13:D15">
    <cfRule type="duplicateValues" dxfId="59" priority="10"/>
  </conditionalFormatting>
  <conditionalFormatting sqref="D13:D15">
    <cfRule type="duplicateValues" dxfId="58" priority="9"/>
  </conditionalFormatting>
  <conditionalFormatting sqref="D3:D7">
    <cfRule type="duplicateValues" dxfId="57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zoomScaleNormal="100" workbookViewId="0">
      <selection activeCell="I25" sqref="A1:I25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1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4">
        <v>1</v>
      </c>
      <c r="B3" s="44" t="s">
        <v>113</v>
      </c>
      <c r="C3" s="45">
        <v>44455</v>
      </c>
      <c r="D3" s="70">
        <v>26990</v>
      </c>
      <c r="E3" s="71" t="s">
        <v>105</v>
      </c>
      <c r="F3" s="46">
        <v>19.64</v>
      </c>
      <c r="G3" s="46">
        <v>170</v>
      </c>
      <c r="H3" s="3">
        <f>F3*G3</f>
        <v>3338.8</v>
      </c>
    </row>
    <row r="4" spans="1:8" x14ac:dyDescent="0.35">
      <c r="A4" s="44">
        <v>2</v>
      </c>
      <c r="B4" s="44" t="s">
        <v>113</v>
      </c>
      <c r="C4" s="45">
        <v>44456</v>
      </c>
      <c r="D4" s="70">
        <v>27066</v>
      </c>
      <c r="E4" s="71" t="s">
        <v>108</v>
      </c>
      <c r="F4" s="46">
        <v>18.399999999999999</v>
      </c>
      <c r="G4" s="46">
        <v>170</v>
      </c>
      <c r="H4" s="3">
        <f t="shared" ref="H4:H23" si="0">F4*G4</f>
        <v>3127.9999999999995</v>
      </c>
    </row>
    <row r="5" spans="1:8" x14ac:dyDescent="0.35">
      <c r="A5" s="44">
        <v>3</v>
      </c>
      <c r="B5" s="44" t="s">
        <v>113</v>
      </c>
      <c r="C5" s="45">
        <v>44456</v>
      </c>
      <c r="D5" s="70">
        <v>27039</v>
      </c>
      <c r="E5" s="71" t="s">
        <v>105</v>
      </c>
      <c r="F5" s="46">
        <v>17.16</v>
      </c>
      <c r="G5" s="46">
        <v>170</v>
      </c>
      <c r="H5" s="3">
        <f t="shared" si="0"/>
        <v>2917.2</v>
      </c>
    </row>
    <row r="6" spans="1:8" x14ac:dyDescent="0.35">
      <c r="A6" s="44">
        <v>4</v>
      </c>
      <c r="B6" s="44" t="s">
        <v>96</v>
      </c>
      <c r="C6" s="45">
        <v>44455</v>
      </c>
      <c r="D6" s="40">
        <v>26960</v>
      </c>
      <c r="E6" s="43" t="s">
        <v>88</v>
      </c>
      <c r="F6" s="41">
        <v>18.62</v>
      </c>
      <c r="G6" s="46">
        <v>170</v>
      </c>
      <c r="H6" s="3">
        <f t="shared" si="0"/>
        <v>3165.4</v>
      </c>
    </row>
    <row r="7" spans="1:8" x14ac:dyDescent="0.35">
      <c r="A7" s="44">
        <v>5</v>
      </c>
      <c r="B7" s="44" t="s">
        <v>96</v>
      </c>
      <c r="C7" s="45">
        <v>44456</v>
      </c>
      <c r="D7" s="40">
        <v>27052</v>
      </c>
      <c r="E7" s="43" t="s">
        <v>105</v>
      </c>
      <c r="F7" s="41">
        <v>19.62</v>
      </c>
      <c r="G7" s="46">
        <v>170</v>
      </c>
      <c r="H7" s="3">
        <f t="shared" si="0"/>
        <v>3335.4</v>
      </c>
    </row>
    <row r="8" spans="1:8" x14ac:dyDescent="0.35">
      <c r="A8" s="44">
        <v>6</v>
      </c>
      <c r="B8" s="44" t="s">
        <v>96</v>
      </c>
      <c r="C8" s="45">
        <v>44456</v>
      </c>
      <c r="D8" s="40">
        <v>27017</v>
      </c>
      <c r="E8" s="43" t="s">
        <v>87</v>
      </c>
      <c r="F8" s="41">
        <v>16.440000000000001</v>
      </c>
      <c r="G8" s="46">
        <v>170</v>
      </c>
      <c r="H8" s="3">
        <f t="shared" si="0"/>
        <v>2794.8</v>
      </c>
    </row>
    <row r="9" spans="1:8" x14ac:dyDescent="0.35">
      <c r="A9" s="44">
        <v>7</v>
      </c>
      <c r="B9" s="44" t="s">
        <v>102</v>
      </c>
      <c r="C9" s="45">
        <v>44456</v>
      </c>
      <c r="D9" s="40">
        <v>27020</v>
      </c>
      <c r="E9" s="43" t="s">
        <v>105</v>
      </c>
      <c r="F9" s="41">
        <v>18.64</v>
      </c>
      <c r="G9" s="46">
        <v>170</v>
      </c>
      <c r="H9" s="3">
        <f t="shared" si="0"/>
        <v>3168.8</v>
      </c>
    </row>
    <row r="10" spans="1:8" x14ac:dyDescent="0.35">
      <c r="A10" s="44">
        <v>8</v>
      </c>
      <c r="B10" s="44" t="s">
        <v>102</v>
      </c>
      <c r="C10" s="45">
        <v>44456</v>
      </c>
      <c r="D10" s="40">
        <v>27051</v>
      </c>
      <c r="E10" s="43" t="s">
        <v>105</v>
      </c>
      <c r="F10" s="41">
        <v>19.579999999999998</v>
      </c>
      <c r="G10" s="46">
        <v>170</v>
      </c>
      <c r="H10" s="3">
        <f t="shared" si="0"/>
        <v>3328.6</v>
      </c>
    </row>
    <row r="11" spans="1:8" x14ac:dyDescent="0.35">
      <c r="A11" s="44">
        <v>9</v>
      </c>
      <c r="B11" s="44" t="s">
        <v>102</v>
      </c>
      <c r="C11" s="45">
        <v>44455</v>
      </c>
      <c r="D11" s="40">
        <v>26968</v>
      </c>
      <c r="E11" s="43" t="s">
        <v>105</v>
      </c>
      <c r="F11" s="41">
        <v>19.82</v>
      </c>
      <c r="G11" s="46">
        <v>170</v>
      </c>
      <c r="H11" s="3">
        <f t="shared" si="0"/>
        <v>3369.4</v>
      </c>
    </row>
    <row r="12" spans="1:8" x14ac:dyDescent="0.35">
      <c r="A12" s="44">
        <v>10</v>
      </c>
      <c r="B12" s="44" t="s">
        <v>102</v>
      </c>
      <c r="C12" s="45">
        <v>44454</v>
      </c>
      <c r="D12" s="40">
        <v>26535</v>
      </c>
      <c r="E12" s="43" t="s">
        <v>88</v>
      </c>
      <c r="F12" s="41">
        <v>23.34</v>
      </c>
      <c r="G12" s="46">
        <v>170</v>
      </c>
      <c r="H12" s="3">
        <f t="shared" si="0"/>
        <v>3967.8</v>
      </c>
    </row>
    <row r="13" spans="1:8" x14ac:dyDescent="0.35">
      <c r="A13" s="44">
        <v>11</v>
      </c>
      <c r="B13" s="44" t="s">
        <v>93</v>
      </c>
      <c r="C13" s="45">
        <v>44456</v>
      </c>
      <c r="D13" s="40">
        <v>27029</v>
      </c>
      <c r="E13" s="43" t="s">
        <v>105</v>
      </c>
      <c r="F13" s="41">
        <v>18.04</v>
      </c>
      <c r="G13" s="46">
        <v>170</v>
      </c>
      <c r="H13" s="3">
        <f t="shared" si="0"/>
        <v>3066.7999999999997</v>
      </c>
    </row>
    <row r="14" spans="1:8" x14ac:dyDescent="0.35">
      <c r="A14" s="44">
        <v>12</v>
      </c>
      <c r="B14" s="44" t="s">
        <v>93</v>
      </c>
      <c r="C14" s="45">
        <v>44455</v>
      </c>
      <c r="D14" s="40">
        <v>26974</v>
      </c>
      <c r="E14" s="43" t="s">
        <v>105</v>
      </c>
      <c r="F14" s="41">
        <v>19.96</v>
      </c>
      <c r="G14" s="46">
        <v>170</v>
      </c>
      <c r="H14" s="3">
        <f t="shared" si="0"/>
        <v>3393.2000000000003</v>
      </c>
    </row>
    <row r="15" spans="1:8" x14ac:dyDescent="0.35">
      <c r="A15" s="44">
        <v>13</v>
      </c>
      <c r="B15" s="44" t="s">
        <v>93</v>
      </c>
      <c r="C15" s="45">
        <v>44455</v>
      </c>
      <c r="D15" s="40">
        <v>27005</v>
      </c>
      <c r="E15" s="43" t="s">
        <v>105</v>
      </c>
      <c r="F15" s="41">
        <v>18.2</v>
      </c>
      <c r="G15" s="46">
        <v>170</v>
      </c>
      <c r="H15" s="3">
        <f t="shared" si="0"/>
        <v>3094</v>
      </c>
    </row>
    <row r="16" spans="1:8" x14ac:dyDescent="0.35">
      <c r="A16" s="44">
        <v>14</v>
      </c>
      <c r="B16" s="44" t="s">
        <v>93</v>
      </c>
      <c r="C16" s="45">
        <v>44456</v>
      </c>
      <c r="D16" s="40">
        <v>27085</v>
      </c>
      <c r="E16" s="43" t="s">
        <v>108</v>
      </c>
      <c r="F16" s="41">
        <v>19.34</v>
      </c>
      <c r="G16" s="46">
        <v>170</v>
      </c>
      <c r="H16" s="3">
        <f t="shared" si="0"/>
        <v>3287.8</v>
      </c>
    </row>
    <row r="17" spans="1:8" x14ac:dyDescent="0.35">
      <c r="A17" s="44">
        <v>15</v>
      </c>
      <c r="B17" s="44" t="s">
        <v>103</v>
      </c>
      <c r="C17" s="45">
        <v>44455</v>
      </c>
      <c r="D17" s="40">
        <v>26989</v>
      </c>
      <c r="E17" s="43" t="s">
        <v>105</v>
      </c>
      <c r="F17" s="41">
        <v>24.44</v>
      </c>
      <c r="G17" s="46">
        <v>170</v>
      </c>
      <c r="H17" s="3">
        <f t="shared" si="0"/>
        <v>4154.8</v>
      </c>
    </row>
    <row r="18" spans="1:8" x14ac:dyDescent="0.35">
      <c r="A18" s="44">
        <v>16</v>
      </c>
      <c r="B18" s="44" t="s">
        <v>103</v>
      </c>
      <c r="C18" s="45">
        <v>44456</v>
      </c>
      <c r="D18" s="40">
        <v>27026</v>
      </c>
      <c r="E18" s="43" t="s">
        <v>105</v>
      </c>
      <c r="F18" s="41">
        <v>22.74</v>
      </c>
      <c r="G18" s="46">
        <v>170</v>
      </c>
      <c r="H18" s="3">
        <f t="shared" si="0"/>
        <v>3865.7999999999997</v>
      </c>
    </row>
    <row r="19" spans="1:8" x14ac:dyDescent="0.35">
      <c r="A19" s="44">
        <v>17</v>
      </c>
      <c r="B19" s="44" t="s">
        <v>96</v>
      </c>
      <c r="C19" s="45">
        <v>44455</v>
      </c>
      <c r="D19" s="40">
        <v>26823</v>
      </c>
      <c r="E19" s="43" t="s">
        <v>88</v>
      </c>
      <c r="F19" s="41">
        <v>19.5</v>
      </c>
      <c r="G19" s="46">
        <v>170</v>
      </c>
      <c r="H19" s="3">
        <f t="shared" si="0"/>
        <v>3315</v>
      </c>
    </row>
    <row r="20" spans="1:8" x14ac:dyDescent="0.35">
      <c r="A20" s="44">
        <v>18</v>
      </c>
      <c r="B20" s="44" t="s">
        <v>104</v>
      </c>
      <c r="C20" s="45">
        <v>44454</v>
      </c>
      <c r="D20" s="40">
        <v>26649</v>
      </c>
      <c r="E20" s="43" t="s">
        <v>87</v>
      </c>
      <c r="F20" s="41">
        <v>19.600000000000001</v>
      </c>
      <c r="G20" s="46">
        <v>170</v>
      </c>
      <c r="H20" s="3">
        <f t="shared" si="0"/>
        <v>3332.0000000000005</v>
      </c>
    </row>
    <row r="21" spans="1:8" x14ac:dyDescent="0.35">
      <c r="A21" s="44">
        <v>19</v>
      </c>
      <c r="B21" s="44" t="s">
        <v>96</v>
      </c>
      <c r="C21" s="45">
        <v>44455</v>
      </c>
      <c r="D21" s="40">
        <v>26934</v>
      </c>
      <c r="E21" s="43" t="s">
        <v>87</v>
      </c>
      <c r="F21" s="41">
        <v>18.34</v>
      </c>
      <c r="G21" s="46">
        <v>170</v>
      </c>
      <c r="H21" s="3">
        <f t="shared" si="0"/>
        <v>3117.8</v>
      </c>
    </row>
    <row r="22" spans="1:8" x14ac:dyDescent="0.35">
      <c r="A22" s="44">
        <v>20</v>
      </c>
      <c r="B22" s="44" t="s">
        <v>120</v>
      </c>
      <c r="C22" s="45">
        <v>44455</v>
      </c>
      <c r="D22" s="40">
        <v>26932</v>
      </c>
      <c r="E22" s="43" t="s">
        <v>87</v>
      </c>
      <c r="F22" s="41">
        <v>17.62</v>
      </c>
      <c r="G22" s="46">
        <v>170</v>
      </c>
      <c r="H22" s="3">
        <f t="shared" si="0"/>
        <v>2995.4</v>
      </c>
    </row>
    <row r="23" spans="1:8" x14ac:dyDescent="0.35">
      <c r="A23" s="44">
        <v>21</v>
      </c>
      <c r="B23" s="44" t="s">
        <v>103</v>
      </c>
      <c r="C23" s="45">
        <v>44455</v>
      </c>
      <c r="D23" s="40">
        <v>26927</v>
      </c>
      <c r="E23" s="43" t="s">
        <v>87</v>
      </c>
      <c r="F23" s="41">
        <v>22.52</v>
      </c>
      <c r="G23" s="46">
        <v>170</v>
      </c>
      <c r="H23" s="3">
        <f t="shared" si="0"/>
        <v>3828.4</v>
      </c>
    </row>
    <row r="24" spans="1:8" x14ac:dyDescent="0.35">
      <c r="A24" s="6"/>
      <c r="B24" s="6"/>
      <c r="C24" s="6"/>
      <c r="D24" s="6"/>
      <c r="E24" s="6"/>
      <c r="F24" s="7">
        <f>SUM(F3:F23)</f>
        <v>411.56</v>
      </c>
      <c r="G24" s="7"/>
      <c r="H24" s="7">
        <f>SUM(H3:H23)</f>
        <v>69965.2</v>
      </c>
    </row>
    <row r="27" spans="1:8" x14ac:dyDescent="0.35">
      <c r="A27" s="83" t="s">
        <v>22</v>
      </c>
      <c r="B27" s="83"/>
      <c r="C27" s="83"/>
      <c r="D27" s="83"/>
      <c r="E27" s="83"/>
      <c r="F27" s="83"/>
      <c r="G27" s="83"/>
      <c r="H27" s="83"/>
    </row>
    <row r="28" spans="1:8" x14ac:dyDescent="0.35">
      <c r="A28" s="4"/>
      <c r="B28" s="4" t="s">
        <v>0</v>
      </c>
      <c r="C28" s="4" t="s">
        <v>1</v>
      </c>
      <c r="D28" s="4" t="s">
        <v>2</v>
      </c>
      <c r="E28" s="4" t="s">
        <v>23</v>
      </c>
      <c r="F28" s="4" t="s">
        <v>3</v>
      </c>
      <c r="G28" s="4" t="s">
        <v>4</v>
      </c>
      <c r="H28" s="4" t="s">
        <v>5</v>
      </c>
    </row>
    <row r="29" spans="1:8" x14ac:dyDescent="0.35">
      <c r="A29" s="1">
        <v>1</v>
      </c>
      <c r="B29" s="44"/>
      <c r="C29" s="45"/>
      <c r="D29" s="40"/>
      <c r="E29" s="41"/>
      <c r="F29" s="41"/>
      <c r="G29" s="42"/>
      <c r="H29" s="3">
        <f>F29*G29</f>
        <v>0</v>
      </c>
    </row>
    <row r="30" spans="1:8" x14ac:dyDescent="0.35">
      <c r="A30" s="1">
        <v>2</v>
      </c>
      <c r="B30" s="44"/>
      <c r="C30" s="45"/>
      <c r="D30" s="40"/>
      <c r="E30" s="41"/>
      <c r="F30" s="41"/>
      <c r="G30" s="42"/>
      <c r="H30" s="3">
        <f t="shared" ref="H30" si="1">F30*G30</f>
        <v>0</v>
      </c>
    </row>
    <row r="31" spans="1:8" x14ac:dyDescent="0.35">
      <c r="A31" s="4"/>
      <c r="B31" s="4"/>
      <c r="C31" s="4"/>
      <c r="D31" s="4"/>
      <c r="E31" s="4"/>
      <c r="F31" s="5">
        <f>SUM(F29:F30)</f>
        <v>0</v>
      </c>
      <c r="G31" s="4"/>
      <c r="H31" s="5">
        <f>SUM(H29:H30)</f>
        <v>0</v>
      </c>
    </row>
    <row r="33" spans="1:8" x14ac:dyDescent="0.35">
      <c r="A33" s="4"/>
      <c r="B33" s="4"/>
      <c r="C33" s="4"/>
      <c r="D33" s="4"/>
      <c r="E33" s="4"/>
      <c r="F33" s="5">
        <f>F24+F31</f>
        <v>411.56</v>
      </c>
      <c r="G33" s="4"/>
      <c r="H33" s="5">
        <f>H24+H31</f>
        <v>69965.2</v>
      </c>
    </row>
    <row r="34" spans="1:8" x14ac:dyDescent="0.35">
      <c r="F34" s="1" t="s">
        <v>14</v>
      </c>
      <c r="G34" s="1"/>
      <c r="H34" s="3">
        <v>0</v>
      </c>
    </row>
    <row r="35" spans="1:8" x14ac:dyDescent="0.35">
      <c r="F35" s="1" t="s">
        <v>27</v>
      </c>
      <c r="G35" s="1"/>
      <c r="H35" s="8">
        <f>H33-H34</f>
        <v>69965.2</v>
      </c>
    </row>
  </sheetData>
  <autoFilter ref="A2:H24" xr:uid="{00000000-0009-0000-0000-000005000000}"/>
  <sortState xmlns:xlrd2="http://schemas.microsoft.com/office/spreadsheetml/2017/richdata2" ref="B3:G40">
    <sortCondition ref="B3:B40"/>
  </sortState>
  <mergeCells count="2">
    <mergeCell ref="A27:H27"/>
    <mergeCell ref="A1:H1"/>
  </mergeCells>
  <conditionalFormatting sqref="D29">
    <cfRule type="duplicateValues" dxfId="56" priority="18"/>
  </conditionalFormatting>
  <conditionalFormatting sqref="D29">
    <cfRule type="duplicateValues" dxfId="55" priority="19"/>
  </conditionalFormatting>
  <conditionalFormatting sqref="D30">
    <cfRule type="duplicateValues" dxfId="54" priority="90"/>
  </conditionalFormatting>
  <conditionalFormatting sqref="D3:D5">
    <cfRule type="duplicateValues" dxfId="53" priority="2"/>
  </conditionalFormatting>
  <conditionalFormatting sqref="D6:D23">
    <cfRule type="duplicateValues" dxfId="52" priority="1"/>
  </conditionalFormatting>
  <dataValidations count="1">
    <dataValidation type="custom" allowBlank="1" showInputMessage="1" prompt="拒绝重复输入 - 当前输入的内容，与本区域的其他单元格内容重复。" sqref="B29" xr:uid="{00000000-0002-0000-0500-000000000000}">
      <formula1>COUNTIF($B:$B,B29)&lt;2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K13" sqref="K13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40"/>
      <c r="E3" s="43"/>
      <c r="F3" s="41"/>
      <c r="G3" s="46"/>
      <c r="H3" s="11">
        <f>G3*F3</f>
        <v>0</v>
      </c>
    </row>
    <row r="4" spans="1:8" x14ac:dyDescent="0.35">
      <c r="A4" s="1">
        <v>2</v>
      </c>
      <c r="B4" s="44"/>
      <c r="C4" s="45"/>
      <c r="D4" s="40"/>
      <c r="E4" s="43"/>
      <c r="F4" s="41"/>
      <c r="G4" s="46"/>
      <c r="H4" s="11">
        <f t="shared" ref="H4:H7" si="0">G4*F4</f>
        <v>0</v>
      </c>
    </row>
    <row r="5" spans="1:8" x14ac:dyDescent="0.35">
      <c r="A5" s="1">
        <v>3</v>
      </c>
      <c r="B5" s="44"/>
      <c r="C5" s="45"/>
      <c r="D5" s="40"/>
      <c r="E5" s="43"/>
      <c r="F5" s="41"/>
      <c r="G5" s="46"/>
      <c r="H5" s="11">
        <f t="shared" si="0"/>
        <v>0</v>
      </c>
    </row>
    <row r="6" spans="1:8" x14ac:dyDescent="0.35">
      <c r="A6" s="1">
        <v>4</v>
      </c>
      <c r="B6" s="44"/>
      <c r="C6" s="45"/>
      <c r="D6" s="40"/>
      <c r="E6" s="43"/>
      <c r="F6" s="41"/>
      <c r="G6" s="46"/>
      <c r="H6" s="11">
        <f t="shared" si="0"/>
        <v>0</v>
      </c>
    </row>
    <row r="7" spans="1:8" x14ac:dyDescent="0.35">
      <c r="A7" s="1">
        <v>5</v>
      </c>
      <c r="B7" s="44"/>
      <c r="C7" s="45"/>
      <c r="D7" s="40"/>
      <c r="E7" s="43"/>
      <c r="F7" s="41"/>
      <c r="G7" s="46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0" spans="1:8" x14ac:dyDescent="0.35">
      <c r="A10" s="83" t="s">
        <v>22</v>
      </c>
      <c r="B10" s="83"/>
      <c r="C10" s="83"/>
      <c r="D10" s="83"/>
      <c r="E10" s="83"/>
      <c r="F10" s="83"/>
      <c r="G10" s="83"/>
      <c r="H10" s="83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23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44"/>
      <c r="C12" s="45"/>
      <c r="D12" s="40"/>
      <c r="E12" s="41"/>
      <c r="F12" s="41"/>
      <c r="G12" s="42"/>
      <c r="H12" s="3">
        <f>F12*G12</f>
        <v>0</v>
      </c>
    </row>
    <row r="13" spans="1:8" x14ac:dyDescent="0.35">
      <c r="A13" s="1">
        <v>2</v>
      </c>
      <c r="B13" s="38"/>
      <c r="C13" s="39"/>
      <c r="D13" s="40"/>
      <c r="E13" s="41"/>
      <c r="F13" s="41"/>
      <c r="G13" s="42"/>
      <c r="H13" s="3">
        <f t="shared" ref="H13" si="1">F13*G13</f>
        <v>0</v>
      </c>
    </row>
    <row r="14" spans="1:8" x14ac:dyDescent="0.35">
      <c r="A14" s="4"/>
      <c r="B14" s="4"/>
      <c r="C14" s="4"/>
      <c r="D14" s="4"/>
      <c r="E14" s="4"/>
      <c r="F14" s="5">
        <f>SUM(F12:F13)</f>
        <v>0</v>
      </c>
      <c r="G14" s="4"/>
      <c r="H14" s="5">
        <f>SUM(H12:H13)</f>
        <v>0</v>
      </c>
    </row>
    <row r="16" spans="1:8" x14ac:dyDescent="0.35">
      <c r="A16" s="4"/>
      <c r="B16" s="4"/>
      <c r="C16" s="4"/>
      <c r="D16" s="4"/>
      <c r="E16" s="4"/>
      <c r="F16" s="5">
        <f>F8+F14</f>
        <v>0</v>
      </c>
      <c r="G16" s="4"/>
      <c r="H16" s="5">
        <f>H8+H14</f>
        <v>0</v>
      </c>
    </row>
    <row r="18" spans="6:8" x14ac:dyDescent="0.35">
      <c r="F18" s="1" t="s">
        <v>14</v>
      </c>
      <c r="G18" s="1"/>
      <c r="H18" s="3">
        <v>0</v>
      </c>
    </row>
    <row r="19" spans="6:8" x14ac:dyDescent="0.35">
      <c r="F19" s="1" t="s">
        <v>19</v>
      </c>
      <c r="G19" s="1"/>
      <c r="H19" s="3"/>
    </row>
    <row r="20" spans="6:8" x14ac:dyDescent="0.35">
      <c r="F20" s="1" t="s">
        <v>27</v>
      </c>
      <c r="G20" s="1"/>
      <c r="H20" s="8">
        <f>H16-H18-H19</f>
        <v>0</v>
      </c>
    </row>
  </sheetData>
  <mergeCells count="2">
    <mergeCell ref="A10:H10"/>
    <mergeCell ref="A1:H1"/>
  </mergeCells>
  <conditionalFormatting sqref="D12">
    <cfRule type="duplicateValues" dxfId="51" priority="17"/>
  </conditionalFormatting>
  <conditionalFormatting sqref="D13">
    <cfRule type="duplicateValues" dxfId="50" priority="98"/>
  </conditionalFormatting>
  <conditionalFormatting sqref="D3:D7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zoomScaleNormal="100" workbookViewId="0">
      <selection activeCell="I9" sqref="A1:I9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7265625" bestFit="1" customWidth="1"/>
    <col min="7" max="8" width="10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44">
        <v>1</v>
      </c>
      <c r="B3" s="44" t="s">
        <v>35</v>
      </c>
      <c r="C3" s="45">
        <v>44455</v>
      </c>
      <c r="D3" s="70">
        <v>26925</v>
      </c>
      <c r="E3" s="71" t="s">
        <v>87</v>
      </c>
      <c r="F3" s="46">
        <v>21.62</v>
      </c>
      <c r="G3" s="46">
        <v>170</v>
      </c>
      <c r="H3" s="3">
        <f>G3*F3</f>
        <v>3675.4</v>
      </c>
    </row>
    <row r="4" spans="1:8" x14ac:dyDescent="0.35">
      <c r="A4" s="44">
        <v>2</v>
      </c>
      <c r="B4" s="44" t="s">
        <v>35</v>
      </c>
      <c r="C4" s="45">
        <v>44455</v>
      </c>
      <c r="D4" s="70">
        <v>26690</v>
      </c>
      <c r="E4" s="71" t="s">
        <v>95</v>
      </c>
      <c r="F4" s="46">
        <v>22.52</v>
      </c>
      <c r="G4" s="46">
        <v>170</v>
      </c>
      <c r="H4" s="3">
        <f t="shared" ref="H4:H7" si="0">G4*F4</f>
        <v>3828.4</v>
      </c>
    </row>
    <row r="5" spans="1:8" x14ac:dyDescent="0.35">
      <c r="A5" s="44">
        <v>3</v>
      </c>
      <c r="B5" s="44" t="s">
        <v>35</v>
      </c>
      <c r="C5" s="45">
        <v>44455</v>
      </c>
      <c r="D5" s="70">
        <v>26619</v>
      </c>
      <c r="E5" s="71" t="s">
        <v>88</v>
      </c>
      <c r="F5" s="46">
        <v>22.38</v>
      </c>
      <c r="G5" s="46">
        <v>170</v>
      </c>
      <c r="H5" s="3">
        <f t="shared" si="0"/>
        <v>3804.6</v>
      </c>
    </row>
    <row r="6" spans="1:8" x14ac:dyDescent="0.35">
      <c r="A6" s="44">
        <v>4</v>
      </c>
      <c r="B6" s="44" t="s">
        <v>35</v>
      </c>
      <c r="C6" s="45">
        <v>44456</v>
      </c>
      <c r="D6" s="40">
        <v>27044</v>
      </c>
      <c r="E6" s="43" t="s">
        <v>105</v>
      </c>
      <c r="F6" s="41">
        <v>21.2</v>
      </c>
      <c r="G6" s="46">
        <v>170</v>
      </c>
      <c r="H6" s="3">
        <f t="shared" si="0"/>
        <v>3604</v>
      </c>
    </row>
    <row r="7" spans="1:8" x14ac:dyDescent="0.35">
      <c r="A7" s="44">
        <v>5</v>
      </c>
      <c r="B7" s="44" t="s">
        <v>35</v>
      </c>
      <c r="C7" s="45">
        <v>44455</v>
      </c>
      <c r="D7" s="40">
        <v>27006</v>
      </c>
      <c r="E7" s="43" t="s">
        <v>105</v>
      </c>
      <c r="F7" s="41">
        <v>21.48</v>
      </c>
      <c r="G7" s="46">
        <v>170</v>
      </c>
      <c r="H7" s="3">
        <f t="shared" si="0"/>
        <v>3651.6</v>
      </c>
    </row>
    <row r="8" spans="1:8" x14ac:dyDescent="0.35">
      <c r="A8" s="6"/>
      <c r="B8" s="6"/>
      <c r="C8" s="6"/>
      <c r="D8" s="6"/>
      <c r="E8" s="7"/>
      <c r="F8" s="7">
        <f>SUM(F3:F7)</f>
        <v>109.2</v>
      </c>
      <c r="G8" s="7"/>
      <c r="H8" s="7">
        <f>SUM(H3:H7)</f>
        <v>18564</v>
      </c>
    </row>
    <row r="10" spans="1:8" x14ac:dyDescent="0.35">
      <c r="A10" s="83" t="s">
        <v>22</v>
      </c>
      <c r="B10" s="83"/>
      <c r="C10" s="83"/>
      <c r="D10" s="83"/>
      <c r="E10" s="83"/>
      <c r="F10" s="83"/>
      <c r="G10" s="83"/>
      <c r="H10" s="83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23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8"/>
      <c r="C12" s="39"/>
      <c r="D12" s="40"/>
      <c r="E12" s="41"/>
      <c r="F12" s="41"/>
      <c r="G12" s="42"/>
      <c r="H12" s="3">
        <f>F12*G12</f>
        <v>0</v>
      </c>
    </row>
    <row r="13" spans="1:8" x14ac:dyDescent="0.35">
      <c r="A13" s="1">
        <v>2</v>
      </c>
      <c r="B13" s="38"/>
      <c r="C13" s="39"/>
      <c r="D13" s="40"/>
      <c r="E13" s="41"/>
      <c r="F13" s="41"/>
      <c r="G13" s="42"/>
      <c r="H13" s="3">
        <f t="shared" ref="H13" si="1">F13*G13</f>
        <v>0</v>
      </c>
    </row>
    <row r="14" spans="1:8" x14ac:dyDescent="0.35">
      <c r="A14" s="4"/>
      <c r="B14" s="4"/>
      <c r="C14" s="4"/>
      <c r="D14" s="4"/>
      <c r="E14" s="4"/>
      <c r="F14" s="5">
        <f>SUM(F12:F13)</f>
        <v>0</v>
      </c>
      <c r="G14" s="4"/>
      <c r="H14" s="5">
        <f>SUM(H12:H13)</f>
        <v>0</v>
      </c>
    </row>
    <row r="16" spans="1:8" x14ac:dyDescent="0.35">
      <c r="A16" s="4"/>
      <c r="B16" s="4"/>
      <c r="C16" s="4"/>
      <c r="D16" s="4"/>
      <c r="E16" s="4"/>
      <c r="F16" s="5">
        <f>F8+F14</f>
        <v>109.2</v>
      </c>
      <c r="G16" s="4"/>
      <c r="H16" s="5">
        <f>H8+H14</f>
        <v>18564</v>
      </c>
    </row>
    <row r="17" spans="2:8" x14ac:dyDescent="0.35">
      <c r="F17" s="1"/>
      <c r="G17" s="3">
        <v>0</v>
      </c>
      <c r="H17" s="3"/>
    </row>
    <row r="18" spans="2:8" x14ac:dyDescent="0.35">
      <c r="F18" s="1"/>
      <c r="G18" s="3"/>
      <c r="H18" s="3"/>
    </row>
    <row r="19" spans="2:8" x14ac:dyDescent="0.35">
      <c r="F19" s="1"/>
      <c r="G19" s="3">
        <v>0</v>
      </c>
      <c r="H19" s="3"/>
    </row>
    <row r="20" spans="2:8" x14ac:dyDescent="0.35">
      <c r="F20" s="1"/>
      <c r="G20" s="3"/>
      <c r="H20" s="3"/>
    </row>
    <row r="21" spans="2:8" x14ac:dyDescent="0.35">
      <c r="F21" s="1" t="s">
        <v>49</v>
      </c>
      <c r="G21" s="3"/>
      <c r="H21" s="3">
        <f>SUM(G17:G20)</f>
        <v>0</v>
      </c>
    </row>
    <row r="22" spans="2:8" x14ac:dyDescent="0.35">
      <c r="F22" s="1" t="s">
        <v>27</v>
      </c>
      <c r="G22" s="1"/>
      <c r="H22" s="8">
        <f>H16-H21</f>
        <v>18564</v>
      </c>
    </row>
    <row r="24" spans="2:8" x14ac:dyDescent="0.35">
      <c r="D24" s="31" t="s">
        <v>66</v>
      </c>
      <c r="E24" s="31" t="s">
        <v>67</v>
      </c>
      <c r="F24" s="54" t="s">
        <v>68</v>
      </c>
      <c r="G24" s="54" t="s">
        <v>69</v>
      </c>
      <c r="H24" s="54" t="s">
        <v>70</v>
      </c>
    </row>
    <row r="25" spans="2:8" x14ac:dyDescent="0.35">
      <c r="D25" s="1"/>
      <c r="E25" s="3">
        <v>22.04</v>
      </c>
      <c r="F25" s="3">
        <v>19.96</v>
      </c>
      <c r="G25" s="3">
        <f>E25-F25</f>
        <v>2.0799999999999983</v>
      </c>
      <c r="H25" s="1"/>
    </row>
    <row r="26" spans="2:8" x14ac:dyDescent="0.35">
      <c r="D26" s="1"/>
      <c r="E26" s="3">
        <v>20.98</v>
      </c>
      <c r="F26" s="3">
        <v>16.48</v>
      </c>
      <c r="G26" s="3">
        <f>E26-F26</f>
        <v>4.5</v>
      </c>
      <c r="H26" s="1"/>
    </row>
    <row r="27" spans="2:8" x14ac:dyDescent="0.35">
      <c r="D27" s="31" t="s">
        <v>28</v>
      </c>
      <c r="E27" s="31"/>
      <c r="F27" s="31"/>
      <c r="G27" s="60">
        <f>SUM(G25:G26)</f>
        <v>6.5799999999999983</v>
      </c>
      <c r="H27" s="60">
        <f>G27*3000</f>
        <v>19739.999999999996</v>
      </c>
    </row>
    <row r="32" spans="2:8" x14ac:dyDescent="0.35">
      <c r="B32" s="44" t="s">
        <v>35</v>
      </c>
      <c r="C32" s="45">
        <v>44455</v>
      </c>
      <c r="D32" s="70">
        <v>26925</v>
      </c>
      <c r="E32" s="71" t="s">
        <v>87</v>
      </c>
      <c r="F32" s="46">
        <v>21.62</v>
      </c>
      <c r="G32" s="46">
        <v>170</v>
      </c>
    </row>
    <row r="33" spans="2:7" x14ac:dyDescent="0.35">
      <c r="B33" s="44" t="s">
        <v>35</v>
      </c>
      <c r="C33" s="45">
        <v>44455</v>
      </c>
      <c r="D33" s="70">
        <v>26690</v>
      </c>
      <c r="E33" s="71" t="s">
        <v>95</v>
      </c>
      <c r="F33" s="46">
        <v>22.52</v>
      </c>
      <c r="G33" s="46">
        <v>170</v>
      </c>
    </row>
    <row r="34" spans="2:7" x14ac:dyDescent="0.35">
      <c r="B34" s="44" t="s">
        <v>35</v>
      </c>
      <c r="C34" s="45">
        <v>44455</v>
      </c>
      <c r="D34" s="70">
        <v>26619</v>
      </c>
      <c r="E34" s="71" t="s">
        <v>88</v>
      </c>
      <c r="F34" s="46">
        <v>22.38</v>
      </c>
      <c r="G34" s="46">
        <v>170</v>
      </c>
    </row>
    <row r="35" spans="2:7" x14ac:dyDescent="0.35">
      <c r="B35" s="44" t="s">
        <v>35</v>
      </c>
      <c r="C35" s="45">
        <v>44456</v>
      </c>
      <c r="D35" s="40">
        <v>27044</v>
      </c>
      <c r="E35" s="43" t="s">
        <v>105</v>
      </c>
      <c r="F35" s="41">
        <v>21.2</v>
      </c>
      <c r="G35" s="46">
        <v>170</v>
      </c>
    </row>
    <row r="36" spans="2:7" x14ac:dyDescent="0.35">
      <c r="B36" s="44" t="s">
        <v>35</v>
      </c>
      <c r="C36" s="45">
        <v>44455</v>
      </c>
      <c r="D36" s="40">
        <v>27006</v>
      </c>
      <c r="E36" s="43" t="s">
        <v>105</v>
      </c>
      <c r="F36" s="41">
        <v>21.48</v>
      </c>
      <c r="G36" s="46">
        <v>170</v>
      </c>
    </row>
  </sheetData>
  <mergeCells count="2">
    <mergeCell ref="A10:H10"/>
    <mergeCell ref="A1:H1"/>
  </mergeCells>
  <conditionalFormatting sqref="D12:D13">
    <cfRule type="duplicateValues" dxfId="48" priority="77"/>
  </conditionalFormatting>
  <conditionalFormatting sqref="D32:D34">
    <cfRule type="duplicateValues" dxfId="47" priority="4"/>
  </conditionalFormatting>
  <conditionalFormatting sqref="D35:D36">
    <cfRule type="duplicateValues" dxfId="46" priority="3"/>
  </conditionalFormatting>
  <conditionalFormatting sqref="D3:D5">
    <cfRule type="duplicateValues" dxfId="45" priority="2"/>
  </conditionalFormatting>
  <conditionalFormatting sqref="D6:D7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3"/>
  <sheetViews>
    <sheetView workbookViewId="0">
      <selection activeCell="I13" sqref="A1:I13"/>
    </sheetView>
  </sheetViews>
  <sheetFormatPr defaultRowHeight="14.5" x14ac:dyDescent="0.35"/>
  <cols>
    <col min="2" max="2" width="10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88" t="s">
        <v>6</v>
      </c>
      <c r="B1" s="89"/>
      <c r="C1" s="89"/>
      <c r="D1" s="89"/>
      <c r="E1" s="89"/>
      <c r="F1" s="89"/>
      <c r="G1" s="89"/>
      <c r="H1" s="89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4">
        <v>1</v>
      </c>
      <c r="B3" s="44" t="s">
        <v>118</v>
      </c>
      <c r="C3" s="45">
        <v>44456</v>
      </c>
      <c r="D3" s="40">
        <v>27080</v>
      </c>
      <c r="E3" s="43" t="s">
        <v>108</v>
      </c>
      <c r="F3" s="41">
        <v>19.559999999999999</v>
      </c>
      <c r="G3" s="46">
        <v>170</v>
      </c>
      <c r="H3" s="3">
        <f>G3*F3</f>
        <v>3325.2</v>
      </c>
    </row>
    <row r="4" spans="1:8" x14ac:dyDescent="0.35">
      <c r="A4" s="44">
        <v>2</v>
      </c>
      <c r="B4" s="44" t="s">
        <v>118</v>
      </c>
      <c r="C4" s="45">
        <v>44455</v>
      </c>
      <c r="D4" s="40">
        <v>26975</v>
      </c>
      <c r="E4" s="43" t="s">
        <v>105</v>
      </c>
      <c r="F4" s="41">
        <v>18.88</v>
      </c>
      <c r="G4" s="46">
        <v>170</v>
      </c>
      <c r="H4" s="3">
        <f t="shared" ref="H4:H11" si="0">G4*F4</f>
        <v>3209.6</v>
      </c>
    </row>
    <row r="5" spans="1:8" x14ac:dyDescent="0.35">
      <c r="A5" s="44">
        <v>3</v>
      </c>
      <c r="B5" s="44" t="s">
        <v>118</v>
      </c>
      <c r="C5" s="45">
        <v>44455</v>
      </c>
      <c r="D5" s="40">
        <v>27004</v>
      </c>
      <c r="E5" s="43" t="s">
        <v>105</v>
      </c>
      <c r="F5" s="41">
        <v>18.32</v>
      </c>
      <c r="G5" s="46">
        <v>170</v>
      </c>
      <c r="H5" s="3">
        <f t="shared" si="0"/>
        <v>3114.4</v>
      </c>
    </row>
    <row r="6" spans="1:8" x14ac:dyDescent="0.35">
      <c r="A6" s="44">
        <v>4</v>
      </c>
      <c r="B6" s="44" t="s">
        <v>118</v>
      </c>
      <c r="C6" s="45">
        <v>44456</v>
      </c>
      <c r="D6" s="40">
        <v>27028</v>
      </c>
      <c r="E6" s="43" t="s">
        <v>105</v>
      </c>
      <c r="F6" s="41">
        <v>19.64</v>
      </c>
      <c r="G6" s="46">
        <v>170</v>
      </c>
      <c r="H6" s="3">
        <f t="shared" si="0"/>
        <v>3338.8</v>
      </c>
    </row>
    <row r="7" spans="1:8" x14ac:dyDescent="0.35">
      <c r="A7" s="44">
        <v>5</v>
      </c>
      <c r="B7" s="44" t="s">
        <v>118</v>
      </c>
      <c r="C7" s="45">
        <v>44455</v>
      </c>
      <c r="D7" s="40">
        <v>26942</v>
      </c>
      <c r="E7" s="43" t="s">
        <v>87</v>
      </c>
      <c r="F7" s="41">
        <v>17.88</v>
      </c>
      <c r="G7" s="46">
        <v>170</v>
      </c>
      <c r="H7" s="3">
        <f t="shared" si="0"/>
        <v>3039.6</v>
      </c>
    </row>
    <row r="8" spans="1:8" x14ac:dyDescent="0.35">
      <c r="A8" s="44">
        <v>6</v>
      </c>
      <c r="B8" s="44" t="s">
        <v>118</v>
      </c>
      <c r="C8" s="45">
        <v>44454</v>
      </c>
      <c r="D8" s="40">
        <v>26670</v>
      </c>
      <c r="E8" s="43" t="s">
        <v>108</v>
      </c>
      <c r="F8" s="41">
        <v>17.3</v>
      </c>
      <c r="G8" s="46">
        <v>170</v>
      </c>
      <c r="H8" s="3">
        <f t="shared" si="0"/>
        <v>2941</v>
      </c>
    </row>
    <row r="9" spans="1:8" x14ac:dyDescent="0.35">
      <c r="A9" s="44">
        <v>7</v>
      </c>
      <c r="B9" s="44" t="s">
        <v>118</v>
      </c>
      <c r="C9" s="45">
        <v>44454</v>
      </c>
      <c r="D9" s="40">
        <v>26519</v>
      </c>
      <c r="E9" s="43" t="s">
        <v>88</v>
      </c>
      <c r="F9" s="41">
        <v>19.62</v>
      </c>
      <c r="G9" s="46">
        <v>170</v>
      </c>
      <c r="H9" s="3">
        <f t="shared" si="0"/>
        <v>3335.4</v>
      </c>
    </row>
    <row r="10" spans="1:8" x14ac:dyDescent="0.35">
      <c r="A10" s="44">
        <v>8</v>
      </c>
      <c r="B10" s="44" t="s">
        <v>118</v>
      </c>
      <c r="C10" s="45">
        <v>44454</v>
      </c>
      <c r="D10" s="40">
        <v>26648</v>
      </c>
      <c r="E10" s="43" t="s">
        <v>87</v>
      </c>
      <c r="F10" s="41">
        <v>17.260000000000002</v>
      </c>
      <c r="G10" s="46">
        <v>170</v>
      </c>
      <c r="H10" s="3">
        <f t="shared" si="0"/>
        <v>2934.2000000000003</v>
      </c>
    </row>
    <row r="11" spans="1:8" x14ac:dyDescent="0.35">
      <c r="A11" s="44">
        <v>9</v>
      </c>
      <c r="B11" s="44" t="s">
        <v>118</v>
      </c>
      <c r="C11" s="45">
        <v>44454</v>
      </c>
      <c r="D11" s="40">
        <v>26554</v>
      </c>
      <c r="E11" s="43" t="s">
        <v>87</v>
      </c>
      <c r="F11" s="41">
        <v>18.3</v>
      </c>
      <c r="G11" s="46">
        <v>170</v>
      </c>
      <c r="H11" s="3">
        <f t="shared" si="0"/>
        <v>3111</v>
      </c>
    </row>
    <row r="12" spans="1:8" x14ac:dyDescent="0.35">
      <c r="A12" s="6"/>
      <c r="B12" s="6"/>
      <c r="C12" s="6"/>
      <c r="D12" s="6"/>
      <c r="E12" s="7"/>
      <c r="F12" s="7">
        <f>SUM(F3:F11)</f>
        <v>166.76</v>
      </c>
      <c r="G12" s="7"/>
      <c r="H12" s="7">
        <f>SUM(H3:H11)</f>
        <v>28349.200000000001</v>
      </c>
    </row>
    <row r="14" spans="1:8" x14ac:dyDescent="0.35">
      <c r="F14" s="1" t="s">
        <v>86</v>
      </c>
      <c r="G14" s="1"/>
      <c r="H14" s="8">
        <f>G23</f>
        <v>0</v>
      </c>
    </row>
    <row r="15" spans="1:8" x14ac:dyDescent="0.35">
      <c r="F15" s="1" t="s">
        <v>14</v>
      </c>
      <c r="G15" s="1"/>
      <c r="H15" s="3">
        <v>0</v>
      </c>
    </row>
    <row r="16" spans="1:8" x14ac:dyDescent="0.35">
      <c r="F16" s="1" t="s">
        <v>15</v>
      </c>
      <c r="G16" s="1"/>
      <c r="H16" s="3"/>
    </row>
    <row r="17" spans="3:8" x14ac:dyDescent="0.35">
      <c r="F17" s="1" t="s">
        <v>16</v>
      </c>
      <c r="G17" s="1"/>
      <c r="H17" s="8">
        <f>H12-H16-H15-H14</f>
        <v>28349.200000000001</v>
      </c>
    </row>
    <row r="18" spans="3:8" x14ac:dyDescent="0.35">
      <c r="H18" t="s">
        <v>31</v>
      </c>
    </row>
    <row r="20" spans="3:8" x14ac:dyDescent="0.35">
      <c r="C20" s="31" t="s">
        <v>66</v>
      </c>
      <c r="D20" s="31" t="s">
        <v>67</v>
      </c>
      <c r="E20" s="54" t="s">
        <v>68</v>
      </c>
      <c r="F20" s="54" t="s">
        <v>69</v>
      </c>
      <c r="G20" s="54" t="s">
        <v>70</v>
      </c>
    </row>
    <row r="21" spans="3:8" x14ac:dyDescent="0.35">
      <c r="C21" s="1" t="s">
        <v>85</v>
      </c>
      <c r="D21" s="3"/>
      <c r="E21" s="3"/>
      <c r="F21" s="3"/>
      <c r="G21" s="69"/>
    </row>
    <row r="22" spans="3:8" x14ac:dyDescent="0.35">
      <c r="C22" s="1"/>
      <c r="D22" s="3"/>
      <c r="E22" s="3"/>
      <c r="F22" s="3"/>
      <c r="G22" s="1"/>
    </row>
    <row r="23" spans="3:8" x14ac:dyDescent="0.35">
      <c r="C23" s="31" t="s">
        <v>28</v>
      </c>
      <c r="D23" s="31"/>
      <c r="E23" s="31"/>
      <c r="F23" s="60">
        <f>SUM(F21:F22)</f>
        <v>0</v>
      </c>
      <c r="G23" s="60">
        <f>F23*3000</f>
        <v>0</v>
      </c>
    </row>
  </sheetData>
  <mergeCells count="1">
    <mergeCell ref="A1:H1"/>
  </mergeCells>
  <conditionalFormatting sqref="D3:D11">
    <cfRule type="duplicateValues" dxfId="4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Kimani</vt:lpstr>
      <vt:lpstr>Kipng'etich</vt:lpstr>
      <vt:lpstr>DUN</vt:lpstr>
      <vt:lpstr>Grace</vt:lpstr>
      <vt:lpstr>KRS389</vt:lpstr>
      <vt:lpstr>Kuria</vt:lpstr>
      <vt:lpstr>MWENDA</vt:lpstr>
      <vt:lpstr>Githiga</vt:lpstr>
      <vt:lpstr>Rose</vt:lpstr>
      <vt:lpstr>Mutuma</vt:lpstr>
      <vt:lpstr>NGUGI</vt:lpstr>
      <vt:lpstr>KOROSS</vt:lpstr>
      <vt:lpstr>KIBORO2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2021-09-24T02:57:47Z</dcterms:modified>
</cp:coreProperties>
</file>