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FD159F76-B398-488B-A561-2260CBC64AC0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Kuria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  <sheet name="Sheet1" sheetId="22" r:id="rId21"/>
  </sheets>
  <definedNames>
    <definedName name="_xlnm._FilterDatabase" localSheetId="0" hidden="1">Ballast!$B$2:$H$29</definedName>
    <definedName name="_xlnm._FilterDatabase" localSheetId="3" hidden="1">Gregory!$B$2:$H$23</definedName>
    <definedName name="_xlnm._FilterDatabase" localSheetId="14" hidden="1">Mutuma!$A$2:$H$8</definedName>
    <definedName name="_xlnm._FilterDatabase" localSheetId="1" hidden="1">Rocks!$A$2:$H$16</definedName>
    <definedName name="_xlnm.Print_Area" localSheetId="20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9" l="1"/>
  <c r="G33" i="19"/>
  <c r="F16" i="3"/>
  <c r="H8" i="3"/>
  <c r="H9" i="3"/>
  <c r="H10" i="3"/>
  <c r="H11" i="3"/>
  <c r="H12" i="3"/>
  <c r="H13" i="3"/>
  <c r="H14" i="3"/>
  <c r="H15" i="3"/>
  <c r="F35" i="1"/>
  <c r="G35" i="19" l="1"/>
  <c r="H35" i="19" s="1"/>
  <c r="M21" i="9"/>
  <c r="M22" i="9" s="1"/>
  <c r="G38" i="16" l="1"/>
  <c r="G37" i="16"/>
  <c r="G39" i="16" s="1"/>
  <c r="H39" i="16" s="1"/>
  <c r="D44" i="8"/>
  <c r="D55" i="8" s="1"/>
  <c r="G69" i="8" l="1"/>
  <c r="O18" i="8"/>
  <c r="D69" i="8"/>
  <c r="H69" i="8" s="1"/>
  <c r="F16" i="19" l="1"/>
  <c r="F23" i="16"/>
  <c r="F8" i="4" l="1"/>
  <c r="H4" i="4"/>
  <c r="H5" i="4"/>
  <c r="H6" i="4"/>
  <c r="H7" i="4"/>
  <c r="H3" i="4"/>
  <c r="H4" i="19"/>
  <c r="H5" i="19"/>
  <c r="H6" i="19"/>
  <c r="H7" i="19"/>
  <c r="H8" i="19"/>
  <c r="H9" i="19"/>
  <c r="H10" i="19"/>
  <c r="H11" i="19"/>
  <c r="H12" i="19"/>
  <c r="H13" i="19"/>
  <c r="H14" i="19"/>
  <c r="H15" i="19"/>
  <c r="H3" i="19"/>
  <c r="H16" i="19" s="1"/>
  <c r="F9" i="7"/>
  <c r="F9" i="20"/>
  <c r="H3" i="20"/>
  <c r="H4" i="20"/>
  <c r="H5" i="20"/>
  <c r="H6" i="20"/>
  <c r="H7" i="20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3" i="16"/>
  <c r="H29" i="1"/>
  <c r="H28" i="1"/>
  <c r="H27" i="1"/>
  <c r="H26" i="1"/>
  <c r="H25" i="1"/>
  <c r="H8" i="4" l="1"/>
  <c r="H23" i="16"/>
  <c r="H4" i="7"/>
  <c r="H5" i="7"/>
  <c r="H6" i="7"/>
  <c r="H7" i="7"/>
  <c r="H8" i="7"/>
  <c r="H3" i="7"/>
  <c r="H9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4" i="1"/>
  <c r="H4" i="5" l="1"/>
  <c r="H5" i="5"/>
  <c r="H6" i="5"/>
  <c r="H7" i="5"/>
  <c r="H8" i="5"/>
  <c r="H3" i="5"/>
  <c r="F9" i="5"/>
  <c r="H8" i="20"/>
  <c r="H9" i="20" s="1"/>
  <c r="H23" i="1"/>
  <c r="H22" i="1"/>
  <c r="H9" i="5" l="1"/>
  <c r="H4" i="3"/>
  <c r="H5" i="3"/>
  <c r="H6" i="3"/>
  <c r="H7" i="3"/>
  <c r="H3" i="3"/>
  <c r="G8" i="17"/>
  <c r="G9" i="17"/>
  <c r="G10" i="17"/>
  <c r="H16" i="3" l="1"/>
  <c r="F7" i="11"/>
  <c r="H3" i="11"/>
  <c r="H4" i="11"/>
  <c r="H7" i="11" s="1"/>
  <c r="H5" i="11"/>
  <c r="H6" i="11"/>
  <c r="H16" i="1" l="1"/>
  <c r="H4" i="14" l="1"/>
  <c r="F5" i="14"/>
  <c r="H4" i="6"/>
  <c r="H5" i="6"/>
  <c r="H6" i="6"/>
  <c r="H7" i="6"/>
  <c r="H8" i="6"/>
  <c r="H9" i="6"/>
  <c r="H10" i="6"/>
  <c r="H11" i="6"/>
  <c r="H3" i="6"/>
  <c r="F12" i="6"/>
  <c r="H15" i="1"/>
  <c r="H14" i="1"/>
  <c r="H13" i="1"/>
  <c r="H12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35" i="1" l="1"/>
  <c r="O15" i="8"/>
  <c r="O17" i="8"/>
  <c r="O11" i="8"/>
  <c r="F6" i="10" l="1"/>
  <c r="F4" i="18"/>
  <c r="O10" i="8" l="1"/>
  <c r="M65" i="8" l="1"/>
  <c r="G55" i="8"/>
  <c r="F55" i="8"/>
  <c r="E55" i="8"/>
  <c r="H17" i="5" l="1"/>
  <c r="H18" i="5"/>
  <c r="F19" i="5"/>
  <c r="R8" i="15" l="1"/>
  <c r="R7" i="15"/>
  <c r="H15" i="7" l="1"/>
  <c r="F23" i="17"/>
  <c r="H21" i="17"/>
  <c r="H14" i="7" l="1"/>
  <c r="M5" i="8" l="1"/>
  <c r="H28" i="16" l="1"/>
  <c r="H22" i="17"/>
  <c r="H20" i="3" l="1"/>
  <c r="H21" i="3"/>
  <c r="O9" i="8" l="1"/>
  <c r="O23" i="8" l="1"/>
  <c r="H10" i="14"/>
  <c r="H11" i="14"/>
  <c r="H12" i="14"/>
  <c r="F29" i="16" l="1"/>
  <c r="D5" i="8"/>
  <c r="D20" i="8" l="1"/>
  <c r="H29" i="3"/>
  <c r="O20" i="8" l="1"/>
  <c r="F20" i="6" l="1"/>
  <c r="H17" i="6"/>
  <c r="H18" i="6"/>
  <c r="H19" i="6"/>
  <c r="F10" i="9"/>
  <c r="F13" i="11" l="1"/>
  <c r="F17" i="7"/>
  <c r="H5" i="8" s="1"/>
  <c r="F13" i="14" l="1"/>
  <c r="H23" i="8" s="1"/>
  <c r="F4" i="9"/>
  <c r="N13" i="8" l="1"/>
  <c r="M13" i="8"/>
  <c r="M24" i="8" s="1"/>
  <c r="O13" i="8"/>
  <c r="F17" i="20" l="1"/>
  <c r="H16" i="20"/>
  <c r="O19" i="8" l="1"/>
  <c r="O5" i="8"/>
  <c r="H10" i="13"/>
  <c r="H9" i="13"/>
  <c r="H11" i="13" s="1"/>
  <c r="F11" i="13"/>
  <c r="H21" i="8" s="1"/>
  <c r="O6" i="8"/>
  <c r="H16" i="6"/>
  <c r="H20" i="6" s="1"/>
  <c r="H6" i="8"/>
  <c r="N20" i="4" l="1"/>
  <c r="N23" i="4" s="1"/>
  <c r="N22" i="4" l="1"/>
  <c r="F18" i="12" l="1"/>
  <c r="F16" i="4"/>
  <c r="F5" i="2"/>
  <c r="F22" i="3" l="1"/>
  <c r="F24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15" i="20"/>
  <c r="H14" i="20"/>
  <c r="D19" i="8"/>
  <c r="F19" i="8" s="1"/>
  <c r="J22" i="8"/>
  <c r="F24" i="19"/>
  <c r="H18" i="8" s="1"/>
  <c r="J18" i="8" s="1"/>
  <c r="H23" i="19"/>
  <c r="H22" i="19"/>
  <c r="H21" i="19"/>
  <c r="H2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7" i="16"/>
  <c r="J6" i="8"/>
  <c r="J8" i="8"/>
  <c r="J12" i="8"/>
  <c r="J13" i="8"/>
  <c r="H9" i="8"/>
  <c r="J9" i="8" s="1"/>
  <c r="H11" i="2"/>
  <c r="H10" i="2"/>
  <c r="H9" i="2"/>
  <c r="H17" i="20" l="1"/>
  <c r="H4" i="18"/>
  <c r="H29" i="16"/>
  <c r="D18" i="8"/>
  <c r="F18" i="8" s="1"/>
  <c r="K18" i="8" s="1"/>
  <c r="P18" i="8" s="1"/>
  <c r="F26" i="19"/>
  <c r="H17" i="8"/>
  <c r="J17" i="8" s="1"/>
  <c r="K17" i="8" s="1"/>
  <c r="P17" i="8" s="1"/>
  <c r="F15" i="18"/>
  <c r="D15" i="8"/>
  <c r="F15" i="8" s="1"/>
  <c r="K15" i="8" s="1"/>
  <c r="P15" i="8" s="1"/>
  <c r="F31" i="16"/>
  <c r="H19" i="8"/>
  <c r="J19" i="8" s="1"/>
  <c r="K19" i="8" s="1"/>
  <c r="P19" i="8" s="1"/>
  <c r="H12" i="2"/>
  <c r="H24" i="19"/>
  <c r="H26" i="19" s="1"/>
  <c r="H30" i="19" s="1"/>
  <c r="G15" i="17"/>
  <c r="H27" i="17"/>
  <c r="H20" i="20"/>
  <c r="H13" i="18"/>
  <c r="H15" i="18" s="1"/>
  <c r="H18" i="18" s="1"/>
  <c r="K16" i="8"/>
  <c r="P16" i="8" s="1"/>
  <c r="H31" i="16" l="1"/>
  <c r="H34" i="16" s="1"/>
  <c r="H9" i="9"/>
  <c r="H8" i="9"/>
  <c r="H15" i="5"/>
  <c r="H16" i="5"/>
  <c r="H14" i="5"/>
  <c r="H20" i="8"/>
  <c r="J20" i="8" s="1"/>
  <c r="K20" i="8" s="1"/>
  <c r="P20" i="8" s="1"/>
  <c r="H15" i="12"/>
  <c r="H18" i="12" s="1"/>
  <c r="H7" i="8"/>
  <c r="H12" i="4"/>
  <c r="H16" i="4" s="1"/>
  <c r="H19" i="5" l="1"/>
  <c r="H10" i="9"/>
  <c r="H12" i="9" s="1"/>
  <c r="H14" i="9" s="1"/>
  <c r="J5" i="8"/>
  <c r="H10" i="8"/>
  <c r="J10" i="8" s="1"/>
  <c r="H22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21" i="5"/>
  <c r="F15" i="11"/>
  <c r="H15" i="11" l="1"/>
  <c r="H20" i="11" s="1"/>
  <c r="H13" i="13" l="1"/>
  <c r="N14" i="8"/>
  <c r="F23" i="8"/>
  <c r="K23" i="8" s="1"/>
  <c r="E6" i="12"/>
  <c r="P23" i="8" l="1"/>
  <c r="H19" i="7"/>
  <c r="H23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21" i="5"/>
  <c r="H23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4" i="3" l="1"/>
  <c r="H30" i="3" s="1"/>
  <c r="H10" i="10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<sst xmlns="http://schemas.openxmlformats.org/spreadsheetml/2006/main" count="550" uniqueCount="98">
  <si>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</si>
  <si>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</si>
  <si>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</si>
  <si>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</si>
  <si>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</si>
  <si>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</si>
  <si>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</si>
  <si>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</si>
  <si>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</si>
  <si>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</si>
  <si>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</si>
  <si>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</si>
  <si>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</si>
  <si>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</si>
  <si>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</si>
  <si>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</si>
  <si>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</si>
  <si>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</si>
  <si>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</si>
  <si>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</si>
  <si>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</si>
  <si>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</si>
  <si>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</si>
  <si>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</si>
  <si>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</si>
  <si>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</si>
  <si>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</si>
  <si>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</si>
  <si>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</si>
  <si>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</si>
  <si>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</si>
  <si>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</si>
  <si>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</si>
  <si>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</si>
  <si>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</si>
  <si>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</si>
  <si>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</si>
  <si>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</si>
  <si>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</si>
  <si>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</si>
  <si>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</si>
  <si>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</si>
  <si>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</si>
  <si>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</si>
  <si>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</si>
  <si>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</si>
  <si>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</si>
  <si>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</si>
  <si>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</si>
  <si>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</si>
  <si>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</si>
  <si>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</si>
  <si>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</si>
  <si>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</si>
  <si>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</si>
  <si>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</si>
  <si>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</si>
  <si>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</si>
  <si>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</si>
  <si>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</si>
  <si>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</si>
  <si>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</si>
  <si>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</si>
  <si>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</si>
  <si>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</si>
  <si>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</si>
  <si>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</si>
  <si>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</si>
  <si>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</si>
  <si>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</si>
  <si>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</si>
  <si>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</si>
  <si>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</si>
  <si>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</si>
  <si>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</si>
  <si>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Kuria</t>
  </si>
  <si>
    <t>14-20</t>
  </si>
  <si>
    <t>3-10</t>
  </si>
  <si>
    <t>KDB 293W</t>
  </si>
  <si>
    <t>0-3</t>
  </si>
  <si>
    <t>20-31.5</t>
  </si>
  <si>
    <t>KDB 204L</t>
  </si>
  <si>
    <t>10-14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</si>
  <si>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</si>
  <si>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</si>
  <si>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</si>
  <si>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</si>
  <si>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</si>
  <si>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</si>
  <si>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</si>
  <si>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</si>
  <si>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</si>
  <si>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</si>
  <si>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</si>
  <si>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KBQ 469P</t>
  </si>
  <si>
    <t>KBY 166H</t>
  </si>
  <si>
    <t>KCX 388Z</t>
  </si>
  <si>
    <t>KCX  388Z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</si>
</sst>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0" fontId="6" fillId="0" borderId="5" xfId="0" applyFont="1" applyFill="1" applyBorder="1"/>
    <xf numFmtId="14" fontId="0" fillId="0" borderId="0" xfId="0" applyNumberFormat="1" applyFill="1"/>
    <xf numFmtId="43" fontId="6" fillId="0" borderId="5" xfId="0" applyNumberFormat="1" applyFont="1" applyFill="1" applyBorder="1" applyAlignment="1"/>
    <xf numFmtId="0" fontId="3" fillId="0" borderId="1" xfId="0" applyFont="1" applyFill="1" applyBorder="1"/>
    <xf numFmtId="43" fontId="0" fillId="0" borderId="5" xfId="1" applyFont="1" applyFill="1" applyBorder="1"/>
    <xf numFmtId="1" fontId="6" fillId="0" borderId="5" xfId="0" applyNumberFormat="1" applyFont="1" applyFill="1" applyBorder="1" applyAlignment="1"/>
    <xf numFmtId="43" fontId="2" fillId="0" borderId="1" xfId="1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1" fontId="6" fillId="6" borderId="5" xfId="0" applyNumberFormat="1" applyFont="1" applyFill="1" applyBorder="1" applyAlignment="1"/>
    <xf numFmtId="14" fontId="6" fillId="0" borderId="6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84"/>
  <sheetViews>
    <sheetView tabSelected="1" workbookViewId="0">
      <selection activeCell="B9" sqref="A1:H29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7" t="s">
        <v>6</v>
      </c>
      <c r="B1" s="77"/>
      <c r="C1" s="77"/>
      <c r="D1" s="77"/>
      <c r="E1" s="77"/>
      <c r="F1" s="77"/>
      <c r="G1" s="77"/>
      <c r="H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51"/>
    </row>
    <row r="2" spans="1:33" x14ac:dyDescent="0.35">
      <c r="A2" s="4"/>
      <c r="B2" s="4" t="s">
        <v>0</v>
      </c>
      <c r="C2" s="4" t="s">
        <v>1</v>
      </c>
      <c r="D2" s="63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4"/>
      <c r="M2" s="54"/>
      <c r="N2" s="54"/>
      <c r="O2" s="79"/>
      <c r="P2" s="79"/>
      <c r="Q2" s="79"/>
      <c r="R2" s="79"/>
      <c r="S2" s="79"/>
      <c r="T2" s="79"/>
      <c r="U2" s="79"/>
      <c r="V2" s="79"/>
      <c r="W2" s="79"/>
      <c r="X2" s="79"/>
      <c r="Y2" s="54"/>
      <c r="Z2" s="79"/>
      <c r="AA2" s="79"/>
      <c r="AB2" s="51"/>
      <c r="AC2" s="54"/>
      <c r="AD2" s="54"/>
      <c r="AE2" s="54"/>
      <c r="AF2" s="54"/>
      <c r="AG2" s="51"/>
    </row>
    <row r="3" spans="1:33" x14ac:dyDescent="0.35">
      <c r="A3" s="45">
        <v>1</v>
      </c>
      <c r="B3" s="45" t="s">
        <v>83</v>
      </c>
      <c r="C3" s="46">
        <v>44425</v>
      </c>
      <c r="D3" s="59">
        <v>18691</v>
      </c>
      <c r="E3" s="44" t="s">
        <v>82</v>
      </c>
      <c r="F3" s="42">
        <v>20.6</v>
      </c>
      <c r="G3" s="47">
        <v>170</v>
      </c>
      <c r="H3" s="11">
        <f t="shared" ref="H3:H29" si="0">G3*F3</f>
        <v>3502.0000000000005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1"/>
      <c r="AC3" s="54"/>
      <c r="AD3" s="54"/>
      <c r="AE3" s="54"/>
      <c r="AF3" s="54"/>
      <c r="AG3" s="51"/>
    </row>
    <row r="4" spans="1:33" x14ac:dyDescent="0.35">
      <c r="A4" s="45">
        <v>2</v>
      </c>
      <c r="B4" s="45" t="s">
        <v>83</v>
      </c>
      <c r="C4" s="46">
        <v>44424</v>
      </c>
      <c r="D4" s="59">
        <v>18863</v>
      </c>
      <c r="E4" s="44" t="s">
        <v>82</v>
      </c>
      <c r="F4" s="42">
        <v>20.399999999999999</v>
      </c>
      <c r="G4" s="47">
        <v>170</v>
      </c>
      <c r="H4" s="11">
        <f t="shared" si="0"/>
        <v>3467.9999999999995</v>
      </c>
      <c r="L4" s="51"/>
      <c r="M4" s="51"/>
      <c r="N4" s="55"/>
      <c r="O4" s="56"/>
      <c r="P4" s="52"/>
      <c r="Q4" s="56"/>
      <c r="R4" s="52"/>
      <c r="S4" s="56"/>
      <c r="T4" s="52"/>
      <c r="U4" s="51"/>
      <c r="V4" s="52"/>
      <c r="W4" s="56"/>
      <c r="X4" s="52"/>
      <c r="Y4" s="51"/>
      <c r="Z4" s="56"/>
      <c r="AA4" s="52"/>
      <c r="AB4" s="51"/>
      <c r="AC4" s="52"/>
      <c r="AD4" s="52"/>
      <c r="AE4" s="51"/>
      <c r="AF4" s="52"/>
      <c r="AG4" s="51"/>
    </row>
    <row r="5" spans="1:33" x14ac:dyDescent="0.35">
      <c r="A5" s="45">
        <v>3</v>
      </c>
      <c r="B5" s="45" t="s">
        <v>83</v>
      </c>
      <c r="C5" s="46">
        <v>44425</v>
      </c>
      <c r="D5" s="59">
        <v>18664</v>
      </c>
      <c r="E5" s="44" t="s">
        <v>82</v>
      </c>
      <c r="F5" s="42">
        <v>20.68</v>
      </c>
      <c r="G5" s="47">
        <v>170</v>
      </c>
      <c r="H5" s="11">
        <f t="shared" si="0"/>
        <v>3515.6</v>
      </c>
      <c r="L5" s="51"/>
      <c r="M5" s="51"/>
      <c r="N5" s="55"/>
      <c r="O5" s="56"/>
      <c r="P5" s="52"/>
      <c r="Q5" s="56"/>
      <c r="R5" s="52"/>
      <c r="S5" s="56"/>
      <c r="T5" s="52"/>
      <c r="U5" s="51"/>
      <c r="V5" s="52"/>
      <c r="W5" s="56"/>
      <c r="X5" s="52"/>
      <c r="Y5" s="51"/>
      <c r="Z5" s="56"/>
      <c r="AA5" s="52"/>
      <c r="AB5" s="51"/>
      <c r="AC5" s="51"/>
      <c r="AD5" s="52"/>
      <c r="AE5" s="51"/>
      <c r="AF5" s="52"/>
      <c r="AG5" s="51"/>
    </row>
    <row r="6" spans="1:33" x14ac:dyDescent="0.35">
      <c r="A6" s="45">
        <v>4</v>
      </c>
      <c r="B6" s="45" t="s">
        <v>83</v>
      </c>
      <c r="C6" s="46">
        <v>44424</v>
      </c>
      <c r="D6" s="59">
        <v>18823</v>
      </c>
      <c r="E6" s="44" t="s">
        <v>76</v>
      </c>
      <c r="F6" s="42">
        <v>21.06</v>
      </c>
      <c r="G6" s="47">
        <v>170</v>
      </c>
      <c r="H6" s="11">
        <f t="shared" si="0"/>
        <v>3580.2</v>
      </c>
      <c r="L6" s="51"/>
      <c r="M6" s="51"/>
      <c r="N6" s="55"/>
      <c r="O6" s="56"/>
      <c r="P6" s="52"/>
      <c r="Q6" s="56"/>
      <c r="R6" s="52"/>
      <c r="S6" s="56"/>
      <c r="T6" s="52"/>
      <c r="U6" s="51"/>
      <c r="V6" s="52"/>
      <c r="W6" s="56"/>
      <c r="X6" s="52"/>
      <c r="Y6" s="51"/>
      <c r="Z6" s="56"/>
      <c r="AA6" s="52"/>
      <c r="AB6" s="51"/>
      <c r="AC6" s="52"/>
      <c r="AD6" s="52"/>
      <c r="AE6" s="52"/>
      <c r="AF6" s="52"/>
      <c r="AG6" s="51"/>
    </row>
    <row r="7" spans="1:33" x14ac:dyDescent="0.35">
      <c r="A7" s="45">
        <v>5</v>
      </c>
      <c r="B7" s="45" t="s">
        <v>83</v>
      </c>
      <c r="C7" s="46">
        <v>44425</v>
      </c>
      <c r="D7" s="59">
        <v>18853</v>
      </c>
      <c r="E7" s="44" t="s">
        <v>82</v>
      </c>
      <c r="F7" s="42">
        <v>21.1</v>
      </c>
      <c r="G7" s="47">
        <v>170</v>
      </c>
      <c r="H7" s="11">
        <f t="shared" si="0"/>
        <v>3587.0000000000005</v>
      </c>
      <c r="L7" s="51"/>
      <c r="M7" s="51"/>
      <c r="N7" s="55"/>
      <c r="O7" s="56"/>
      <c r="P7" s="52"/>
      <c r="Q7" s="56"/>
      <c r="R7" s="52"/>
      <c r="S7" s="56"/>
      <c r="T7" s="52"/>
      <c r="U7" s="51"/>
      <c r="V7" s="52"/>
      <c r="W7" s="56"/>
      <c r="X7" s="52"/>
      <c r="Y7" s="51"/>
      <c r="Z7" s="56"/>
      <c r="AA7" s="52"/>
      <c r="AB7" s="51"/>
      <c r="AC7" s="52"/>
      <c r="AD7" s="52"/>
      <c r="AE7" s="52"/>
      <c r="AF7" s="52"/>
      <c r="AG7" s="51"/>
    </row>
    <row r="8" spans="1:33" x14ac:dyDescent="0.35">
      <c r="A8" s="45">
        <v>6</v>
      </c>
      <c r="B8" s="45" t="s">
        <v>83</v>
      </c>
      <c r="C8" s="46">
        <v>44425</v>
      </c>
      <c r="D8" s="59">
        <v>18961</v>
      </c>
      <c r="E8" s="44" t="s">
        <v>93</v>
      </c>
      <c r="F8" s="42">
        <v>24.5</v>
      </c>
      <c r="G8" s="47">
        <v>170</v>
      </c>
      <c r="H8" s="11">
        <f t="shared" si="0"/>
        <v>4165</v>
      </c>
      <c r="L8" s="51"/>
      <c r="M8" s="51"/>
      <c r="N8" s="55"/>
      <c r="O8" s="56"/>
      <c r="P8" s="52"/>
      <c r="Q8" s="56"/>
      <c r="R8" s="52"/>
      <c r="S8" s="56"/>
      <c r="T8" s="52"/>
      <c r="U8" s="51"/>
      <c r="V8" s="52"/>
      <c r="W8" s="56"/>
      <c r="X8" s="52"/>
      <c r="Y8" s="51"/>
      <c r="Z8" s="56"/>
      <c r="AA8" s="52"/>
      <c r="AB8" s="51"/>
      <c r="AC8" s="52"/>
      <c r="AD8" s="52"/>
      <c r="AE8" s="52"/>
      <c r="AF8" s="52"/>
      <c r="AG8" s="51"/>
    </row>
    <row r="9" spans="1:33" x14ac:dyDescent="0.35">
      <c r="A9" s="45">
        <v>7</v>
      </c>
      <c r="B9" s="45" t="s">
        <v>83</v>
      </c>
      <c r="C9" s="46">
        <v>44425</v>
      </c>
      <c r="D9" s="59">
        <v>18985</v>
      </c>
      <c r="E9" s="44" t="s">
        <v>93</v>
      </c>
      <c r="F9" s="42">
        <v>25.98</v>
      </c>
      <c r="G9" s="47">
        <v>170</v>
      </c>
      <c r="H9" s="11">
        <f t="shared" si="0"/>
        <v>4416.6000000000004</v>
      </c>
      <c r="L9" s="51"/>
      <c r="M9" s="51"/>
      <c r="N9" s="55"/>
      <c r="O9" s="56"/>
      <c r="P9" s="52"/>
      <c r="Q9" s="56"/>
      <c r="R9" s="52"/>
      <c r="S9" s="56"/>
      <c r="T9" s="52"/>
      <c r="U9" s="51"/>
      <c r="V9" s="52"/>
      <c r="W9" s="56"/>
      <c r="X9" s="52"/>
      <c r="Y9" s="51"/>
      <c r="Z9" s="56"/>
      <c r="AA9" s="52"/>
      <c r="AB9" s="51"/>
      <c r="AC9" s="52"/>
      <c r="AD9" s="52"/>
      <c r="AE9" s="52"/>
      <c r="AF9" s="52"/>
      <c r="AG9" s="51"/>
    </row>
    <row r="10" spans="1:33" x14ac:dyDescent="0.35">
      <c r="A10" s="45">
        <v>8</v>
      </c>
      <c r="B10" s="45" t="s">
        <v>81</v>
      </c>
      <c r="C10" s="46">
        <v>44425</v>
      </c>
      <c r="D10" s="59">
        <v>19008</v>
      </c>
      <c r="E10" s="44" t="s">
        <v>93</v>
      </c>
      <c r="F10" s="42">
        <v>24.36</v>
      </c>
      <c r="G10" s="47">
        <v>170</v>
      </c>
      <c r="H10" s="11">
        <f t="shared" si="0"/>
        <v>4141.2</v>
      </c>
      <c r="L10" s="51"/>
      <c r="M10" s="51"/>
      <c r="N10" s="55"/>
      <c r="O10" s="56"/>
      <c r="P10" s="52"/>
      <c r="Q10" s="56"/>
      <c r="R10" s="52"/>
      <c r="S10" s="56"/>
      <c r="T10" s="52"/>
      <c r="U10" s="51"/>
      <c r="V10" s="52"/>
      <c r="W10" s="56"/>
      <c r="X10" s="52"/>
      <c r="Y10" s="51"/>
      <c r="Z10" s="56"/>
      <c r="AA10" s="52"/>
      <c r="AB10" s="51"/>
      <c r="AC10" s="52"/>
      <c r="AD10" s="52"/>
      <c r="AE10" s="52"/>
      <c r="AF10" s="52"/>
      <c r="AG10" s="51"/>
    </row>
    <row r="11" spans="1:33" x14ac:dyDescent="0.35">
      <c r="A11" s="45">
        <v>9</v>
      </c>
      <c r="B11" s="45" t="s">
        <v>81</v>
      </c>
      <c r="C11" s="46">
        <v>44425</v>
      </c>
      <c r="D11" s="59">
        <v>18905</v>
      </c>
      <c r="E11" s="44" t="s">
        <v>79</v>
      </c>
      <c r="F11" s="42">
        <v>27.68</v>
      </c>
      <c r="G11" s="47">
        <v>170</v>
      </c>
      <c r="H11" s="11">
        <f t="shared" si="0"/>
        <v>4705.6000000000004</v>
      </c>
      <c r="L11" s="51"/>
      <c r="M11" s="51"/>
      <c r="N11" s="55"/>
      <c r="O11" s="56"/>
      <c r="P11" s="51"/>
      <c r="Q11" s="56"/>
      <c r="R11" s="53"/>
      <c r="S11" s="56"/>
      <c r="T11" s="51"/>
      <c r="U11" s="51"/>
      <c r="V11" s="51"/>
      <c r="W11" s="56"/>
      <c r="X11" s="51"/>
      <c r="Y11" s="51"/>
      <c r="Z11" s="56"/>
      <c r="AA11" s="52"/>
      <c r="AB11" s="51"/>
      <c r="AC11" s="51"/>
      <c r="AD11" s="52"/>
      <c r="AE11" s="51"/>
      <c r="AF11" s="52"/>
      <c r="AG11" s="51"/>
    </row>
    <row r="12" spans="1:33" x14ac:dyDescent="0.35">
      <c r="A12" s="45">
        <v>10</v>
      </c>
      <c r="B12" s="45" t="s">
        <v>81</v>
      </c>
      <c r="C12" s="46">
        <v>44425</v>
      </c>
      <c r="D12" s="59">
        <v>18930</v>
      </c>
      <c r="E12" s="44" t="s">
        <v>79</v>
      </c>
      <c r="F12" s="42">
        <v>25.42</v>
      </c>
      <c r="G12" s="47">
        <v>170</v>
      </c>
      <c r="H12" s="11">
        <f t="shared" si="0"/>
        <v>4321.4000000000005</v>
      </c>
      <c r="L12" s="51"/>
      <c r="M12" s="51"/>
      <c r="N12" s="55"/>
      <c r="O12" s="56"/>
      <c r="P12" s="51"/>
      <c r="Q12" s="56"/>
      <c r="R12" s="53"/>
      <c r="S12" s="56"/>
      <c r="T12" s="51"/>
      <c r="U12" s="51"/>
      <c r="V12" s="51"/>
      <c r="W12" s="56"/>
      <c r="X12" s="51"/>
      <c r="Y12" s="51"/>
      <c r="Z12" s="56"/>
      <c r="AA12" s="52"/>
      <c r="AB12" s="51"/>
      <c r="AC12" s="51"/>
      <c r="AD12" s="52"/>
      <c r="AE12" s="51"/>
      <c r="AF12" s="52"/>
      <c r="AG12" s="51"/>
    </row>
    <row r="13" spans="1:33" x14ac:dyDescent="0.35">
      <c r="A13" s="45">
        <v>11</v>
      </c>
      <c r="B13" s="45" t="s">
        <v>94</v>
      </c>
      <c r="C13" s="46">
        <v>44425</v>
      </c>
      <c r="D13" s="59">
        <v>18964</v>
      </c>
      <c r="E13" s="44" t="s">
        <v>93</v>
      </c>
      <c r="F13" s="42">
        <v>18.760000000000002</v>
      </c>
      <c r="G13" s="47">
        <v>170</v>
      </c>
      <c r="H13" s="11">
        <f t="shared" si="0"/>
        <v>3189.2000000000003</v>
      </c>
      <c r="L13" s="51"/>
      <c r="M13" s="51"/>
      <c r="N13" s="55"/>
      <c r="O13" s="56"/>
      <c r="P13" s="51"/>
      <c r="Q13" s="56"/>
      <c r="R13" s="53"/>
      <c r="S13" s="56"/>
      <c r="T13" s="51"/>
      <c r="U13" s="51"/>
      <c r="V13" s="51"/>
      <c r="W13" s="56"/>
      <c r="X13" s="51"/>
      <c r="Y13" s="51"/>
      <c r="Z13" s="56"/>
      <c r="AA13" s="52"/>
      <c r="AB13" s="51"/>
      <c r="AC13" s="51"/>
      <c r="AD13" s="52"/>
      <c r="AE13" s="51"/>
      <c r="AF13" s="52"/>
      <c r="AG13" s="51"/>
    </row>
    <row r="14" spans="1:33" x14ac:dyDescent="0.35">
      <c r="A14" s="45">
        <v>12</v>
      </c>
      <c r="B14" s="45" t="s">
        <v>94</v>
      </c>
      <c r="C14" s="46">
        <v>44425</v>
      </c>
      <c r="D14" s="59">
        <v>18922</v>
      </c>
      <c r="E14" s="44" t="s">
        <v>93</v>
      </c>
      <c r="F14" s="42">
        <v>19.079999999999998</v>
      </c>
      <c r="G14" s="47">
        <v>170</v>
      </c>
      <c r="H14" s="11">
        <f t="shared" si="0"/>
        <v>3243.6</v>
      </c>
      <c r="L14" s="51"/>
      <c r="M14" s="51"/>
      <c r="N14" s="55"/>
      <c r="O14" s="56"/>
      <c r="P14" s="51"/>
      <c r="Q14" s="56"/>
      <c r="R14" s="53"/>
      <c r="S14" s="56"/>
      <c r="T14" s="51"/>
      <c r="U14" s="51"/>
      <c r="V14" s="51"/>
      <c r="W14" s="56"/>
      <c r="X14" s="51"/>
      <c r="Y14" s="51"/>
      <c r="Z14" s="56"/>
      <c r="AA14" s="52"/>
      <c r="AB14" s="51"/>
      <c r="AC14" s="51"/>
      <c r="AD14" s="51"/>
      <c r="AE14" s="51"/>
      <c r="AF14" s="52"/>
      <c r="AG14" s="51"/>
    </row>
    <row r="15" spans="1:33" x14ac:dyDescent="0.35">
      <c r="A15" s="45">
        <v>13</v>
      </c>
      <c r="B15" s="45" t="s">
        <v>83</v>
      </c>
      <c r="C15" s="46">
        <v>44425</v>
      </c>
      <c r="D15" s="59">
        <v>18975</v>
      </c>
      <c r="E15" s="44" t="s">
        <v>93</v>
      </c>
      <c r="F15" s="42">
        <v>23.24</v>
      </c>
      <c r="G15" s="47">
        <v>170</v>
      </c>
      <c r="H15" s="11">
        <f t="shared" si="0"/>
        <v>3950.7999999999997</v>
      </c>
      <c r="L15" s="51"/>
      <c r="M15" s="51"/>
      <c r="N15" s="55"/>
      <c r="O15" s="56"/>
      <c r="P15" s="51"/>
      <c r="Q15" s="56"/>
      <c r="R15" s="53"/>
      <c r="S15" s="56"/>
      <c r="T15" s="51"/>
      <c r="U15" s="51"/>
      <c r="V15" s="51"/>
      <c r="W15" s="56"/>
      <c r="X15" s="52"/>
      <c r="Y15" s="51"/>
      <c r="Z15" s="56"/>
      <c r="AA15" s="52"/>
      <c r="AB15" s="51"/>
      <c r="AC15" s="51"/>
      <c r="AD15" s="52"/>
      <c r="AE15" s="51"/>
      <c r="AF15" s="52"/>
      <c r="AG15" s="51"/>
    </row>
    <row r="16" spans="1:33" x14ac:dyDescent="0.35">
      <c r="A16" s="45">
        <v>14</v>
      </c>
      <c r="B16" s="45" t="s">
        <v>83</v>
      </c>
      <c r="C16" s="46">
        <v>44425</v>
      </c>
      <c r="D16" s="59">
        <v>19001</v>
      </c>
      <c r="E16" s="44" t="s">
        <v>93</v>
      </c>
      <c r="F16" s="42">
        <v>23.14</v>
      </c>
      <c r="G16" s="47">
        <v>170</v>
      </c>
      <c r="H16" s="11">
        <f>G16*F16</f>
        <v>3933.8</v>
      </c>
      <c r="L16" s="51"/>
      <c r="M16" s="51"/>
      <c r="N16" s="55"/>
      <c r="O16" s="56"/>
      <c r="P16" s="51"/>
      <c r="Q16" s="56"/>
      <c r="R16" s="53"/>
      <c r="S16" s="56"/>
      <c r="T16" s="51"/>
      <c r="U16" s="51"/>
      <c r="V16" s="51"/>
      <c r="W16" s="56"/>
      <c r="X16" s="51"/>
      <c r="Y16" s="51"/>
      <c r="Z16" s="56"/>
      <c r="AA16" s="52"/>
      <c r="AB16" s="51"/>
      <c r="AC16" s="51"/>
      <c r="AD16" s="51"/>
      <c r="AE16" s="51"/>
      <c r="AF16" s="52"/>
      <c r="AG16" s="51"/>
    </row>
    <row r="17" spans="1:33" x14ac:dyDescent="0.35">
      <c r="A17" s="45">
        <v>15</v>
      </c>
      <c r="B17" s="45" t="s">
        <v>83</v>
      </c>
      <c r="C17" s="46">
        <v>44425</v>
      </c>
      <c r="D17" s="59">
        <v>18939</v>
      </c>
      <c r="E17" s="44" t="s">
        <v>93</v>
      </c>
      <c r="F17" s="42">
        <v>23</v>
      </c>
      <c r="G17" s="47">
        <v>170</v>
      </c>
      <c r="H17" s="11">
        <f t="shared" si="0"/>
        <v>3910</v>
      </c>
      <c r="L17" s="51"/>
      <c r="M17" s="51"/>
      <c r="N17" s="55"/>
      <c r="O17" s="56"/>
      <c r="P17" s="51"/>
      <c r="Q17" s="56"/>
      <c r="R17" s="53"/>
      <c r="S17" s="56"/>
      <c r="T17" s="51"/>
      <c r="U17" s="51"/>
      <c r="V17" s="51"/>
      <c r="W17" s="56"/>
      <c r="X17" s="51"/>
      <c r="Y17" s="51"/>
      <c r="Z17" s="56"/>
      <c r="AA17" s="52"/>
      <c r="AB17" s="51"/>
      <c r="AC17" s="51"/>
      <c r="AD17" s="51"/>
      <c r="AE17" s="51"/>
      <c r="AF17" s="52"/>
      <c r="AG17" s="51"/>
    </row>
    <row r="18" spans="1:33" x14ac:dyDescent="0.35">
      <c r="A18" s="45">
        <v>16</v>
      </c>
      <c r="B18" s="45" t="s">
        <v>83</v>
      </c>
      <c r="C18" s="46">
        <v>44425</v>
      </c>
      <c r="D18" s="59">
        <v>18907</v>
      </c>
      <c r="E18" s="44" t="s">
        <v>79</v>
      </c>
      <c r="F18" s="42">
        <v>22.96</v>
      </c>
      <c r="G18" s="47">
        <v>170</v>
      </c>
      <c r="H18" s="11">
        <f t="shared" si="0"/>
        <v>3903.2000000000003</v>
      </c>
      <c r="L18" s="51"/>
      <c r="M18" s="51"/>
      <c r="N18" s="55"/>
      <c r="O18" s="56"/>
      <c r="P18" s="51"/>
      <c r="Q18" s="56"/>
      <c r="R18" s="53"/>
      <c r="S18" s="56"/>
      <c r="T18" s="51"/>
      <c r="U18" s="51"/>
      <c r="V18" s="51"/>
      <c r="W18" s="56"/>
      <c r="X18" s="51"/>
      <c r="Y18" s="51"/>
      <c r="Z18" s="56"/>
      <c r="AA18" s="52"/>
      <c r="AB18" s="51"/>
      <c r="AC18" s="51"/>
      <c r="AD18" s="51"/>
      <c r="AE18" s="51"/>
      <c r="AF18" s="52"/>
      <c r="AG18" s="51"/>
    </row>
    <row r="19" spans="1:33" x14ac:dyDescent="0.35">
      <c r="A19" s="45">
        <v>17</v>
      </c>
      <c r="B19" s="45" t="s">
        <v>78</v>
      </c>
      <c r="C19" s="46">
        <v>44425</v>
      </c>
      <c r="D19" s="59">
        <v>18909</v>
      </c>
      <c r="E19" s="44" t="s">
        <v>79</v>
      </c>
      <c r="F19" s="42">
        <v>20.9</v>
      </c>
      <c r="G19" s="47">
        <v>170</v>
      </c>
      <c r="H19" s="11">
        <f t="shared" si="0"/>
        <v>3552.9999999999995</v>
      </c>
      <c r="L19" s="51"/>
      <c r="M19" s="51"/>
      <c r="N19" s="55"/>
      <c r="O19" s="56"/>
      <c r="P19" s="51"/>
      <c r="Q19" s="56"/>
      <c r="R19" s="53"/>
      <c r="S19" s="56"/>
      <c r="T19" s="51"/>
      <c r="U19" s="51"/>
      <c r="V19" s="51"/>
      <c r="W19" s="56"/>
      <c r="X19" s="51"/>
      <c r="Y19" s="51"/>
      <c r="Z19" s="56"/>
      <c r="AA19" s="52"/>
      <c r="AB19" s="51"/>
      <c r="AC19" s="51"/>
      <c r="AD19" s="51"/>
      <c r="AE19" s="51"/>
      <c r="AF19" s="52"/>
      <c r="AG19" s="51"/>
    </row>
    <row r="20" spans="1:33" x14ac:dyDescent="0.35">
      <c r="A20" s="45">
        <v>18</v>
      </c>
      <c r="B20" s="45" t="s">
        <v>78</v>
      </c>
      <c r="C20" s="46">
        <v>44425</v>
      </c>
      <c r="D20" s="59">
        <v>18933</v>
      </c>
      <c r="E20" s="44" t="s">
        <v>79</v>
      </c>
      <c r="F20" s="42">
        <v>20.399999999999999</v>
      </c>
      <c r="G20" s="47">
        <v>170</v>
      </c>
      <c r="H20" s="11">
        <f t="shared" si="0"/>
        <v>3467.9999999999995</v>
      </c>
      <c r="L20" s="51"/>
      <c r="M20" s="51"/>
      <c r="N20" s="55"/>
      <c r="O20" s="56"/>
      <c r="P20" s="51"/>
      <c r="Q20" s="56"/>
      <c r="R20" s="53"/>
      <c r="S20" s="56"/>
      <c r="T20" s="51"/>
      <c r="U20" s="51"/>
      <c r="V20" s="51"/>
      <c r="W20" s="56"/>
      <c r="X20" s="51"/>
      <c r="Y20" s="51"/>
      <c r="Z20" s="56"/>
      <c r="AA20" s="52"/>
      <c r="AB20" s="51"/>
      <c r="AC20" s="51"/>
      <c r="AD20" s="51"/>
      <c r="AE20" s="51"/>
      <c r="AF20" s="52"/>
      <c r="AG20" s="51"/>
    </row>
    <row r="21" spans="1:33" x14ac:dyDescent="0.35">
      <c r="A21" s="45">
        <v>19</v>
      </c>
      <c r="B21" s="45" t="s">
        <v>78</v>
      </c>
      <c r="C21" s="46">
        <v>44425</v>
      </c>
      <c r="D21" s="59">
        <v>18965</v>
      </c>
      <c r="E21" s="44" t="s">
        <v>93</v>
      </c>
      <c r="F21" s="42">
        <v>21.6</v>
      </c>
      <c r="G21" s="47">
        <v>170</v>
      </c>
      <c r="H21" s="11">
        <f t="shared" si="0"/>
        <v>3672.0000000000005</v>
      </c>
      <c r="L21" s="51"/>
      <c r="M21" s="51"/>
      <c r="N21" s="55"/>
      <c r="O21" s="56"/>
      <c r="P21" s="51"/>
      <c r="Q21" s="56"/>
      <c r="R21" s="53"/>
      <c r="S21" s="56"/>
      <c r="T21" s="51"/>
      <c r="U21" s="51"/>
      <c r="V21" s="51"/>
      <c r="W21" s="56"/>
      <c r="X21" s="51"/>
      <c r="Y21" s="51"/>
      <c r="Z21" s="56"/>
      <c r="AA21" s="52"/>
      <c r="AB21" s="51"/>
      <c r="AC21" s="51"/>
      <c r="AD21" s="51"/>
      <c r="AE21" s="51"/>
      <c r="AF21" s="52"/>
      <c r="AG21" s="51"/>
    </row>
    <row r="22" spans="1:33" x14ac:dyDescent="0.35">
      <c r="A22" s="45">
        <v>20</v>
      </c>
      <c r="B22" s="45" t="s">
        <v>95</v>
      </c>
      <c r="C22" s="46">
        <v>44422</v>
      </c>
      <c r="D22" s="59">
        <v>18410</v>
      </c>
      <c r="E22" s="44" t="s">
        <v>77</v>
      </c>
      <c r="F22" s="42">
        <v>21.2</v>
      </c>
      <c r="G22" s="47">
        <v>170</v>
      </c>
      <c r="H22" s="11">
        <f t="shared" si="0"/>
        <v>3604</v>
      </c>
      <c r="L22" s="51"/>
      <c r="M22" s="51"/>
      <c r="N22" s="55"/>
      <c r="O22" s="56"/>
      <c r="P22" s="51"/>
      <c r="Q22" s="56"/>
      <c r="R22" s="53"/>
      <c r="S22" s="56"/>
      <c r="T22" s="51"/>
      <c r="U22" s="51"/>
      <c r="V22" s="51"/>
      <c r="W22" s="56"/>
      <c r="X22" s="51"/>
      <c r="Y22" s="51"/>
      <c r="Z22" s="56"/>
      <c r="AA22" s="52"/>
      <c r="AB22" s="51"/>
      <c r="AC22" s="51"/>
      <c r="AD22" s="51"/>
      <c r="AE22" s="51"/>
      <c r="AF22" s="52"/>
      <c r="AG22" s="51"/>
    </row>
    <row r="23" spans="1:33" x14ac:dyDescent="0.35">
      <c r="A23" s="45">
        <v>21</v>
      </c>
      <c r="B23" s="45" t="s">
        <v>83</v>
      </c>
      <c r="C23" s="46">
        <v>44426</v>
      </c>
      <c r="D23" s="59">
        <v>19072</v>
      </c>
      <c r="E23" s="44" t="s">
        <v>76</v>
      </c>
      <c r="F23" s="42">
        <v>21.68</v>
      </c>
      <c r="G23" s="47">
        <v>170</v>
      </c>
      <c r="H23" s="11">
        <f t="shared" si="0"/>
        <v>3685.6</v>
      </c>
      <c r="L23" s="51"/>
      <c r="M23" s="51"/>
      <c r="N23" s="55"/>
      <c r="O23" s="56"/>
      <c r="P23" s="51"/>
      <c r="Q23" s="56"/>
      <c r="R23" s="53"/>
      <c r="S23" s="56"/>
      <c r="T23" s="51"/>
      <c r="U23" s="51"/>
      <c r="V23" s="51"/>
      <c r="W23" s="56"/>
      <c r="X23" s="51"/>
      <c r="Y23" s="51"/>
      <c r="Z23" s="56"/>
      <c r="AA23" s="52"/>
      <c r="AB23" s="51"/>
      <c r="AC23" s="51"/>
      <c r="AD23" s="51"/>
      <c r="AE23" s="51"/>
      <c r="AF23" s="52"/>
      <c r="AG23" s="51"/>
    </row>
    <row r="24" spans="1:33" x14ac:dyDescent="0.35">
      <c r="A24" s="45">
        <v>22</v>
      </c>
      <c r="B24" s="60" t="s">
        <v>83</v>
      </c>
      <c r="C24" s="61">
        <v>44425</v>
      </c>
      <c r="D24" s="74">
        <v>19044</v>
      </c>
      <c r="E24" s="44" t="s">
        <v>76</v>
      </c>
      <c r="F24" s="62">
        <v>21.94</v>
      </c>
      <c r="G24" s="47">
        <v>170</v>
      </c>
      <c r="H24" s="64">
        <f t="shared" si="0"/>
        <v>3729.8</v>
      </c>
    </row>
    <row r="25" spans="1:33" ht="15" customHeight="1" x14ac:dyDescent="0.35">
      <c r="A25" s="45">
        <v>23</v>
      </c>
      <c r="B25" s="45" t="s">
        <v>83</v>
      </c>
      <c r="C25" s="46">
        <v>44424</v>
      </c>
      <c r="D25" s="59">
        <v>19081</v>
      </c>
      <c r="E25" s="44" t="s">
        <v>80</v>
      </c>
      <c r="F25" s="42">
        <v>20.76</v>
      </c>
      <c r="G25" s="47">
        <v>170</v>
      </c>
      <c r="H25" s="66">
        <f t="shared" si="0"/>
        <v>3529.2000000000003</v>
      </c>
      <c r="L25" s="51"/>
      <c r="M25" s="51"/>
      <c r="N25" s="55"/>
      <c r="O25" s="56"/>
      <c r="P25" s="51"/>
      <c r="Q25" s="56"/>
      <c r="R25" s="53"/>
      <c r="S25" s="56"/>
      <c r="T25" s="51"/>
      <c r="U25" s="51"/>
      <c r="V25" s="51"/>
      <c r="W25" s="56"/>
      <c r="X25" s="51"/>
      <c r="Y25" s="51"/>
      <c r="Z25" s="56"/>
      <c r="AA25" s="52"/>
      <c r="AB25" s="51"/>
      <c r="AC25" s="51"/>
      <c r="AD25" s="51"/>
      <c r="AE25" s="51"/>
      <c r="AF25" s="52"/>
      <c r="AG25" s="51"/>
    </row>
    <row r="26" spans="1:33" ht="15" customHeight="1" x14ac:dyDescent="0.35">
      <c r="A26" s="45">
        <v>24</v>
      </c>
      <c r="B26" s="45" t="s">
        <v>83</v>
      </c>
      <c r="C26" s="46">
        <v>44426</v>
      </c>
      <c r="D26" s="59">
        <v>19056</v>
      </c>
      <c r="E26" s="44" t="s">
        <v>76</v>
      </c>
      <c r="F26" s="42">
        <v>21.52</v>
      </c>
      <c r="G26" s="47">
        <v>170</v>
      </c>
      <c r="H26" s="66">
        <f t="shared" si="0"/>
        <v>3658.4</v>
      </c>
      <c r="L26" s="51"/>
      <c r="M26" s="51"/>
      <c r="N26" s="55"/>
      <c r="O26" s="56"/>
      <c r="P26" s="51"/>
      <c r="Q26" s="56"/>
      <c r="R26" s="53"/>
      <c r="S26" s="56"/>
      <c r="T26" s="51"/>
      <c r="U26" s="51"/>
      <c r="V26" s="51"/>
      <c r="W26" s="56"/>
      <c r="X26" s="51"/>
      <c r="Y26" s="51"/>
      <c r="Z26" s="56"/>
      <c r="AA26" s="52"/>
      <c r="AB26" s="51"/>
      <c r="AC26" s="51"/>
      <c r="AD26" s="51"/>
      <c r="AE26" s="51"/>
      <c r="AF26" s="52"/>
      <c r="AG26" s="51"/>
    </row>
    <row r="27" spans="1:33" ht="15" customHeight="1" x14ac:dyDescent="0.35">
      <c r="A27" s="45">
        <v>25</v>
      </c>
      <c r="B27" s="45" t="s">
        <v>83</v>
      </c>
      <c r="C27" s="46">
        <v>44425</v>
      </c>
      <c r="D27" s="59">
        <v>19033</v>
      </c>
      <c r="E27" s="44" t="s">
        <v>79</v>
      </c>
      <c r="F27" s="42">
        <v>22.1</v>
      </c>
      <c r="G27" s="47">
        <v>170</v>
      </c>
      <c r="H27" s="66">
        <f t="shared" si="0"/>
        <v>3757.0000000000005</v>
      </c>
      <c r="L27" s="51"/>
      <c r="M27" s="51"/>
      <c r="N27" s="55"/>
      <c r="O27" s="56"/>
      <c r="P27" s="51"/>
      <c r="Q27" s="56"/>
      <c r="R27" s="53"/>
      <c r="S27" s="56"/>
      <c r="T27" s="51"/>
      <c r="U27" s="51"/>
      <c r="V27" s="51"/>
      <c r="W27" s="56"/>
      <c r="X27" s="51"/>
      <c r="Y27" s="51"/>
      <c r="Z27" s="56"/>
      <c r="AA27" s="52"/>
      <c r="AB27" s="51"/>
      <c r="AC27" s="51"/>
      <c r="AD27" s="51"/>
      <c r="AE27" s="51"/>
      <c r="AF27" s="52"/>
      <c r="AG27" s="51"/>
    </row>
    <row r="28" spans="1:33" ht="15" customHeight="1" x14ac:dyDescent="0.35">
      <c r="A28" s="45">
        <v>26</v>
      </c>
      <c r="B28" s="45"/>
      <c r="C28" s="46"/>
      <c r="D28" s="41"/>
      <c r="E28" s="44"/>
      <c r="F28" s="42"/>
      <c r="G28" s="47">
        <v>170</v>
      </c>
      <c r="H28" s="66">
        <f t="shared" si="0"/>
        <v>0</v>
      </c>
      <c r="L28" s="51"/>
      <c r="M28" s="51"/>
      <c r="N28" s="55"/>
      <c r="O28" s="56"/>
      <c r="P28" s="51"/>
      <c r="Q28" s="56"/>
      <c r="R28" s="53"/>
      <c r="S28" s="56"/>
      <c r="T28" s="51"/>
      <c r="U28" s="51"/>
      <c r="V28" s="51"/>
      <c r="W28" s="56"/>
      <c r="X28" s="51"/>
      <c r="Y28" s="51"/>
      <c r="Z28" s="56"/>
      <c r="AA28" s="52"/>
      <c r="AB28" s="51"/>
      <c r="AC28" s="51"/>
      <c r="AD28" s="51"/>
      <c r="AE28" s="51"/>
      <c r="AF28" s="52"/>
      <c r="AG28" s="51"/>
    </row>
    <row r="29" spans="1:33" ht="15" customHeight="1" x14ac:dyDescent="0.35">
      <c r="A29" s="45">
        <v>27</v>
      </c>
      <c r="B29" s="45"/>
      <c r="C29" s="46"/>
      <c r="D29" s="41"/>
      <c r="E29" s="44"/>
      <c r="F29" s="42"/>
      <c r="G29" s="47">
        <v>170</v>
      </c>
      <c r="H29" s="66">
        <f t="shared" si="0"/>
        <v>0</v>
      </c>
      <c r="L29" s="51"/>
      <c r="M29" s="51"/>
      <c r="N29" s="55"/>
      <c r="O29" s="56"/>
      <c r="P29" s="51"/>
      <c r="Q29" s="56"/>
      <c r="R29" s="53"/>
      <c r="S29" s="56"/>
      <c r="T29" s="51"/>
      <c r="U29" s="51"/>
      <c r="V29" s="51"/>
      <c r="W29" s="56"/>
      <c r="X29" s="51"/>
      <c r="Y29" s="51"/>
      <c r="Z29" s="56"/>
      <c r="AA29" s="52"/>
      <c r="AB29" s="51"/>
      <c r="AC29" s="51"/>
      <c r="AD29" s="51"/>
      <c r="AE29" s="51"/>
      <c r="AF29" s="52"/>
      <c r="AG29" s="51"/>
    </row>
    <row r="30" spans="1:33" ht="15" customHeight="1" x14ac:dyDescent="0.35">
      <c r="A30" s="45"/>
      <c r="B30" s="45"/>
      <c r="C30" s="46"/>
      <c r="D30" s="41"/>
      <c r="E30" s="44"/>
      <c r="F30" s="42"/>
      <c r="G30" s="47"/>
      <c r="H30" s="66"/>
      <c r="L30" s="51"/>
      <c r="M30" s="51"/>
      <c r="N30" s="55"/>
      <c r="O30" s="56"/>
      <c r="P30" s="51"/>
      <c r="Q30" s="56"/>
      <c r="R30" s="53"/>
      <c r="S30" s="56"/>
      <c r="T30" s="51"/>
      <c r="U30" s="51"/>
      <c r="V30" s="51"/>
      <c r="W30" s="56"/>
      <c r="X30" s="51"/>
      <c r="Y30" s="51"/>
      <c r="Z30" s="56"/>
      <c r="AA30" s="52"/>
      <c r="AB30" s="51"/>
      <c r="AC30" s="51"/>
      <c r="AD30" s="51"/>
      <c r="AE30" s="51"/>
      <c r="AF30" s="52"/>
      <c r="AG30" s="51"/>
    </row>
    <row r="31" spans="1:33" ht="15" customHeight="1" x14ac:dyDescent="0.35">
      <c r="A31" s="45"/>
      <c r="B31" s="45"/>
      <c r="C31" s="46"/>
      <c r="D31" s="41"/>
      <c r="E31" s="44"/>
      <c r="F31" s="42"/>
      <c r="G31" s="47"/>
      <c r="H31" s="66"/>
      <c r="L31" s="51"/>
      <c r="M31" s="51"/>
      <c r="N31" s="55"/>
      <c r="O31" s="56"/>
      <c r="P31" s="51"/>
      <c r="Q31" s="56"/>
      <c r="R31" s="53"/>
      <c r="S31" s="56"/>
      <c r="T31" s="51"/>
      <c r="U31" s="51"/>
      <c r="V31" s="51"/>
      <c r="W31" s="56"/>
      <c r="X31" s="51"/>
      <c r="Y31" s="51"/>
      <c r="Z31" s="56"/>
      <c r="AA31" s="52"/>
      <c r="AB31" s="51"/>
      <c r="AC31" s="51"/>
      <c r="AD31" s="51"/>
      <c r="AE31" s="51"/>
      <c r="AF31" s="52"/>
      <c r="AG31" s="51"/>
    </row>
    <row r="32" spans="1:33" ht="15" customHeight="1" x14ac:dyDescent="0.35">
      <c r="A32" s="45"/>
      <c r="B32" s="45"/>
      <c r="C32" s="46"/>
      <c r="D32" s="41"/>
      <c r="E32" s="44"/>
      <c r="F32" s="42"/>
      <c r="G32" s="47"/>
      <c r="H32" s="66"/>
      <c r="L32" s="51"/>
      <c r="N32" s="55"/>
      <c r="O32" s="56"/>
      <c r="P32" s="51"/>
      <c r="Q32" s="56"/>
      <c r="R32" s="53"/>
      <c r="S32" s="56"/>
      <c r="T32" s="51"/>
      <c r="U32" s="51"/>
      <c r="V32" s="51"/>
      <c r="W32" s="56"/>
      <c r="X32" s="51"/>
      <c r="Y32" s="51"/>
      <c r="Z32" s="56"/>
      <c r="AA32" s="52"/>
      <c r="AB32" s="51"/>
      <c r="AC32" s="51"/>
      <c r="AD32" s="51"/>
      <c r="AE32" s="51"/>
      <c r="AF32" s="52"/>
      <c r="AG32" s="51"/>
    </row>
    <row r="33" spans="1:33" ht="15" customHeight="1" x14ac:dyDescent="0.35">
      <c r="A33" s="45"/>
      <c r="B33" s="45"/>
      <c r="C33" s="46"/>
      <c r="D33" s="41"/>
      <c r="E33" s="44"/>
      <c r="F33" s="42"/>
      <c r="G33" s="47"/>
      <c r="H33" s="66"/>
      <c r="L33" s="51"/>
      <c r="M33" s="51"/>
      <c r="N33" s="55"/>
      <c r="O33" s="56"/>
      <c r="P33" s="51"/>
      <c r="Q33" s="56"/>
      <c r="R33" s="53"/>
      <c r="S33" s="56"/>
      <c r="T33" s="51"/>
      <c r="U33" s="51"/>
      <c r="V33" s="51"/>
      <c r="W33" s="56"/>
      <c r="X33" s="51"/>
      <c r="Y33" s="51"/>
      <c r="Z33" s="56"/>
      <c r="AA33" s="52"/>
      <c r="AB33" s="51"/>
      <c r="AC33" s="51"/>
      <c r="AD33" s="51"/>
      <c r="AE33" s="51"/>
      <c r="AF33" s="52"/>
      <c r="AG33" s="51"/>
    </row>
    <row r="34" spans="1:33" ht="15" customHeight="1" x14ac:dyDescent="0.35">
      <c r="A34" s="45"/>
      <c r="B34" s="45"/>
      <c r="C34" s="46"/>
      <c r="D34" s="41"/>
      <c r="E34" s="44"/>
      <c r="F34" s="42"/>
      <c r="G34" s="47"/>
      <c r="H34" s="66"/>
      <c r="L34" s="51"/>
      <c r="M34" s="51"/>
      <c r="N34" s="55"/>
      <c r="O34" s="56"/>
      <c r="P34" s="51"/>
      <c r="Q34" s="56"/>
      <c r="R34" s="53"/>
      <c r="S34" s="56"/>
      <c r="T34" s="51"/>
      <c r="U34" s="51"/>
      <c r="V34" s="51"/>
      <c r="W34" s="56"/>
      <c r="X34" s="51"/>
      <c r="Y34" s="51"/>
      <c r="Z34" s="56"/>
      <c r="AA34" s="52"/>
      <c r="AB34" s="51"/>
      <c r="AC34" s="51"/>
      <c r="AD34" s="51"/>
      <c r="AE34" s="51"/>
      <c r="AF34" s="52"/>
      <c r="AG34" s="51"/>
    </row>
    <row r="35" spans="1:33" ht="15" customHeight="1" x14ac:dyDescent="0.35">
      <c r="A35" s="45"/>
      <c r="B35" s="45"/>
      <c r="C35" s="75" t="s">
        <v>85</v>
      </c>
      <c r="D35" s="76"/>
      <c r="E35" s="76"/>
      <c r="F35" s="67">
        <f>SUM(F3:F30)</f>
        <v>554.05999999999995</v>
      </c>
      <c r="G35" s="47"/>
      <c r="H35" s="50">
        <f>SUM(H3:H29)</f>
        <v>94190.2</v>
      </c>
      <c r="L35" s="51"/>
      <c r="M35" s="51"/>
      <c r="N35" s="55"/>
      <c r="O35" s="56"/>
      <c r="P35" s="51"/>
      <c r="Q35" s="56"/>
      <c r="R35" s="53"/>
      <c r="S35" s="56"/>
      <c r="T35" s="51"/>
      <c r="U35" s="51"/>
      <c r="V35" s="51"/>
      <c r="W35" s="56"/>
      <c r="X35" s="51"/>
      <c r="Y35" s="51"/>
      <c r="Z35" s="56"/>
      <c r="AA35" s="52"/>
      <c r="AB35" s="51"/>
      <c r="AC35" s="51"/>
      <c r="AD35" s="51"/>
      <c r="AE35" s="51"/>
      <c r="AF35" s="52"/>
      <c r="AG35" s="51"/>
    </row>
    <row r="1048484" spans="3:3" x14ac:dyDescent="0.35">
      <c r="C1048484" s="46">
        <v>44418</v>
      </c>
    </row>
  </sheetData>
  <sortState xmlns:xlrd2="http://schemas.microsoft.com/office/spreadsheetml/2017/richdata2" ref="B3:G14">
    <sortCondition ref="B3:B14"/>
  </sortState>
  <mergeCells count="9">
    <mergeCell ref="C35:E35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 D25">
    <cfRule type="duplicateValues" dxfId="81" priority="57"/>
  </conditionalFormatting>
  <conditionalFormatting sqref="D3:D21 D24">
    <cfRule type="duplicateValues" dxfId="80" priority="60"/>
  </conditionalFormatting>
  <conditionalFormatting sqref="D26:D29">
    <cfRule type="duplicateValues" dxfId="79" priority="65"/>
  </conditionalFormatting>
  <conditionalFormatting sqref="D30:D34">
    <cfRule type="duplicateValues" dxfId="78" priority="66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5"/>
  <sheetViews>
    <sheetView topLeftCell="A19" workbookViewId="0">
      <selection activeCell="K30" sqref="K30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  <col min="16" max="16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15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>
        <v>170</v>
      </c>
      <c r="H10" s="3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>
        <v>170</v>
      </c>
      <c r="H11" s="3">
        <f t="shared" si="0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>
        <v>170</v>
      </c>
      <c r="H12" s="3">
        <f t="shared" si="0"/>
        <v>0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>
        <v>170</v>
      </c>
      <c r="H13" s="3">
        <f t="shared" si="0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>
        <v>170</v>
      </c>
      <c r="H14" s="3">
        <f t="shared" si="0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>
        <v>170</v>
      </c>
      <c r="H15" s="3">
        <f t="shared" si="0"/>
        <v>0</v>
      </c>
    </row>
    <row r="16" spans="1:8" x14ac:dyDescent="0.35">
      <c r="A16" s="6"/>
      <c r="B16" s="6"/>
      <c r="C16" s="6"/>
      <c r="D16" s="6"/>
      <c r="E16" s="6"/>
      <c r="F16" s="7">
        <f>SUM(F3:F15)</f>
        <v>0</v>
      </c>
      <c r="G16" s="6"/>
      <c r="H16" s="7">
        <f>SUM(H3:H15)</f>
        <v>0</v>
      </c>
    </row>
    <row r="18" spans="1:16" x14ac:dyDescent="0.35">
      <c r="A18" s="77" t="s">
        <v>25</v>
      </c>
      <c r="B18" s="77"/>
      <c r="C18" s="77"/>
      <c r="D18" s="77"/>
      <c r="E18" s="77"/>
      <c r="F18" s="77"/>
      <c r="G18" s="77"/>
      <c r="H18" s="77"/>
    </row>
    <row r="19" spans="1:16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16" x14ac:dyDescent="0.35">
      <c r="A20" s="1">
        <v>1</v>
      </c>
      <c r="B20" s="2"/>
      <c r="C20" s="2"/>
      <c r="D20" s="1"/>
      <c r="E20" s="1"/>
      <c r="F20" s="3"/>
      <c r="G20" s="3">
        <v>265</v>
      </c>
      <c r="H20" s="3">
        <f>F20*G20</f>
        <v>0</v>
      </c>
    </row>
    <row r="21" spans="1:16" x14ac:dyDescent="0.35">
      <c r="A21" s="1">
        <v>2</v>
      </c>
      <c r="B21" s="1"/>
      <c r="C21" s="2"/>
      <c r="D21" s="1"/>
      <c r="E21" s="1"/>
      <c r="F21" s="3"/>
      <c r="G21" s="3">
        <v>287</v>
      </c>
      <c r="H21" s="3">
        <f t="shared" ref="H21:H23" si="1">F21*G21</f>
        <v>0</v>
      </c>
    </row>
    <row r="22" spans="1:16" x14ac:dyDescent="0.35">
      <c r="A22" s="1">
        <v>3</v>
      </c>
      <c r="B22" s="1"/>
      <c r="C22" s="2"/>
      <c r="D22" s="1"/>
      <c r="E22" s="1"/>
      <c r="F22" s="3"/>
      <c r="G22" s="3"/>
      <c r="H22" s="3">
        <f t="shared" si="1"/>
        <v>0</v>
      </c>
    </row>
    <row r="23" spans="1:16" x14ac:dyDescent="0.35">
      <c r="A23" s="1">
        <v>4</v>
      </c>
      <c r="B23" s="1"/>
      <c r="C23" s="2"/>
      <c r="D23" s="1"/>
      <c r="E23" s="1"/>
      <c r="F23" s="3"/>
      <c r="G23" s="3"/>
      <c r="H23" s="3">
        <f t="shared" si="1"/>
        <v>0</v>
      </c>
    </row>
    <row r="24" spans="1:16" x14ac:dyDescent="0.35">
      <c r="A24" s="4"/>
      <c r="B24" s="4"/>
      <c r="C24" s="4"/>
      <c r="D24" s="4"/>
      <c r="E24" s="4"/>
      <c r="F24" s="5">
        <f>SUM(F20:F23)</f>
        <v>0</v>
      </c>
      <c r="G24" s="4"/>
      <c r="H24" s="5">
        <f>SUM(H20:H23)</f>
        <v>0</v>
      </c>
    </row>
    <row r="26" spans="1:16" x14ac:dyDescent="0.35">
      <c r="A26" s="4"/>
      <c r="B26" s="4"/>
      <c r="C26" s="4"/>
      <c r="D26" s="4"/>
      <c r="E26" s="4"/>
      <c r="F26" s="5">
        <f>F16+F24</f>
        <v>0</v>
      </c>
      <c r="G26" s="4"/>
      <c r="H26" s="5">
        <f>H16+H24</f>
        <v>0</v>
      </c>
    </row>
    <row r="27" spans="1:16" x14ac:dyDescent="0.35">
      <c r="F27" s="1" t="s">
        <v>15</v>
      </c>
      <c r="G27" s="1"/>
      <c r="H27" s="3"/>
      <c r="O27" s="73">
        <v>44424</v>
      </c>
      <c r="P27" s="10">
        <v>7000</v>
      </c>
    </row>
    <row r="28" spans="1:16" x14ac:dyDescent="0.35">
      <c r="F28" s="1" t="s">
        <v>16</v>
      </c>
      <c r="G28" s="1"/>
      <c r="H28" s="3"/>
      <c r="O28" s="73"/>
      <c r="P28" s="10"/>
    </row>
    <row r="29" spans="1:16" x14ac:dyDescent="0.35">
      <c r="F29" s="1" t="s">
        <v>92</v>
      </c>
      <c r="G29" s="1"/>
      <c r="H29" s="3"/>
      <c r="O29" s="73"/>
      <c r="P29" s="10"/>
    </row>
    <row r="30" spans="1:16" x14ac:dyDescent="0.35">
      <c r="F30" s="32" t="s">
        <v>30</v>
      </c>
      <c r="G30" s="32"/>
      <c r="H30" s="72">
        <f>H26-H27-H29-H28</f>
        <v>0</v>
      </c>
      <c r="O30" s="73">
        <v>44423</v>
      </c>
      <c r="P30" s="10">
        <v>10000</v>
      </c>
    </row>
    <row r="31" spans="1:16" x14ac:dyDescent="0.35">
      <c r="O31" s="73">
        <v>44423</v>
      </c>
      <c r="P31" s="10">
        <v>7500</v>
      </c>
    </row>
    <row r="32" spans="1:16" x14ac:dyDescent="0.35">
      <c r="D32" s="32" t="s">
        <v>87</v>
      </c>
      <c r="E32" s="32" t="s">
        <v>88</v>
      </c>
      <c r="F32" s="63" t="s">
        <v>89</v>
      </c>
      <c r="G32" s="63" t="s">
        <v>90</v>
      </c>
      <c r="H32" s="63" t="s">
        <v>91</v>
      </c>
      <c r="O32" s="73">
        <v>44422</v>
      </c>
      <c r="P32" s="10">
        <v>10000</v>
      </c>
    </row>
    <row r="33" spans="4:16" x14ac:dyDescent="0.35">
      <c r="D33" s="1" t="s">
        <v>84</v>
      </c>
      <c r="E33" s="3">
        <v>23.04</v>
      </c>
      <c r="F33" s="3">
        <v>21.1</v>
      </c>
      <c r="G33" s="3">
        <f>E33-F33</f>
        <v>1.9399999999999977</v>
      </c>
      <c r="H33" s="1"/>
      <c r="O33" s="73">
        <v>44419</v>
      </c>
      <c r="P33" s="10">
        <v>10000</v>
      </c>
    </row>
    <row r="34" spans="4:16" x14ac:dyDescent="0.35">
      <c r="D34" s="1"/>
      <c r="E34" s="3"/>
      <c r="F34" s="3"/>
      <c r="G34" s="3">
        <f>E34-F34</f>
        <v>0</v>
      </c>
      <c r="H34" s="1"/>
      <c r="P34" s="10">
        <v>4000</v>
      </c>
    </row>
    <row r="35" spans="4:16" x14ac:dyDescent="0.35">
      <c r="D35" s="32" t="s">
        <v>32</v>
      </c>
      <c r="E35" s="32"/>
      <c r="F35" s="32"/>
      <c r="G35" s="72">
        <f>SUM(G33:G34)</f>
        <v>1.9399999999999977</v>
      </c>
      <c r="H35" s="72">
        <f>G35*3000</f>
        <v>5819.9999999999927</v>
      </c>
    </row>
  </sheetData>
  <mergeCells count="2">
    <mergeCell ref="A18:H18"/>
    <mergeCell ref="A1:H1"/>
  </mergeCells>
  <conditionalFormatting sqref="D20:D21">
    <cfRule type="duplicateValues" dxfId="40" priority="11"/>
  </conditionalFormatting>
  <conditionalFormatting sqref="D3:D15">
    <cfRule type="duplicateValues" dxfId="39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>
        <v>170</v>
      </c>
      <c r="H3" s="45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>
        <v>170</v>
      </c>
      <c r="H4" s="45">
        <f t="shared" ref="H4:H8" si="0">G4*F4</f>
        <v>0</v>
      </c>
    </row>
    <row r="5" spans="1:8" x14ac:dyDescent="0.35">
      <c r="A5" s="45">
        <v>3</v>
      </c>
      <c r="B5" s="60"/>
      <c r="C5" s="61"/>
      <c r="D5" s="65"/>
      <c r="E5" s="44"/>
      <c r="F5" s="62"/>
      <c r="G5" s="47">
        <v>170</v>
      </c>
      <c r="H5" s="45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>
        <v>170</v>
      </c>
      <c r="H6" s="45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>
        <v>170</v>
      </c>
      <c r="H7" s="45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45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1" spans="1:8" x14ac:dyDescent="0.35">
      <c r="A11" s="77" t="s">
        <v>25</v>
      </c>
      <c r="B11" s="77"/>
      <c r="C11" s="77"/>
      <c r="D11" s="77"/>
      <c r="E11" s="77"/>
      <c r="F11" s="77"/>
      <c r="G11" s="77"/>
      <c r="H11" s="77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26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0</v>
      </c>
      <c r="G19" s="5"/>
      <c r="H19" s="5">
        <f>H9+H17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43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30</v>
      </c>
      <c r="G23" s="1"/>
      <c r="H23" s="8">
        <f>H19-H20-H22-H21</f>
        <v>0</v>
      </c>
    </row>
  </sheetData>
  <mergeCells count="2">
    <mergeCell ref="A11:H11"/>
    <mergeCell ref="A1:H1"/>
  </mergeCells>
  <conditionalFormatting sqref="D16">
    <cfRule type="duplicateValues" dxfId="38" priority="33"/>
  </conditionalFormatting>
  <conditionalFormatting sqref="D15">
    <cfRule type="duplicateValues" dxfId="37" priority="32"/>
  </conditionalFormatting>
  <conditionalFormatting sqref="D8">
    <cfRule type="duplicateValues" dxfId="36" priority="4"/>
  </conditionalFormatting>
  <conditionalFormatting sqref="D3:D4 D6">
    <cfRule type="duplicateValues" dxfId="35" priority="2"/>
  </conditionalFormatting>
  <conditionalFormatting sqref="D5">
    <cfRule type="duplicateValues" dxfId="34" priority="3"/>
  </conditionalFormatting>
  <conditionalFormatting sqref="D7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94</v>
      </c>
      <c r="C3" s="46">
        <v>44425</v>
      </c>
      <c r="D3" s="41">
        <v>18964</v>
      </c>
      <c r="E3" s="44" t="s">
        <v>93</v>
      </c>
      <c r="F3" s="42">
        <v>18.760000000000002</v>
      </c>
      <c r="G3" s="47">
        <v>170</v>
      </c>
      <c r="H3" s="11">
        <f t="shared" ref="H3:H7" si="0">G3*F3</f>
        <v>3189.2000000000003</v>
      </c>
    </row>
    <row r="4" spans="1:8" x14ac:dyDescent="0.35">
      <c r="A4" s="1">
        <v>2</v>
      </c>
      <c r="B4" s="45" t="s">
        <v>94</v>
      </c>
      <c r="C4" s="46">
        <v>44425</v>
      </c>
      <c r="D4" s="41">
        <v>18922</v>
      </c>
      <c r="E4" s="44" t="s">
        <v>93</v>
      </c>
      <c r="F4" s="42">
        <v>19.079999999999998</v>
      </c>
      <c r="G4" s="47">
        <v>170</v>
      </c>
      <c r="H4" s="11">
        <f t="shared" si="0"/>
        <v>3243.6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1"/>
      <c r="B8" s="45"/>
      <c r="C8" s="46"/>
      <c r="D8" s="49"/>
      <c r="E8" s="44"/>
      <c r="F8" s="42"/>
      <c r="G8" s="47"/>
      <c r="H8" s="11">
        <f t="shared" ref="H8" si="1">G8*F8</f>
        <v>0</v>
      </c>
    </row>
    <row r="9" spans="1:8" x14ac:dyDescent="0.35">
      <c r="A9" s="6"/>
      <c r="B9" s="6"/>
      <c r="C9" s="6"/>
      <c r="D9" s="6"/>
      <c r="E9" s="6"/>
      <c r="F9" s="7">
        <f>SUM(F3:F8)</f>
        <v>37.840000000000003</v>
      </c>
      <c r="G9" s="6"/>
      <c r="H9" s="7">
        <f>SUM(H3:H8)</f>
        <v>6432.8</v>
      </c>
    </row>
    <row r="12" spans="1:8" x14ac:dyDescent="0.35">
      <c r="A12" s="77" t="s">
        <v>25</v>
      </c>
      <c r="B12" s="77"/>
      <c r="C12" s="77"/>
      <c r="D12" s="77"/>
      <c r="E12" s="77"/>
      <c r="F12" s="77"/>
      <c r="G12" s="77"/>
      <c r="H12" s="77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298</v>
      </c>
      <c r="H14" s="3">
        <f t="shared" ref="H14:H16" si="2">F14*G14</f>
        <v>0</v>
      </c>
    </row>
    <row r="15" spans="1:8" x14ac:dyDescent="0.35">
      <c r="A15" s="1">
        <v>2</v>
      </c>
      <c r="B15" s="2"/>
      <c r="C15" s="2"/>
      <c r="D15" s="1"/>
      <c r="E15" s="1"/>
      <c r="F15" s="3"/>
      <c r="G15" s="3"/>
      <c r="H15" s="3">
        <f t="shared" si="2"/>
        <v>0</v>
      </c>
    </row>
    <row r="16" spans="1:8" x14ac:dyDescent="0.35">
      <c r="A16" s="1">
        <v>3</v>
      </c>
      <c r="B16" s="2"/>
      <c r="C16" s="2"/>
      <c r="D16" s="1"/>
      <c r="E16" s="1"/>
      <c r="F16" s="3"/>
      <c r="G16" s="3"/>
      <c r="H16" s="3">
        <f t="shared" si="2"/>
        <v>0</v>
      </c>
    </row>
    <row r="17" spans="1:9" x14ac:dyDescent="0.35">
      <c r="A17" s="4"/>
      <c r="B17" s="4"/>
      <c r="C17" s="4"/>
      <c r="D17" s="4"/>
      <c r="E17" s="4"/>
      <c r="F17" s="5">
        <f>SUM(F14:F16)</f>
        <v>0</v>
      </c>
      <c r="G17" s="4"/>
      <c r="H17" s="5">
        <f>SUM(H14:H16)</f>
        <v>0</v>
      </c>
    </row>
    <row r="19" spans="1:9" x14ac:dyDescent="0.35">
      <c r="F19" s="1" t="s">
        <v>15</v>
      </c>
      <c r="G19" s="1"/>
      <c r="H19" s="3">
        <v>0</v>
      </c>
    </row>
    <row r="20" spans="1:9" x14ac:dyDescent="0.35">
      <c r="F20" s="1" t="s">
        <v>30</v>
      </c>
      <c r="G20" s="1"/>
      <c r="H20" s="8">
        <f>H17-H19</f>
        <v>0</v>
      </c>
    </row>
    <row r="21" spans="1:9" x14ac:dyDescent="0.35">
      <c r="I21" t="s">
        <v>48</v>
      </c>
    </row>
  </sheetData>
  <mergeCells count="2">
    <mergeCell ref="A12:H12"/>
    <mergeCell ref="A1:H1"/>
  </mergeCells>
  <conditionalFormatting sqref="D16">
    <cfRule type="duplicateValues" dxfId="32" priority="22"/>
  </conditionalFormatting>
  <conditionalFormatting sqref="D15">
    <cfRule type="duplicateValues" dxfId="31" priority="21"/>
  </conditionalFormatting>
  <conditionalFormatting sqref="D14">
    <cfRule type="duplicateValues" dxfId="30" priority="20"/>
  </conditionalFormatting>
  <conditionalFormatting sqref="D5:D6">
    <cfRule type="duplicateValues" dxfId="29" priority="2"/>
  </conditionalFormatting>
  <conditionalFormatting sqref="D8">
    <cfRule type="duplicateValues" dxfId="28" priority="61"/>
  </conditionalFormatting>
  <conditionalFormatting sqref="D7">
    <cfRule type="duplicateValues" dxfId="27" priority="62"/>
  </conditionalFormatting>
  <conditionalFormatting sqref="D3:D4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6"/>
  <sheetViews>
    <sheetView workbookViewId="0">
      <selection activeCell="M18" sqref="M18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50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7" t="s">
        <v>25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57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58"/>
      <c r="F14" s="3" t="s">
        <v>19</v>
      </c>
      <c r="G14" s="3"/>
      <c r="H14" s="11">
        <v>0</v>
      </c>
    </row>
    <row r="15" spans="1:8" x14ac:dyDescent="0.35">
      <c r="D15" s="58"/>
      <c r="F15" s="12" t="s">
        <v>20</v>
      </c>
      <c r="G15" s="12"/>
      <c r="H15" s="12">
        <f>H5-H14</f>
        <v>0</v>
      </c>
    </row>
    <row r="16" spans="1:8" x14ac:dyDescent="0.35">
      <c r="D16" s="58"/>
    </row>
  </sheetData>
  <mergeCells count="2">
    <mergeCell ref="A7:H7"/>
    <mergeCell ref="A1:H1"/>
  </mergeCells>
  <conditionalFormatting sqref="D9:D10">
    <cfRule type="duplicateValues" dxfId="25" priority="9"/>
  </conditionalFormatting>
  <conditionalFormatting sqref="D4">
    <cfRule type="duplicateValues" dxfId="24" priority="4"/>
  </conditionalFormatting>
  <conditionalFormatting sqref="D3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"/>
  <sheetViews>
    <sheetView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7" t="s">
        <v>25</v>
      </c>
      <c r="B14" s="77"/>
      <c r="C14" s="77"/>
      <c r="D14" s="77"/>
      <c r="E14" s="77"/>
      <c r="F14" s="77"/>
      <c r="G14" s="77"/>
      <c r="H14" s="77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2" priority="17"/>
  </conditionalFormatting>
  <conditionalFormatting sqref="D16">
    <cfRule type="duplicateValues" dxfId="21" priority="10"/>
  </conditionalFormatting>
  <conditionalFormatting sqref="D16">
    <cfRule type="duplicateValues" dxfId="20" priority="9"/>
  </conditionalFormatting>
  <conditionalFormatting sqref="D18">
    <cfRule type="duplicateValues" dxfId="19" priority="14"/>
  </conditionalFormatting>
  <conditionalFormatting sqref="D17">
    <cfRule type="duplicateValues" dxfId="18" priority="11"/>
  </conditionalFormatting>
  <conditionalFormatting sqref="D3:D11">
    <cfRule type="duplicateValues" dxfId="17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D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K6" sqref="K6:K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78</v>
      </c>
      <c r="C3" s="46">
        <v>44425</v>
      </c>
      <c r="D3" s="41">
        <v>18909</v>
      </c>
      <c r="E3" s="44" t="s">
        <v>79</v>
      </c>
      <c r="F3" s="42">
        <v>20.9</v>
      </c>
      <c r="G3" s="47">
        <v>170</v>
      </c>
      <c r="H3" s="3">
        <f>G3*F3</f>
        <v>3552.9999999999995</v>
      </c>
      <c r="J3" s="9"/>
      <c r="K3" s="9"/>
      <c r="N3" s="9"/>
      <c r="O3" s="9"/>
    </row>
    <row r="4" spans="1:15" x14ac:dyDescent="0.35">
      <c r="A4" s="1">
        <v>2</v>
      </c>
      <c r="B4" s="45" t="s">
        <v>78</v>
      </c>
      <c r="C4" s="46">
        <v>44425</v>
      </c>
      <c r="D4" s="41">
        <v>18933</v>
      </c>
      <c r="E4" s="44" t="s">
        <v>79</v>
      </c>
      <c r="F4" s="42">
        <v>20.399999999999999</v>
      </c>
      <c r="G4" s="47">
        <v>170</v>
      </c>
      <c r="H4" s="3">
        <f t="shared" ref="H4:H7" si="0">G4*F4</f>
        <v>3467.9999999999995</v>
      </c>
      <c r="J4" s="9"/>
      <c r="K4" s="9"/>
      <c r="N4" s="9"/>
      <c r="O4" s="9"/>
    </row>
    <row r="5" spans="1:15" x14ac:dyDescent="0.35">
      <c r="A5" s="1">
        <v>3</v>
      </c>
      <c r="B5" s="45" t="s">
        <v>78</v>
      </c>
      <c r="C5" s="46">
        <v>44425</v>
      </c>
      <c r="D5" s="41">
        <v>18965</v>
      </c>
      <c r="E5" s="44" t="s">
        <v>93</v>
      </c>
      <c r="F5" s="42">
        <v>21.6</v>
      </c>
      <c r="G5" s="47">
        <v>170</v>
      </c>
      <c r="H5" s="3">
        <f t="shared" si="0"/>
        <v>3672.0000000000005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62.9</v>
      </c>
      <c r="G8" s="6"/>
      <c r="H8" s="7">
        <f>SUM(H3:H7)</f>
        <v>10693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7" t="s">
        <v>25</v>
      </c>
      <c r="B10" s="77"/>
      <c r="C10" s="77"/>
      <c r="D10" s="77"/>
      <c r="E10" s="77"/>
      <c r="F10" s="77"/>
      <c r="G10" s="77"/>
      <c r="H10" s="77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8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62.9</v>
      </c>
      <c r="G18" s="4"/>
      <c r="H18" s="5">
        <f>H8+H16</f>
        <v>10693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30</v>
      </c>
      <c r="G20" s="1"/>
      <c r="H20" s="8">
        <f>H16-H19+H8</f>
        <v>10693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49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6" priority="19"/>
  </conditionalFormatting>
  <conditionalFormatting sqref="D6:D7">
    <cfRule type="duplicateValues" dxfId="15" priority="2"/>
  </conditionalFormatting>
  <conditionalFormatting sqref="D3:D5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7" t="s">
        <v>25</v>
      </c>
      <c r="B7" s="77"/>
      <c r="C7" s="77"/>
      <c r="D7" s="77"/>
      <c r="E7" s="77"/>
      <c r="F7" s="77"/>
      <c r="G7" s="77"/>
      <c r="H7" s="77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0</v>
      </c>
      <c r="N16" t="s">
        <v>36</v>
      </c>
    </row>
  </sheetData>
  <mergeCells count="2">
    <mergeCell ref="A7:H7"/>
    <mergeCell ref="A1:H1"/>
  </mergeCells>
  <conditionalFormatting sqref="D9">
    <cfRule type="duplicateValues" dxfId="13" priority="6"/>
  </conditionalFormatting>
  <conditionalFormatting sqref="D3:D4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7" t="s">
        <v>25</v>
      </c>
      <c r="B6" s="77"/>
      <c r="C6" s="77"/>
      <c r="D6" s="77"/>
      <c r="E6" s="77"/>
      <c r="F6" s="77"/>
      <c r="G6" s="77"/>
      <c r="H6" s="77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1" priority="3"/>
  </conditionalFormatting>
  <conditionalFormatting sqref="D9">
    <cfRule type="duplicateValues" dxfId="10" priority="17"/>
  </conditionalFormatting>
  <conditionalFormatting sqref="D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9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9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9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9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7" t="s">
        <v>25</v>
      </c>
      <c r="B9" s="77"/>
      <c r="C9" s="77"/>
      <c r="D9" s="77"/>
      <c r="E9" s="77"/>
      <c r="F9" s="77"/>
      <c r="G9" s="77"/>
      <c r="H9" s="77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7" t="s">
        <v>6</v>
      </c>
      <c r="B1" s="77"/>
      <c r="C1" s="77"/>
      <c r="D1" s="77"/>
      <c r="E1" s="77"/>
      <c r="F1" s="77"/>
      <c r="G1" s="77"/>
      <c r="M1" s="77" t="s">
        <v>6</v>
      </c>
      <c r="N1" s="77"/>
      <c r="O1" s="77"/>
      <c r="P1" s="77"/>
      <c r="Q1" s="77"/>
      <c r="R1" s="77"/>
      <c r="S1" s="77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7" t="s">
        <v>25</v>
      </c>
      <c r="B13" s="77"/>
      <c r="C13" s="77"/>
      <c r="D13" s="77"/>
      <c r="E13" s="77"/>
      <c r="F13" s="77"/>
      <c r="G13" s="77"/>
      <c r="H13" s="77"/>
      <c r="M13" s="77" t="s">
        <v>25</v>
      </c>
      <c r="N13" s="77"/>
      <c r="O13" s="77"/>
      <c r="P13" s="77"/>
      <c r="Q13" s="77"/>
      <c r="R13" s="77"/>
      <c r="S13" s="77"/>
      <c r="T13" s="77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K6" sqref="K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089843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7" t="s">
        <v>25</v>
      </c>
      <c r="B1" s="77"/>
      <c r="C1" s="77"/>
      <c r="D1" s="77"/>
      <c r="E1" s="77"/>
      <c r="F1" s="77"/>
      <c r="G1" s="77"/>
      <c r="H1" s="77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 t="s">
        <v>96</v>
      </c>
      <c r="C3" s="40">
        <v>44425</v>
      </c>
      <c r="D3" s="41">
        <v>41642</v>
      </c>
      <c r="E3" s="42" t="s">
        <v>58</v>
      </c>
      <c r="F3" s="42">
        <v>20.64</v>
      </c>
      <c r="G3" s="43">
        <v>320</v>
      </c>
      <c r="H3" s="3">
        <f t="shared" ref="H3:H8" si="0">F3*G3</f>
        <v>6604.8</v>
      </c>
      <c r="O3" s="1" t="s">
        <v>69</v>
      </c>
      <c r="P3" s="1">
        <v>253</v>
      </c>
    </row>
    <row r="4" spans="1:18" x14ac:dyDescent="0.35">
      <c r="A4" s="1">
        <v>2</v>
      </c>
      <c r="B4" s="39" t="s">
        <v>96</v>
      </c>
      <c r="C4" s="40">
        <v>44425</v>
      </c>
      <c r="D4" s="41">
        <v>42003</v>
      </c>
      <c r="E4" s="42" t="s">
        <v>58</v>
      </c>
      <c r="F4" s="42">
        <v>20.28</v>
      </c>
      <c r="G4" s="43">
        <v>320</v>
      </c>
      <c r="H4" s="3">
        <f t="shared" si="0"/>
        <v>6489.6</v>
      </c>
      <c r="O4" s="1" t="s">
        <v>52</v>
      </c>
      <c r="P4" s="1">
        <v>242</v>
      </c>
    </row>
    <row r="5" spans="1:18" x14ac:dyDescent="0.35">
      <c r="A5" s="1">
        <v>3</v>
      </c>
      <c r="B5" s="39" t="s">
        <v>97</v>
      </c>
      <c r="C5" s="40">
        <v>44425</v>
      </c>
      <c r="D5" s="41">
        <v>41633</v>
      </c>
      <c r="E5" s="42" t="s">
        <v>64</v>
      </c>
      <c r="F5" s="42">
        <v>18.739999999999998</v>
      </c>
      <c r="G5" s="43">
        <v>309</v>
      </c>
      <c r="H5" s="3">
        <f t="shared" si="0"/>
        <v>5790.66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59.66</v>
      </c>
      <c r="G16" s="4"/>
      <c r="H16" s="5">
        <f>SUM(H3:H15)</f>
        <v>18885.060000000001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7" priority="26"/>
  </conditionalFormatting>
  <conditionalFormatting sqref="D13:D14">
    <cfRule type="duplicateValues" dxfId="76" priority="9"/>
  </conditionalFormatting>
  <conditionalFormatting sqref="D13:D14">
    <cfRule type="duplicateValues" dxfId="75" priority="8"/>
  </conditionalFormatting>
  <conditionalFormatting sqref="D6:D12">
    <cfRule type="duplicateValues" dxfId="74" priority="5"/>
  </conditionalFormatting>
  <conditionalFormatting sqref="D6:D12">
    <cfRule type="duplicateValues" dxfId="73" priority="4"/>
  </conditionalFormatting>
  <conditionalFormatting sqref="D3">
    <cfRule type="duplicateValues" dxfId="72" priority="1"/>
  </conditionalFormatting>
  <conditionalFormatting sqref="D3">
    <cfRule type="duplicateValues" dxfId="71" priority="2"/>
  </conditionalFormatting>
  <conditionalFormatting sqref="D4:D5">
    <cfRule type="duplicateValues" dxfId="70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7" t="s">
        <v>25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79"/>
  <sheetViews>
    <sheetView topLeftCell="A19" zoomScale="85" zoomScaleNormal="85" workbookViewId="0">
      <selection activeCell="M47" sqref="M47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80" t="s">
        <v>14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2:22" ht="18.5" x14ac:dyDescent="0.45">
      <c r="B3" s="81" t="s">
        <v>33</v>
      </c>
      <c r="C3" s="81"/>
      <c r="D3" s="81"/>
      <c r="E3" s="81"/>
      <c r="F3" s="81"/>
      <c r="G3" s="18"/>
      <c r="H3" s="81" t="s">
        <v>34</v>
      </c>
      <c r="I3" s="81"/>
      <c r="J3" s="81"/>
      <c r="K3" s="81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75</v>
      </c>
      <c r="C5" s="2">
        <v>44424</v>
      </c>
      <c r="D5" s="3">
        <f>Kuria!F9</f>
        <v>0</v>
      </c>
      <c r="E5" s="3">
        <v>170</v>
      </c>
      <c r="F5" s="3">
        <f>D5*E5</f>
        <v>0</v>
      </c>
      <c r="G5" s="13"/>
      <c r="H5" s="3">
        <f>Kuria!F17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Kuria!H21</f>
        <v>0</v>
      </c>
      <c r="N5" s="3"/>
      <c r="O5" s="3">
        <f>Kuria!H20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44424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44424</v>
      </c>
      <c r="D7" s="3">
        <f>Mutuma!F8</f>
        <v>62.9</v>
      </c>
      <c r="E7" s="3">
        <v>170</v>
      </c>
      <c r="F7" s="3">
        <f t="shared" si="0"/>
        <v>10693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10693</v>
      </c>
      <c r="L7" s="3"/>
      <c r="M7" s="3"/>
      <c r="N7" s="3"/>
      <c r="O7" s="3"/>
      <c r="P7" s="3">
        <f t="shared" si="3"/>
        <v>10693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44424</v>
      </c>
      <c r="D8" s="3">
        <f>Kiambi!E16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44424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44424</v>
      </c>
      <c r="D10" s="3">
        <f>Eveline!F9</f>
        <v>0</v>
      </c>
      <c r="E10" s="3">
        <v>170</v>
      </c>
      <c r="F10" s="3">
        <f t="shared" si="0"/>
        <v>0</v>
      </c>
      <c r="G10" s="13"/>
      <c r="H10" s="3">
        <f>Eveline!F19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Eveline!H22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44424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44424</v>
      </c>
      <c r="D12" s="3">
        <f>Grace!F6</f>
        <v>21.2</v>
      </c>
      <c r="E12" s="3">
        <v>170</v>
      </c>
      <c r="F12" s="3">
        <f t="shared" si="0"/>
        <v>3604</v>
      </c>
      <c r="G12" s="13"/>
      <c r="H12" s="3"/>
      <c r="I12" s="3">
        <v>264</v>
      </c>
      <c r="J12" s="3">
        <f t="shared" si="1"/>
        <v>0</v>
      </c>
      <c r="K12" s="15">
        <f t="shared" si="2"/>
        <v>3604</v>
      </c>
      <c r="L12" s="3"/>
      <c r="M12" s="3"/>
      <c r="N12" s="3">
        <f>Grace!H9</f>
        <v>0</v>
      </c>
      <c r="O12" s="3"/>
      <c r="P12" s="3">
        <f t="shared" si="3"/>
        <v>3604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44424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44424</v>
      </c>
      <c r="D15" s="3">
        <f>Gregory!F23</f>
        <v>432.12</v>
      </c>
      <c r="E15" s="3">
        <v>170</v>
      </c>
      <c r="F15" s="3">
        <f t="shared" si="0"/>
        <v>73460.399999999994</v>
      </c>
      <c r="G15" s="13"/>
      <c r="H15" s="3">
        <f>Gregory!F29</f>
        <v>0</v>
      </c>
      <c r="I15" s="3">
        <v>264</v>
      </c>
      <c r="J15" s="3">
        <f t="shared" si="1"/>
        <v>0</v>
      </c>
      <c r="K15" s="15">
        <f t="shared" si="2"/>
        <v>73460.399999999994</v>
      </c>
      <c r="L15" s="3"/>
      <c r="M15" s="3"/>
      <c r="N15" s="3"/>
      <c r="O15" s="3">
        <f>Gregory!H32</f>
        <v>0</v>
      </c>
      <c r="P15" s="3">
        <f>K15+N15-O15-M15</f>
        <v>73460.399999999994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44424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44424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44424</v>
      </c>
      <c r="D18" s="3">
        <f>Harrison!F16</f>
        <v>0</v>
      </c>
      <c r="E18" s="3">
        <v>170</v>
      </c>
      <c r="F18" s="3">
        <f t="shared" si="0"/>
        <v>0</v>
      </c>
      <c r="G18" s="13"/>
      <c r="H18" s="3">
        <f>Harrison!F24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/>
      <c r="O18" s="3">
        <f>Harrison!H27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44424</v>
      </c>
      <c r="D19" s="3">
        <f>MWENDA!F9</f>
        <v>37.840000000000003</v>
      </c>
      <c r="E19" s="3">
        <v>170</v>
      </c>
      <c r="F19" s="3">
        <f t="shared" si="0"/>
        <v>6432.8</v>
      </c>
      <c r="G19" s="13"/>
      <c r="H19" s="3">
        <f>MWENDA!F17</f>
        <v>0</v>
      </c>
      <c r="I19" s="3">
        <v>264</v>
      </c>
      <c r="J19" s="3">
        <f t="shared" si="1"/>
        <v>0</v>
      </c>
      <c r="K19" s="15">
        <f t="shared" si="2"/>
        <v>6432.8</v>
      </c>
      <c r="L19" s="3"/>
      <c r="M19" s="3"/>
      <c r="N19" s="3"/>
      <c r="O19" s="3">
        <f>MWENDA!H19</f>
        <v>0</v>
      </c>
      <c r="P19" s="3">
        <f t="shared" si="3"/>
        <v>6432.8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44424</v>
      </c>
      <c r="D20" s="3">
        <f>Kiambi!F16</f>
        <v>0</v>
      </c>
      <c r="E20" s="3">
        <v>170</v>
      </c>
      <c r="F20" s="3">
        <f t="shared" si="0"/>
        <v>0</v>
      </c>
      <c r="G20" s="13"/>
      <c r="H20" s="3">
        <f>Kiambi!F22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Kiambi!H29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44424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44424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44424</v>
      </c>
      <c r="D23" s="3"/>
      <c r="E23" s="3">
        <v>170</v>
      </c>
      <c r="F23" s="3">
        <f>D23*E23</f>
        <v>0</v>
      </c>
      <c r="G23" s="13"/>
      <c r="H23" s="3">
        <f>Mike!F13</f>
        <v>59.66</v>
      </c>
      <c r="I23" s="3">
        <v>264</v>
      </c>
      <c r="J23" s="3">
        <f t="shared" si="1"/>
        <v>15750.24</v>
      </c>
      <c r="K23" s="15">
        <f t="shared" si="2"/>
        <v>15750.24</v>
      </c>
      <c r="L23" s="3"/>
      <c r="M23" s="3"/>
      <c r="N23" s="3"/>
      <c r="O23" s="3">
        <f>Mike!H17</f>
        <v>0</v>
      </c>
      <c r="P23" s="3">
        <f>K23-N23-O23-M23</f>
        <v>15750.24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554.06000000000006</v>
      </c>
      <c r="E24" s="15"/>
      <c r="F24" s="15">
        <f t="shared" si="4"/>
        <v>94190.2</v>
      </c>
      <c r="G24" s="15"/>
      <c r="H24" s="15">
        <f>SUM(H5:H23)</f>
        <v>59.66</v>
      </c>
      <c r="I24" s="15"/>
      <c r="J24" s="15">
        <f t="shared" si="4"/>
        <v>15750.24</v>
      </c>
      <c r="K24" s="15">
        <f>SUM(K5:K23)</f>
        <v>109940.44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109940.44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D24-Ballast!F35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613.72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35</v>
      </c>
    </row>
    <row r="33" spans="2:9" x14ac:dyDescent="0.35">
      <c r="B33" s="1">
        <v>6</v>
      </c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>
        <v>7</v>
      </c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>
        <v>8</v>
      </c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>
        <v>9</v>
      </c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>
        <v>10</v>
      </c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>
        <v>11</v>
      </c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>
        <v>12</v>
      </c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>
        <v>13</v>
      </c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>
        <v>14</v>
      </c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>
        <v>15</v>
      </c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>
        <v>16</v>
      </c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>
        <v>17</v>
      </c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>
        <v>18</v>
      </c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>
        <v>19</v>
      </c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9" x14ac:dyDescent="0.35">
      <c r="B47" s="1">
        <v>20</v>
      </c>
      <c r="C47" s="2">
        <v>44426</v>
      </c>
      <c r="D47" s="3"/>
      <c r="E47" s="17"/>
      <c r="F47" s="3"/>
      <c r="G47" s="1"/>
      <c r="H47" s="16">
        <f t="shared" si="7"/>
        <v>617</v>
      </c>
      <c r="I47" s="8">
        <f t="shared" si="6"/>
        <v>12382.350000000002</v>
      </c>
    </row>
    <row r="48" spans="2:9" x14ac:dyDescent="0.35">
      <c r="B48" s="1">
        <v>21</v>
      </c>
      <c r="C48" s="2">
        <v>44427</v>
      </c>
      <c r="D48" s="3"/>
      <c r="E48" s="17"/>
      <c r="F48" s="3"/>
      <c r="G48" s="1"/>
      <c r="H48" s="16">
        <f t="shared" si="7"/>
        <v>617</v>
      </c>
      <c r="I48" s="8">
        <f t="shared" si="6"/>
        <v>12382.350000000002</v>
      </c>
    </row>
    <row r="49" spans="2:18" x14ac:dyDescent="0.35">
      <c r="B49" s="1">
        <v>22</v>
      </c>
      <c r="C49" s="2">
        <v>44428</v>
      </c>
      <c r="D49" s="3"/>
      <c r="E49" s="17"/>
      <c r="F49" s="3"/>
      <c r="G49" s="1"/>
      <c r="H49" s="16">
        <f t="shared" si="7"/>
        <v>617</v>
      </c>
      <c r="I49" s="8">
        <f t="shared" si="6"/>
        <v>12382.350000000002</v>
      </c>
    </row>
    <row r="50" spans="2:18" x14ac:dyDescent="0.35">
      <c r="B50" s="1">
        <v>23</v>
      </c>
      <c r="C50" s="2">
        <v>44429</v>
      </c>
      <c r="D50" s="3"/>
      <c r="E50" s="17"/>
      <c r="F50" s="3"/>
      <c r="G50" s="1"/>
      <c r="H50" s="16">
        <f t="shared" si="7"/>
        <v>617</v>
      </c>
      <c r="I50" s="8">
        <f t="shared" si="6"/>
        <v>12382.350000000002</v>
      </c>
    </row>
    <row r="51" spans="2:18" x14ac:dyDescent="0.35">
      <c r="B51" s="1">
        <v>24</v>
      </c>
      <c r="C51" s="2">
        <v>44430</v>
      </c>
      <c r="D51" s="3"/>
      <c r="E51" s="17"/>
      <c r="F51" s="3"/>
      <c r="G51" s="1"/>
      <c r="H51" s="16">
        <f t="shared" si="7"/>
        <v>617</v>
      </c>
      <c r="I51" s="8">
        <f t="shared" si="6"/>
        <v>12382.350000000002</v>
      </c>
    </row>
    <row r="52" spans="2:18" x14ac:dyDescent="0.35">
      <c r="B52" s="1">
        <v>25</v>
      </c>
      <c r="C52" s="2">
        <v>44431</v>
      </c>
      <c r="D52" s="3"/>
      <c r="E52" s="17"/>
      <c r="F52" s="3"/>
      <c r="G52" s="1"/>
      <c r="H52" s="16">
        <f t="shared" si="7"/>
        <v>617</v>
      </c>
      <c r="I52" s="8">
        <f t="shared" si="6"/>
        <v>12382.350000000002</v>
      </c>
    </row>
    <row r="53" spans="2:18" x14ac:dyDescent="0.35">
      <c r="B53" s="1">
        <v>26</v>
      </c>
      <c r="C53" s="2">
        <v>44432</v>
      </c>
      <c r="D53" s="3"/>
      <c r="E53" s="17"/>
      <c r="F53" s="3"/>
      <c r="G53" s="1"/>
      <c r="H53" s="16">
        <f t="shared" si="7"/>
        <v>617</v>
      </c>
      <c r="I53" s="8">
        <f t="shared" si="6"/>
        <v>12382.350000000002</v>
      </c>
    </row>
    <row r="54" spans="2:18" x14ac:dyDescent="0.35">
      <c r="B54" s="1">
        <v>27</v>
      </c>
      <c r="C54" s="2">
        <v>44433</v>
      </c>
      <c r="D54" s="3"/>
      <c r="E54" s="17"/>
      <c r="F54" s="3"/>
      <c r="G54" s="1"/>
      <c r="H54" s="16">
        <f t="shared" si="7"/>
        <v>617</v>
      </c>
      <c r="I54" s="8">
        <f t="shared" si="6"/>
        <v>12382.350000000002</v>
      </c>
    </row>
    <row r="55" spans="2:18" x14ac:dyDescent="0.35">
      <c r="B55" s="6"/>
      <c r="C55" s="6"/>
      <c r="D55" s="7">
        <f>SUM(D30:D54)</f>
        <v>11739.890000000001</v>
      </c>
      <c r="E55" s="7">
        <f>SUM(E28:E54)</f>
        <v>585</v>
      </c>
      <c r="F55" s="7">
        <f>SUM(F28:F54)</f>
        <v>642.46</v>
      </c>
      <c r="G55" s="7">
        <f>SUM(G28:G54)</f>
        <v>32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9">
        <v>44424</v>
      </c>
      <c r="D64" t="s">
        <v>5</v>
      </c>
      <c r="F64" s="69">
        <v>44423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83</v>
      </c>
      <c r="D65" s="10">
        <v>6000</v>
      </c>
      <c r="F65" t="s">
        <v>84</v>
      </c>
      <c r="G65" s="70">
        <v>7500</v>
      </c>
      <c r="J65" s="19"/>
      <c r="K65" s="19"/>
      <c r="L65" s="19"/>
      <c r="M65" s="19">
        <f>170/13</f>
        <v>13.076923076923077</v>
      </c>
      <c r="N65" s="19"/>
      <c r="O65" s="20"/>
      <c r="P65" s="20"/>
      <c r="Q65" s="20"/>
      <c r="R65" s="27"/>
    </row>
    <row r="66" spans="3:18" x14ac:dyDescent="0.35">
      <c r="C66" t="s">
        <v>81</v>
      </c>
      <c r="D66" s="10">
        <v>6000</v>
      </c>
      <c r="F66" t="s">
        <v>84</v>
      </c>
      <c r="G66" s="70">
        <v>10000</v>
      </c>
      <c r="J66" s="27"/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84</v>
      </c>
      <c r="D67" s="10">
        <v>7000</v>
      </c>
      <c r="F67" t="s">
        <v>83</v>
      </c>
      <c r="G67" s="70">
        <v>8000</v>
      </c>
      <c r="J67" s="27"/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83</v>
      </c>
      <c r="D68" s="10">
        <v>8000</v>
      </c>
      <c r="F68" t="s">
        <v>81</v>
      </c>
      <c r="G68" s="70">
        <v>8000</v>
      </c>
      <c r="J68" s="27"/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J69" s="27"/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27"/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J74" s="19"/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J75" s="27"/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19"/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J77" s="27"/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J79" s="27"/>
      <c r="K79" s="27"/>
      <c r="L79" s="27"/>
      <c r="M79" s="27"/>
      <c r="N79" s="27"/>
      <c r="O79" s="27"/>
      <c r="P79" s="27"/>
      <c r="Q79" s="27"/>
      <c r="R79" s="27"/>
    </row>
  </sheetData>
  <mergeCells count="3">
    <mergeCell ref="B2:P2"/>
    <mergeCell ref="B3:F3"/>
    <mergeCell ref="H3:K3"/>
  </mergeCells>
  <conditionalFormatting sqref="M71:M73">
    <cfRule type="duplicateValues" dxfId="69" priority="2"/>
  </conditionalFormatting>
  <conditionalFormatting sqref="M62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9"/>
  <sheetViews>
    <sheetView workbookViewId="0">
      <selection activeCell="H3" sqref="H3:H2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2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83</v>
      </c>
      <c r="C3" s="46">
        <v>44425</v>
      </c>
      <c r="D3" s="41">
        <v>18691</v>
      </c>
      <c r="E3" s="44" t="s">
        <v>82</v>
      </c>
      <c r="F3" s="42">
        <v>20.6</v>
      </c>
      <c r="G3" s="47">
        <v>170</v>
      </c>
      <c r="H3" s="47">
        <f>G3*F3</f>
        <v>3502.0000000000005</v>
      </c>
    </row>
    <row r="4" spans="1:8" hidden="1" x14ac:dyDescent="0.35">
      <c r="A4" s="1">
        <v>2</v>
      </c>
      <c r="B4" s="45" t="s">
        <v>83</v>
      </c>
      <c r="C4" s="46">
        <v>44424</v>
      </c>
      <c r="D4" s="41">
        <v>18863</v>
      </c>
      <c r="E4" s="44" t="s">
        <v>82</v>
      </c>
      <c r="F4" s="42">
        <v>20.399999999999999</v>
      </c>
      <c r="G4" s="47">
        <v>170</v>
      </c>
      <c r="H4" s="47">
        <f t="shared" ref="H4:H22" si="0">G4*F4</f>
        <v>3467.9999999999995</v>
      </c>
    </row>
    <row r="5" spans="1:8" x14ac:dyDescent="0.35">
      <c r="A5" s="1">
        <v>3</v>
      </c>
      <c r="B5" s="45" t="s">
        <v>83</v>
      </c>
      <c r="C5" s="46">
        <v>44425</v>
      </c>
      <c r="D5" s="41">
        <v>18664</v>
      </c>
      <c r="E5" s="44" t="s">
        <v>82</v>
      </c>
      <c r="F5" s="42">
        <v>20.68</v>
      </c>
      <c r="G5" s="47">
        <v>170</v>
      </c>
      <c r="H5" s="47">
        <f t="shared" si="0"/>
        <v>3515.6</v>
      </c>
    </row>
    <row r="6" spans="1:8" hidden="1" x14ac:dyDescent="0.35">
      <c r="A6" s="1">
        <v>4</v>
      </c>
      <c r="B6" s="45" t="s">
        <v>83</v>
      </c>
      <c r="C6" s="46">
        <v>44424</v>
      </c>
      <c r="D6" s="41">
        <v>18823</v>
      </c>
      <c r="E6" s="44" t="s">
        <v>76</v>
      </c>
      <c r="F6" s="42">
        <v>21.06</v>
      </c>
      <c r="G6" s="47">
        <v>170</v>
      </c>
      <c r="H6" s="47">
        <f t="shared" si="0"/>
        <v>3580.2</v>
      </c>
    </row>
    <row r="7" spans="1:8" x14ac:dyDescent="0.35">
      <c r="A7" s="1">
        <v>5</v>
      </c>
      <c r="B7" s="45" t="s">
        <v>83</v>
      </c>
      <c r="C7" s="46">
        <v>44425</v>
      </c>
      <c r="D7" s="41">
        <v>18853</v>
      </c>
      <c r="E7" s="44" t="s">
        <v>82</v>
      </c>
      <c r="F7" s="42">
        <v>21.1</v>
      </c>
      <c r="G7" s="47">
        <v>170</v>
      </c>
      <c r="H7" s="47">
        <f t="shared" si="0"/>
        <v>3587.0000000000005</v>
      </c>
    </row>
    <row r="8" spans="1:8" x14ac:dyDescent="0.35">
      <c r="A8" s="1">
        <v>6</v>
      </c>
      <c r="B8" s="45" t="s">
        <v>83</v>
      </c>
      <c r="C8" s="46">
        <v>44425</v>
      </c>
      <c r="D8" s="41">
        <v>18961</v>
      </c>
      <c r="E8" s="44" t="s">
        <v>93</v>
      </c>
      <c r="F8" s="42">
        <v>24.5</v>
      </c>
      <c r="G8" s="47">
        <v>170</v>
      </c>
      <c r="H8" s="47">
        <f t="shared" si="0"/>
        <v>4165</v>
      </c>
    </row>
    <row r="9" spans="1:8" x14ac:dyDescent="0.35">
      <c r="A9" s="1">
        <v>7</v>
      </c>
      <c r="B9" s="45" t="s">
        <v>83</v>
      </c>
      <c r="C9" s="46">
        <v>44425</v>
      </c>
      <c r="D9" s="41">
        <v>18985</v>
      </c>
      <c r="E9" s="44" t="s">
        <v>93</v>
      </c>
      <c r="F9" s="42">
        <v>25.98</v>
      </c>
      <c r="G9" s="47">
        <v>170</v>
      </c>
      <c r="H9" s="47">
        <f t="shared" si="0"/>
        <v>4416.6000000000004</v>
      </c>
    </row>
    <row r="10" spans="1:8" hidden="1" x14ac:dyDescent="0.35">
      <c r="A10" s="1">
        <v>8</v>
      </c>
      <c r="B10" s="45" t="s">
        <v>81</v>
      </c>
      <c r="C10" s="46">
        <v>44425</v>
      </c>
      <c r="D10" s="41">
        <v>19008</v>
      </c>
      <c r="E10" s="44" t="s">
        <v>93</v>
      </c>
      <c r="F10" s="42">
        <v>24.36</v>
      </c>
      <c r="G10" s="47">
        <v>170</v>
      </c>
      <c r="H10" s="47">
        <f t="shared" si="0"/>
        <v>4141.2</v>
      </c>
    </row>
    <row r="11" spans="1:8" hidden="1" x14ac:dyDescent="0.35">
      <c r="A11" s="1">
        <v>9</v>
      </c>
      <c r="B11" s="45" t="s">
        <v>81</v>
      </c>
      <c r="C11" s="46">
        <v>44425</v>
      </c>
      <c r="D11" s="41">
        <v>18905</v>
      </c>
      <c r="E11" s="44" t="s">
        <v>79</v>
      </c>
      <c r="F11" s="42">
        <v>27.68</v>
      </c>
      <c r="G11" s="47">
        <v>170</v>
      </c>
      <c r="H11" s="47">
        <f t="shared" si="0"/>
        <v>4705.6000000000004</v>
      </c>
    </row>
    <row r="12" spans="1:8" hidden="1" x14ac:dyDescent="0.35">
      <c r="A12" s="1">
        <v>10</v>
      </c>
      <c r="B12" s="45" t="s">
        <v>81</v>
      </c>
      <c r="C12" s="46">
        <v>44425</v>
      </c>
      <c r="D12" s="41">
        <v>18930</v>
      </c>
      <c r="E12" s="44" t="s">
        <v>79</v>
      </c>
      <c r="F12" s="42">
        <v>25.42</v>
      </c>
      <c r="G12" s="47">
        <v>170</v>
      </c>
      <c r="H12" s="47">
        <f t="shared" si="0"/>
        <v>4321.4000000000005</v>
      </c>
    </row>
    <row r="13" spans="1:8" x14ac:dyDescent="0.35">
      <c r="A13" s="1">
        <v>11</v>
      </c>
      <c r="B13" s="45" t="s">
        <v>83</v>
      </c>
      <c r="C13" s="46">
        <v>44425</v>
      </c>
      <c r="D13" s="41">
        <v>18975</v>
      </c>
      <c r="E13" s="44" t="s">
        <v>93</v>
      </c>
      <c r="F13" s="42">
        <v>23.24</v>
      </c>
      <c r="G13" s="47">
        <v>170</v>
      </c>
      <c r="H13" s="47">
        <f t="shared" si="0"/>
        <v>3950.7999999999997</v>
      </c>
    </row>
    <row r="14" spans="1:8" x14ac:dyDescent="0.35">
      <c r="A14" s="1">
        <v>12</v>
      </c>
      <c r="B14" s="45" t="s">
        <v>83</v>
      </c>
      <c r="C14" s="46">
        <v>44425</v>
      </c>
      <c r="D14" s="41">
        <v>19001</v>
      </c>
      <c r="E14" s="44" t="s">
        <v>93</v>
      </c>
      <c r="F14" s="42">
        <v>23.14</v>
      </c>
      <c r="G14" s="47">
        <v>170</v>
      </c>
      <c r="H14" s="47">
        <f t="shared" si="0"/>
        <v>3933.8</v>
      </c>
    </row>
    <row r="15" spans="1:8" x14ac:dyDescent="0.35">
      <c r="A15" s="1">
        <v>13</v>
      </c>
      <c r="B15" s="45" t="s">
        <v>83</v>
      </c>
      <c r="C15" s="46">
        <v>44425</v>
      </c>
      <c r="D15" s="41">
        <v>18939</v>
      </c>
      <c r="E15" s="44" t="s">
        <v>93</v>
      </c>
      <c r="F15" s="42">
        <v>23</v>
      </c>
      <c r="G15" s="47">
        <v>170</v>
      </c>
      <c r="H15" s="47">
        <f t="shared" si="0"/>
        <v>3910</v>
      </c>
    </row>
    <row r="16" spans="1:8" x14ac:dyDescent="0.35">
      <c r="A16" s="1">
        <v>14</v>
      </c>
      <c r="B16" s="45" t="s">
        <v>83</v>
      </c>
      <c r="C16" s="46">
        <v>44425</v>
      </c>
      <c r="D16" s="41">
        <v>18907</v>
      </c>
      <c r="E16" s="44" t="s">
        <v>79</v>
      </c>
      <c r="F16" s="42">
        <v>22.96</v>
      </c>
      <c r="G16" s="47">
        <v>170</v>
      </c>
      <c r="H16" s="47">
        <f t="shared" si="0"/>
        <v>3903.2000000000003</v>
      </c>
    </row>
    <row r="17" spans="1:8" hidden="1" x14ac:dyDescent="0.35">
      <c r="A17" s="1">
        <v>15</v>
      </c>
      <c r="B17" s="45" t="s">
        <v>83</v>
      </c>
      <c r="C17" s="46">
        <v>44426</v>
      </c>
      <c r="D17" s="41">
        <v>19072</v>
      </c>
      <c r="E17" s="44" t="s">
        <v>76</v>
      </c>
      <c r="F17" s="42">
        <v>21.68</v>
      </c>
      <c r="G17" s="47">
        <v>170</v>
      </c>
      <c r="H17" s="47">
        <f t="shared" si="0"/>
        <v>3685.6</v>
      </c>
    </row>
    <row r="18" spans="1:8" x14ac:dyDescent="0.35">
      <c r="A18" s="1">
        <v>16</v>
      </c>
      <c r="B18" s="60" t="s">
        <v>83</v>
      </c>
      <c r="C18" s="61">
        <v>44425</v>
      </c>
      <c r="D18" s="65">
        <v>19044</v>
      </c>
      <c r="E18" s="44" t="s">
        <v>76</v>
      </c>
      <c r="F18" s="62">
        <v>21.94</v>
      </c>
      <c r="G18" s="47">
        <v>170</v>
      </c>
      <c r="H18" s="47">
        <f t="shared" si="0"/>
        <v>3729.8</v>
      </c>
    </row>
    <row r="19" spans="1:8" hidden="1" x14ac:dyDescent="0.35">
      <c r="A19" s="1">
        <v>17</v>
      </c>
      <c r="B19" s="45" t="s">
        <v>83</v>
      </c>
      <c r="C19" s="46">
        <v>44424</v>
      </c>
      <c r="D19" s="41">
        <v>19081</v>
      </c>
      <c r="E19" s="44" t="s">
        <v>80</v>
      </c>
      <c r="F19" s="42">
        <v>20.76</v>
      </c>
      <c r="G19" s="47">
        <v>170</v>
      </c>
      <c r="H19" s="47">
        <f t="shared" si="0"/>
        <v>3529.2000000000003</v>
      </c>
    </row>
    <row r="20" spans="1:8" hidden="1" x14ac:dyDescent="0.35">
      <c r="A20" s="1">
        <v>18</v>
      </c>
      <c r="B20" s="45" t="s">
        <v>83</v>
      </c>
      <c r="C20" s="46">
        <v>44426</v>
      </c>
      <c r="D20" s="41">
        <v>19056</v>
      </c>
      <c r="E20" s="44" t="s">
        <v>76</v>
      </c>
      <c r="F20" s="42">
        <v>21.52</v>
      </c>
      <c r="G20" s="47">
        <v>170</v>
      </c>
      <c r="H20" s="47">
        <f t="shared" si="0"/>
        <v>3658.4</v>
      </c>
    </row>
    <row r="21" spans="1:8" x14ac:dyDescent="0.35">
      <c r="A21" s="1">
        <v>19</v>
      </c>
      <c r="B21" s="45" t="s">
        <v>83</v>
      </c>
      <c r="C21" s="46">
        <v>44425</v>
      </c>
      <c r="D21" s="41">
        <v>19033</v>
      </c>
      <c r="E21" s="44" t="s">
        <v>79</v>
      </c>
      <c r="F21" s="42">
        <v>22.1</v>
      </c>
      <c r="G21" s="47">
        <v>170</v>
      </c>
      <c r="H21" s="47">
        <f t="shared" si="0"/>
        <v>3757.0000000000005</v>
      </c>
    </row>
    <row r="22" spans="1:8" hidden="1" x14ac:dyDescent="0.35">
      <c r="A22" s="1">
        <v>20</v>
      </c>
      <c r="B22" s="45"/>
      <c r="C22" s="46"/>
      <c r="D22" s="41"/>
      <c r="E22" s="44"/>
      <c r="F22" s="42"/>
      <c r="G22" s="47">
        <v>170</v>
      </c>
      <c r="H22" s="47">
        <f t="shared" si="0"/>
        <v>0</v>
      </c>
    </row>
    <row r="23" spans="1:8" hidden="1" x14ac:dyDescent="0.35">
      <c r="A23" s="6"/>
      <c r="B23" s="6"/>
      <c r="C23" s="6"/>
      <c r="D23" s="6"/>
      <c r="E23" s="6"/>
      <c r="F23" s="7">
        <f>SUM(F3:F22)</f>
        <v>432.12</v>
      </c>
      <c r="G23" s="6"/>
      <c r="H23" s="7">
        <f>SUM(H3:H22)</f>
        <v>73460.400000000009</v>
      </c>
    </row>
    <row r="25" spans="1:8" x14ac:dyDescent="0.35">
      <c r="A25" s="77" t="s">
        <v>25</v>
      </c>
      <c r="B25" s="77"/>
      <c r="C25" s="77"/>
      <c r="D25" s="77"/>
      <c r="E25" s="77"/>
      <c r="F25" s="77"/>
      <c r="G25" s="77"/>
      <c r="H25" s="77"/>
    </row>
    <row r="26" spans="1:8" x14ac:dyDescent="0.35">
      <c r="A26" s="4"/>
      <c r="B26" s="4" t="s">
        <v>0</v>
      </c>
      <c r="C26" s="4" t="s">
        <v>1</v>
      </c>
      <c r="D26" s="4" t="s">
        <v>2</v>
      </c>
      <c r="E26" s="4" t="s">
        <v>26</v>
      </c>
      <c r="F26" s="4" t="s">
        <v>3</v>
      </c>
      <c r="G26" s="4" t="s">
        <v>4</v>
      </c>
      <c r="H26" s="4" t="s">
        <v>5</v>
      </c>
    </row>
    <row r="27" spans="1:8" x14ac:dyDescent="0.35">
      <c r="A27" s="1">
        <v>1</v>
      </c>
      <c r="B27" s="39"/>
      <c r="C27" s="40"/>
      <c r="D27" s="41"/>
      <c r="E27" s="42"/>
      <c r="F27" s="42"/>
      <c r="G27" s="43"/>
      <c r="H27" s="3">
        <f>F27*G27</f>
        <v>0</v>
      </c>
    </row>
    <row r="28" spans="1:8" x14ac:dyDescent="0.35">
      <c r="A28" s="1">
        <v>2</v>
      </c>
      <c r="B28" s="1"/>
      <c r="C28" s="2"/>
      <c r="D28" s="1"/>
      <c r="E28" s="1"/>
      <c r="F28" s="3"/>
      <c r="G28" s="3"/>
      <c r="H28" s="3">
        <f>F28*G28</f>
        <v>0</v>
      </c>
    </row>
    <row r="29" spans="1:8" x14ac:dyDescent="0.35">
      <c r="A29" s="4"/>
      <c r="B29" s="4"/>
      <c r="C29" s="4"/>
      <c r="D29" s="4"/>
      <c r="E29" s="4"/>
      <c r="F29" s="5">
        <f>SUM(F27:F28)</f>
        <v>0</v>
      </c>
      <c r="G29" s="4"/>
      <c r="H29" s="5">
        <f>SUM(H27:H27)</f>
        <v>0</v>
      </c>
    </row>
    <row r="31" spans="1:8" x14ac:dyDescent="0.35">
      <c r="A31" s="4"/>
      <c r="B31" s="4"/>
      <c r="C31" s="4"/>
      <c r="D31" s="4"/>
      <c r="E31" s="4"/>
      <c r="F31" s="5">
        <f>F23+F29</f>
        <v>432.12</v>
      </c>
      <c r="G31" s="4"/>
      <c r="H31" s="5">
        <f>H23+H29</f>
        <v>73460.400000000009</v>
      </c>
    </row>
    <row r="32" spans="1:8" x14ac:dyDescent="0.35">
      <c r="F32" s="1" t="s">
        <v>19</v>
      </c>
      <c r="G32" s="1"/>
      <c r="H32" s="3"/>
    </row>
    <row r="33" spans="4:10" x14ac:dyDescent="0.35">
      <c r="F33" s="1" t="s">
        <v>86</v>
      </c>
      <c r="G33" s="1"/>
      <c r="H33" s="3"/>
    </row>
    <row r="34" spans="4:10" x14ac:dyDescent="0.35">
      <c r="F34" s="1" t="s">
        <v>30</v>
      </c>
      <c r="G34" s="1"/>
      <c r="H34" s="8">
        <f>H31-H32-H33</f>
        <v>73460.400000000009</v>
      </c>
      <c r="J34" s="10"/>
    </row>
    <row r="35" spans="4:10" x14ac:dyDescent="0.35">
      <c r="F35" s="14"/>
      <c r="G35" s="14"/>
      <c r="H35" s="71"/>
      <c r="J35" s="10"/>
    </row>
    <row r="36" spans="4:10" x14ac:dyDescent="0.35">
      <c r="D36" s="32" t="s">
        <v>87</v>
      </c>
      <c r="E36" s="32" t="s">
        <v>88</v>
      </c>
      <c r="F36" s="63" t="s">
        <v>89</v>
      </c>
      <c r="G36" s="63" t="s">
        <v>90</v>
      </c>
      <c r="H36" s="63" t="s">
        <v>91</v>
      </c>
    </row>
    <row r="37" spans="4:10" x14ac:dyDescent="0.35">
      <c r="D37" s="1" t="s">
        <v>83</v>
      </c>
      <c r="E37" s="3">
        <v>22.9</v>
      </c>
      <c r="F37" s="3">
        <v>21.48</v>
      </c>
      <c r="G37" s="3">
        <f>E37-F37</f>
        <v>1.4199999999999982</v>
      </c>
      <c r="H37" s="1"/>
    </row>
    <row r="38" spans="4:10" x14ac:dyDescent="0.35">
      <c r="D38" s="1" t="s">
        <v>81</v>
      </c>
      <c r="E38" s="3">
        <v>24.06</v>
      </c>
      <c r="F38" s="3">
        <v>19.760000000000002</v>
      </c>
      <c r="G38" s="3">
        <f>E38-F38</f>
        <v>4.2999999999999972</v>
      </c>
      <c r="H38" s="1"/>
    </row>
    <row r="39" spans="4:10" x14ac:dyDescent="0.35">
      <c r="D39" s="32" t="s">
        <v>32</v>
      </c>
      <c r="E39" s="32"/>
      <c r="F39" s="32"/>
      <c r="G39" s="72">
        <f>SUM(G37:G38)</f>
        <v>5.7199999999999953</v>
      </c>
      <c r="H39" s="72">
        <f>G39*3000</f>
        <v>17159.999999999985</v>
      </c>
    </row>
  </sheetData>
  <autoFilter ref="B2:H23" xr:uid="{00000000-0009-0000-0000-000003000000}">
    <filterColumn colId="0">
      <filters>
        <filter val="KDB 072T"/>
      </filters>
    </filterColumn>
    <filterColumn colId="1">
      <filters blank="1">
        <dateGroupItem year="2021" month="8" day="17" dateTimeGrouping="day"/>
      </filters>
    </filterColumn>
  </autoFilter>
  <mergeCells count="2">
    <mergeCell ref="A25:H25"/>
    <mergeCell ref="A1:H1"/>
  </mergeCells>
  <conditionalFormatting sqref="D28">
    <cfRule type="duplicateValues" dxfId="67" priority="20"/>
  </conditionalFormatting>
  <conditionalFormatting sqref="D27">
    <cfRule type="duplicateValues" dxfId="66" priority="17"/>
  </conditionalFormatting>
  <conditionalFormatting sqref="D27">
    <cfRule type="duplicateValues" dxfId="65" priority="18"/>
  </conditionalFormatting>
  <conditionalFormatting sqref="D22">
    <cfRule type="duplicateValues" dxfId="64" priority="4"/>
  </conditionalFormatting>
  <conditionalFormatting sqref="D18 D3:D16">
    <cfRule type="duplicateValues" dxfId="63" priority="3"/>
  </conditionalFormatting>
  <conditionalFormatting sqref="D17 D19">
    <cfRule type="duplicateValues" dxfId="62" priority="1"/>
  </conditionalFormatting>
  <conditionalFormatting sqref="D20:D21">
    <cfRule type="duplicateValues" dxfId="61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opLeftCell="A31" workbookViewId="0">
      <selection activeCell="K14" sqref="K14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7" t="s">
        <v>6</v>
      </c>
      <c r="B1" s="77"/>
      <c r="C1" s="77"/>
      <c r="D1" s="77"/>
      <c r="E1" s="77"/>
      <c r="F1" s="77"/>
      <c r="G1" s="77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7" t="s">
        <v>25</v>
      </c>
      <c r="B18" s="77"/>
      <c r="C18" s="77"/>
      <c r="D18" s="77"/>
      <c r="E18" s="77"/>
      <c r="F18" s="77"/>
      <c r="G18" s="77"/>
      <c r="H18" s="77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0" priority="7"/>
  </conditionalFormatting>
  <conditionalFormatting sqref="D20:D22">
    <cfRule type="duplicateValues" dxfId="59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topLeftCell="A10" zoomScaleNormal="100" workbookViewId="0">
      <selection activeCell="G9" sqref="G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8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2" spans="1:8" x14ac:dyDescent="0.35">
      <c r="A12" s="77" t="s">
        <v>25</v>
      </c>
      <c r="B12" s="77"/>
      <c r="C12" s="77"/>
      <c r="D12" s="77"/>
      <c r="E12" s="77"/>
      <c r="F12" s="77"/>
      <c r="G12" s="77"/>
      <c r="H12" s="77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8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1"/>
        <v>0</v>
      </c>
    </row>
    <row r="18" spans="1:8" x14ac:dyDescent="0.35">
      <c r="A18" s="1">
        <v>5</v>
      </c>
      <c r="B18" s="33"/>
      <c r="C18" s="34"/>
      <c r="D18" s="33"/>
      <c r="E18" s="33"/>
      <c r="F18" s="35"/>
      <c r="G18" s="3"/>
      <c r="H18" s="3">
        <f t="shared" si="1"/>
        <v>0</v>
      </c>
    </row>
    <row r="19" spans="1:8" x14ac:dyDescent="0.35">
      <c r="A19" s="4"/>
      <c r="B19" s="4"/>
      <c r="C19" s="4"/>
      <c r="D19" s="4"/>
      <c r="E19" s="4"/>
      <c r="F19" s="5">
        <f>SUM(F14:F18)</f>
        <v>0</v>
      </c>
      <c r="G19" s="4"/>
      <c r="H19" s="5">
        <f>SUM(H14:H18)</f>
        <v>0</v>
      </c>
    </row>
    <row r="21" spans="1:8" x14ac:dyDescent="0.35">
      <c r="A21" s="4"/>
      <c r="B21" s="4"/>
      <c r="C21" s="4"/>
      <c r="D21" s="4"/>
      <c r="E21" s="4"/>
      <c r="F21" s="5">
        <f>F9+F19</f>
        <v>0</v>
      </c>
      <c r="G21" s="4"/>
      <c r="H21" s="5">
        <f t="shared" ref="H21" si="2">H9+H19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30</v>
      </c>
      <c r="G23" s="1"/>
      <c r="H23" s="8">
        <f>H21-H22</f>
        <v>0</v>
      </c>
    </row>
  </sheetData>
  <mergeCells count="2">
    <mergeCell ref="A12:H12"/>
    <mergeCell ref="A1:H1"/>
  </mergeCells>
  <conditionalFormatting sqref="D14:D16">
    <cfRule type="duplicateValues" dxfId="58" priority="17"/>
  </conditionalFormatting>
  <conditionalFormatting sqref="D14:D16">
    <cfRule type="duplicateValues" dxfId="57" priority="16"/>
  </conditionalFormatting>
  <conditionalFormatting sqref="D17">
    <cfRule type="duplicateValues" dxfId="56" priority="15"/>
  </conditionalFormatting>
  <conditionalFormatting sqref="D17">
    <cfRule type="duplicateValues" dxfId="55" priority="14"/>
  </conditionalFormatting>
  <conditionalFormatting sqref="D8">
    <cfRule type="duplicateValues" dxfId="54" priority="2"/>
  </conditionalFormatting>
  <conditionalFormatting sqref="D3:D7">
    <cfRule type="duplicateValues" dxfId="5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L10" sqref="L10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7" t="s">
        <v>25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 t="s">
        <v>96</v>
      </c>
      <c r="C9" s="40">
        <v>44425</v>
      </c>
      <c r="D9" s="41">
        <v>41642</v>
      </c>
      <c r="E9" s="42" t="s">
        <v>58</v>
      </c>
      <c r="F9" s="42">
        <v>20.64</v>
      </c>
      <c r="G9" s="43">
        <v>320</v>
      </c>
      <c r="H9" s="3">
        <f>F9*G9</f>
        <v>6604.8</v>
      </c>
    </row>
    <row r="10" spans="1:8" x14ac:dyDescent="0.35">
      <c r="A10" s="1">
        <v>2</v>
      </c>
      <c r="B10" s="39" t="s">
        <v>96</v>
      </c>
      <c r="C10" s="40">
        <v>44425</v>
      </c>
      <c r="D10" s="41">
        <v>42003</v>
      </c>
      <c r="E10" s="42" t="s">
        <v>58</v>
      </c>
      <c r="F10" s="42">
        <v>20.28</v>
      </c>
      <c r="G10" s="43">
        <v>320</v>
      </c>
      <c r="H10" s="3">
        <f t="shared" ref="H10:H12" si="2">F10*G10</f>
        <v>6489.6</v>
      </c>
    </row>
    <row r="11" spans="1:8" x14ac:dyDescent="0.35">
      <c r="A11" s="1">
        <v>3</v>
      </c>
      <c r="B11" s="39" t="s">
        <v>97</v>
      </c>
      <c r="C11" s="40">
        <v>44425</v>
      </c>
      <c r="D11" s="41">
        <v>41633</v>
      </c>
      <c r="E11" s="42" t="s">
        <v>64</v>
      </c>
      <c r="F11" s="42">
        <v>18.739999999999998</v>
      </c>
      <c r="G11" s="43">
        <v>309</v>
      </c>
      <c r="H11" s="3">
        <f t="shared" si="2"/>
        <v>5790.66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59.66</v>
      </c>
      <c r="G13" s="4"/>
      <c r="H13" s="5">
        <f>SUM(H9:H12)</f>
        <v>18885.060000000001</v>
      </c>
    </row>
    <row r="15" spans="1:8" x14ac:dyDescent="0.35">
      <c r="A15" s="4"/>
      <c r="B15" s="4"/>
      <c r="C15" s="4"/>
      <c r="D15" s="4"/>
      <c r="E15" s="4"/>
      <c r="F15" s="5">
        <f>F5+F13</f>
        <v>59.66</v>
      </c>
      <c r="G15" s="4"/>
      <c r="H15" s="5">
        <f>H5+H13</f>
        <v>18885.060000000001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18885.060000000001</v>
      </c>
    </row>
  </sheetData>
  <mergeCells count="2">
    <mergeCell ref="A7:H7"/>
    <mergeCell ref="A1:H1"/>
  </mergeCells>
  <conditionalFormatting sqref="D12">
    <cfRule type="duplicateValues" dxfId="52" priority="12"/>
  </conditionalFormatting>
  <conditionalFormatting sqref="D12">
    <cfRule type="duplicateValues" dxfId="51" priority="11"/>
  </conditionalFormatting>
  <conditionalFormatting sqref="D3:D4">
    <cfRule type="duplicateValues" dxfId="50" priority="5"/>
  </conditionalFormatting>
  <conditionalFormatting sqref="D9">
    <cfRule type="duplicateValues" dxfId="49" priority="1"/>
  </conditionalFormatting>
  <conditionalFormatting sqref="D9">
    <cfRule type="duplicateValues" dxfId="48" priority="2"/>
  </conditionalFormatting>
  <conditionalFormatting sqref="D10:D11">
    <cfRule type="duplicateValues" dxfId="47" priority="3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topLeftCell="A10" zoomScaleNormal="100" workbookViewId="0">
      <selection activeCell="J21" sqref="J21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175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175</v>
      </c>
      <c r="H4" s="3">
        <f t="shared" ref="H4:H6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175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175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175</v>
      </c>
      <c r="H7" s="3">
        <f t="shared" ref="H7:H15" si="1">G7*F7</f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175</v>
      </c>
      <c r="H8" s="3">
        <f t="shared" si="1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175</v>
      </c>
      <c r="H9" s="3">
        <f t="shared" si="1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>
        <v>175</v>
      </c>
      <c r="H10" s="3">
        <f t="shared" si="1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>
        <v>175</v>
      </c>
      <c r="H11" s="3">
        <f t="shared" si="1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>
        <v>175</v>
      </c>
      <c r="H12" s="3">
        <f t="shared" si="1"/>
        <v>0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>
        <v>175</v>
      </c>
      <c r="H13" s="3">
        <f t="shared" si="1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>
        <v>175</v>
      </c>
      <c r="H14" s="3">
        <f t="shared" si="1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>
        <v>175</v>
      </c>
      <c r="H15" s="3">
        <f t="shared" si="1"/>
        <v>0</v>
      </c>
    </row>
    <row r="16" spans="1:8" x14ac:dyDescent="0.35">
      <c r="A16" s="6"/>
      <c r="B16" s="6"/>
      <c r="C16" s="6"/>
      <c r="D16" s="6"/>
      <c r="E16" s="7"/>
      <c r="F16" s="7">
        <f>SUM(F3:F15)</f>
        <v>0</v>
      </c>
      <c r="G16" s="7"/>
      <c r="H16" s="7">
        <f>SUM(H3:H15)</f>
        <v>0</v>
      </c>
    </row>
    <row r="18" spans="1:8" x14ac:dyDescent="0.35">
      <c r="A18" s="77" t="s">
        <v>25</v>
      </c>
      <c r="B18" s="77"/>
      <c r="C18" s="77"/>
      <c r="D18" s="77"/>
      <c r="E18" s="77"/>
      <c r="F18" s="77"/>
      <c r="G18" s="77"/>
      <c r="H18" s="77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 t="shared" ref="H21" si="2">F21*G21</f>
        <v>0</v>
      </c>
    </row>
    <row r="22" spans="1:8" x14ac:dyDescent="0.35">
      <c r="A22" s="4"/>
      <c r="B22" s="4"/>
      <c r="C22" s="4"/>
      <c r="D22" s="4"/>
      <c r="E22" s="4"/>
      <c r="F22" s="5">
        <f>SUM(F20:F21)</f>
        <v>0</v>
      </c>
      <c r="G22" s="4"/>
      <c r="H22" s="5">
        <f>SUM(H20:H21)</f>
        <v>0</v>
      </c>
    </row>
    <row r="24" spans="1:8" x14ac:dyDescent="0.35">
      <c r="A24" s="4"/>
      <c r="B24" s="4"/>
      <c r="C24" s="4"/>
      <c r="D24" s="4"/>
      <c r="E24" s="4"/>
      <c r="F24" s="5">
        <f>F16+F22</f>
        <v>0</v>
      </c>
      <c r="G24" s="4"/>
      <c r="H24" s="5">
        <f>H16+H22</f>
        <v>0</v>
      </c>
    </row>
    <row r="25" spans="1:8" x14ac:dyDescent="0.35">
      <c r="F25" s="1"/>
      <c r="G25" s="3">
        <v>0</v>
      </c>
      <c r="H25" s="3"/>
    </row>
    <row r="26" spans="1:8" x14ac:dyDescent="0.35">
      <c r="F26" s="1"/>
      <c r="G26" s="3"/>
      <c r="H26" s="3"/>
    </row>
    <row r="27" spans="1:8" x14ac:dyDescent="0.35">
      <c r="F27" s="1"/>
      <c r="G27" s="3">
        <v>0</v>
      </c>
      <c r="H27" s="3"/>
    </row>
    <row r="28" spans="1:8" x14ac:dyDescent="0.35">
      <c r="F28" s="1"/>
      <c r="G28" s="3">
        <v>0</v>
      </c>
      <c r="H28" s="3"/>
    </row>
    <row r="29" spans="1:8" x14ac:dyDescent="0.35">
      <c r="F29" s="1" t="s">
        <v>61</v>
      </c>
      <c r="G29" s="3"/>
      <c r="H29" s="3">
        <f>SUM(G25:G28)</f>
        <v>0</v>
      </c>
    </row>
    <row r="30" spans="1:8" x14ac:dyDescent="0.35">
      <c r="F30" s="1" t="s">
        <v>30</v>
      </c>
      <c r="G30" s="1"/>
      <c r="H30" s="8">
        <f>H24-H29</f>
        <v>0</v>
      </c>
    </row>
  </sheetData>
  <mergeCells count="2">
    <mergeCell ref="A18:H18"/>
    <mergeCell ref="A1:H1"/>
  </mergeCells>
  <conditionalFormatting sqref="D20:D21">
    <cfRule type="duplicateValues" dxfId="46" priority="63"/>
  </conditionalFormatting>
  <conditionalFormatting sqref="D8:D15">
    <cfRule type="duplicateValues" dxfId="45" priority="1"/>
  </conditionalFormatting>
  <conditionalFormatting sqref="D3:D7">
    <cfRule type="duplicateValues" dxfId="44" priority="6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K16" sqref="K16:L16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95</v>
      </c>
      <c r="C3" s="46">
        <v>44422</v>
      </c>
      <c r="D3" s="41">
        <v>18410</v>
      </c>
      <c r="E3" s="44" t="s">
        <v>77</v>
      </c>
      <c r="F3" s="42">
        <v>21.2</v>
      </c>
      <c r="G3" s="47">
        <v>170</v>
      </c>
      <c r="H3" s="3">
        <f>F3*G3</f>
        <v>3604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21.2</v>
      </c>
      <c r="G6" s="6"/>
      <c r="H6" s="7">
        <f>SUM(H3:H5)</f>
        <v>3604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3604</v>
      </c>
    </row>
    <row r="11" spans="1:8" x14ac:dyDescent="0.35">
      <c r="H11" t="s">
        <v>35</v>
      </c>
    </row>
  </sheetData>
  <mergeCells count="1">
    <mergeCell ref="A1:H1"/>
  </mergeCells>
  <conditionalFormatting sqref="D5">
    <cfRule type="duplicateValues" dxfId="43" priority="3"/>
  </conditionalFormatting>
  <conditionalFormatting sqref="D4">
    <cfRule type="duplicateValues" dxfId="42" priority="2"/>
  </conditionalFormatting>
  <conditionalFormatting sqref="D3">
    <cfRule type="duplicateValues" dxfId="4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2021-09-24T02:57:48Z</dcterms:modified>
</cp:coreProperties>
</file>