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44EA3C8D-CD47-423A-B9F2-A8194FE683F7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Ballast!$A$2:$H$8</definedName>
    <definedName name="_xlnm._FilterDatabase" localSheetId="3" hidden="1">Gregory!$B$2:$H$6</definedName>
    <definedName name="_xlnm._FilterDatabase" localSheetId="14" hidden="1">Mutuma!$A$2:$H$8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6" l="1"/>
  <c r="J77" i="8" l="1"/>
  <c r="N23" i="8" l="1"/>
  <c r="H4" i="5" l="1"/>
  <c r="H5" i="5"/>
  <c r="H6" i="5"/>
  <c r="H7" i="5"/>
  <c r="H8" i="5"/>
  <c r="H9" i="5"/>
  <c r="H3" i="5"/>
  <c r="F10" i="5"/>
  <c r="F9" i="1"/>
  <c r="H10" i="5" l="1"/>
  <c r="F6" i="16"/>
  <c r="F7" i="20"/>
  <c r="N18" i="8" l="1"/>
  <c r="N21" i="8"/>
  <c r="G79" i="8" l="1"/>
  <c r="O21" i="8" l="1"/>
  <c r="G26" i="16"/>
  <c r="G25" i="16"/>
  <c r="G27" i="16" s="1"/>
  <c r="H27" i="16" s="1"/>
  <c r="D79" i="8"/>
  <c r="J70" i="8"/>
  <c r="H4" i="20" l="1"/>
  <c r="H5" i="20"/>
  <c r="H6" i="20"/>
  <c r="H3" i="20"/>
  <c r="H7" i="20" l="1"/>
  <c r="G24" i="19" l="1"/>
  <c r="F5" i="3"/>
  <c r="G25" i="19" l="1"/>
  <c r="M21" i="9"/>
  <c r="M22" i="9" s="1"/>
  <c r="D44" i="8" l="1"/>
  <c r="D55" i="8" s="1"/>
  <c r="G69" i="8" l="1"/>
  <c r="O18" i="8"/>
  <c r="D69" i="8"/>
  <c r="H69" i="8" s="1"/>
  <c r="F6" i="19" l="1"/>
  <c r="F8" i="4" l="1"/>
  <c r="H4" i="4"/>
  <c r="H5" i="4"/>
  <c r="H6" i="4"/>
  <c r="H7" i="4"/>
  <c r="H3" i="4"/>
  <c r="H4" i="19"/>
  <c r="H5" i="19"/>
  <c r="H3" i="19"/>
  <c r="F9" i="7"/>
  <c r="H4" i="16"/>
  <c r="H5" i="16"/>
  <c r="H3" i="16"/>
  <c r="H6" i="19" l="1"/>
  <c r="H6" i="16"/>
  <c r="H8" i="4"/>
  <c r="H4" i="7"/>
  <c r="H5" i="7"/>
  <c r="H6" i="7"/>
  <c r="H7" i="7"/>
  <c r="H8" i="7"/>
  <c r="H3" i="7"/>
  <c r="H9" i="7" l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3" i="14" l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4" i="14" l="1"/>
  <c r="F5" i="14"/>
  <c r="D23" i="8" s="1"/>
  <c r="H4" i="6"/>
  <c r="H5" i="6"/>
  <c r="H6" i="6"/>
  <c r="H7" i="6"/>
  <c r="H8" i="6"/>
  <c r="H9" i="6"/>
  <c r="H10" i="6"/>
  <c r="H11" i="6"/>
  <c r="H3" i="6"/>
  <c r="F12" i="6"/>
  <c r="H12" i="6" l="1"/>
  <c r="H5" i="14"/>
  <c r="G3" i="12"/>
  <c r="F5" i="13" l="1"/>
  <c r="H3" i="13"/>
  <c r="H4" i="13"/>
  <c r="H5" i="13" l="1"/>
  <c r="H3" i="1"/>
  <c r="H4" i="1"/>
  <c r="H5" i="1"/>
  <c r="H6" i="1"/>
  <c r="H7" i="1"/>
  <c r="H8" i="1"/>
  <c r="H9" i="1" l="1"/>
  <c r="O15" i="8"/>
  <c r="O17" i="8"/>
  <c r="O11" i="8"/>
  <c r="F6" i="10" l="1"/>
  <c r="F4" i="18"/>
  <c r="O10" i="8" l="1"/>
  <c r="G55" i="8" l="1"/>
  <c r="F55" i="8"/>
  <c r="E55" i="8"/>
  <c r="F17" i="5" l="1"/>
  <c r="R8" i="15" l="1"/>
  <c r="R7" i="15"/>
  <c r="H15" i="7" l="1"/>
  <c r="F23" i="17"/>
  <c r="H21" i="17"/>
  <c r="H14" i="7" l="1"/>
  <c r="M5" i="8" l="1"/>
  <c r="H11" i="16" l="1"/>
  <c r="H22" i="17"/>
  <c r="H9" i="3" l="1"/>
  <c r="H10" i="3"/>
  <c r="O9" i="8" l="1"/>
  <c r="O23" i="8" l="1"/>
  <c r="H10" i="14"/>
  <c r="H11" i="14"/>
  <c r="H12" i="14"/>
  <c r="F12" i="16" l="1"/>
  <c r="D5" i="8"/>
  <c r="D20" i="8" l="1"/>
  <c r="H18" i="3"/>
  <c r="O20" i="8" l="1"/>
  <c r="F20" i="6" l="1"/>
  <c r="H17" i="6"/>
  <c r="H18" i="6"/>
  <c r="H19" i="6"/>
  <c r="F10" i="9"/>
  <c r="F13" i="11" l="1"/>
  <c r="F17" i="7"/>
  <c r="H5" i="8" s="1"/>
  <c r="F13" i="14" l="1"/>
  <c r="H23" i="8" s="1"/>
  <c r="F4" i="9"/>
  <c r="N13" i="8" l="1"/>
  <c r="M13" i="8"/>
  <c r="M24" i="8" s="1"/>
  <c r="O13" i="8"/>
  <c r="F15" i="20" l="1"/>
  <c r="H14" i="20"/>
  <c r="O19" i="8" l="1"/>
  <c r="O5" i="8"/>
  <c r="H10" i="13"/>
  <c r="H9" i="13"/>
  <c r="F11" i="13"/>
  <c r="H21" i="8" s="1"/>
  <c r="O6" i="8"/>
  <c r="H16" i="6"/>
  <c r="H20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4" i="10"/>
  <c r="H5" i="10"/>
  <c r="H3" i="10"/>
  <c r="H24" i="6" l="1"/>
  <c r="H6" i="10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6" i="7"/>
  <c r="H13" i="7"/>
  <c r="H17" i="7" l="1"/>
  <c r="F19" i="7"/>
  <c r="F12" i="2"/>
  <c r="F14" i="2" s="1"/>
  <c r="H13" i="8" l="1"/>
  <c r="H12" i="11"/>
  <c r="H11" i="11"/>
  <c r="H13" i="11" l="1"/>
  <c r="O16" i="8"/>
  <c r="F20" i="8"/>
  <c r="H13" i="20"/>
  <c r="H12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10" i="16"/>
  <c r="J6" i="8"/>
  <c r="J8" i="8"/>
  <c r="J12" i="8"/>
  <c r="J13" i="8"/>
  <c r="H9" i="8"/>
  <c r="J9" i="8" s="1"/>
  <c r="H11" i="2"/>
  <c r="H10" i="2"/>
  <c r="H9" i="2"/>
  <c r="H15" i="20" l="1"/>
  <c r="H4" i="18"/>
  <c r="H12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14" i="16"/>
  <c r="H19" i="8"/>
  <c r="J19" i="8" s="1"/>
  <c r="K19" i="8" s="1"/>
  <c r="P19" i="8" s="1"/>
  <c r="H12" i="2"/>
  <c r="H14" i="19"/>
  <c r="H16" i="19" s="1"/>
  <c r="H20" i="19" s="1"/>
  <c r="G15" i="17"/>
  <c r="H27" i="17"/>
  <c r="H18" i="20"/>
  <c r="H13" i="18"/>
  <c r="H15" i="18" s="1"/>
  <c r="H18" i="18" s="1"/>
  <c r="K16" i="8"/>
  <c r="P16" i="8" s="1"/>
  <c r="H14" i="16" l="1"/>
  <c r="H22" i="16" s="1"/>
  <c r="P15" i="8" s="1"/>
  <c r="H9" i="9"/>
  <c r="H8" i="9"/>
  <c r="H16" i="5"/>
  <c r="H15" i="5"/>
  <c r="H20" i="8"/>
  <c r="J20" i="8" s="1"/>
  <c r="K20" i="8" s="1"/>
  <c r="P20" i="8" s="1"/>
  <c r="H15" i="12"/>
  <c r="H18" i="12" s="1"/>
  <c r="H7" i="8"/>
  <c r="H12" i="4"/>
  <c r="H16" i="4" s="1"/>
  <c r="H17" i="5" l="1"/>
  <c r="H10" i="9"/>
  <c r="H12" i="9" s="1"/>
  <c r="H14" i="9" s="1"/>
  <c r="J5" i="8"/>
  <c r="H10" i="8"/>
  <c r="J10" i="8" s="1"/>
  <c r="H11" i="3"/>
  <c r="H11" i="8"/>
  <c r="J11" i="8" s="1"/>
  <c r="F12" i="9"/>
  <c r="H14" i="8"/>
  <c r="J14" i="8" s="1"/>
  <c r="J7" i="8"/>
  <c r="O24" i="8" l="1"/>
  <c r="K25" i="8"/>
  <c r="H9" i="14"/>
  <c r="H13" i="14" s="1"/>
  <c r="F18" i="4"/>
  <c r="F16" i="15"/>
  <c r="H8" i="15"/>
  <c r="H7" i="15"/>
  <c r="H6" i="15"/>
  <c r="H5" i="15"/>
  <c r="H4" i="15"/>
  <c r="H3" i="15"/>
  <c r="D21" i="8" l="1"/>
  <c r="F21" i="8" s="1"/>
  <c r="F13" i="13"/>
  <c r="J21" i="8" s="1"/>
  <c r="F15" i="14"/>
  <c r="H15" i="14"/>
  <c r="H19" i="14" s="1"/>
  <c r="H16" i="15"/>
  <c r="H24" i="8" l="1"/>
  <c r="H25" i="8" s="1"/>
  <c r="K21" i="8"/>
  <c r="P21" i="8" s="1"/>
  <c r="J23" i="8"/>
  <c r="J24" i="8" s="1"/>
  <c r="F19" i="5"/>
  <c r="F15" i="11"/>
  <c r="H15" i="11" l="1"/>
  <c r="H20" i="11" s="1"/>
  <c r="H13" i="13" l="1"/>
  <c r="H16" i="13" s="1"/>
  <c r="N14" i="8"/>
  <c r="F23" i="8"/>
  <c r="K23" i="8" s="1"/>
  <c r="E6" i="12"/>
  <c r="P23" i="8" l="1"/>
  <c r="H19" i="7"/>
  <c r="H23" i="7" s="1"/>
  <c r="G6" i="12"/>
  <c r="F22" i="8"/>
  <c r="K22" i="8" s="1"/>
  <c r="P22" i="8" s="1"/>
  <c r="N12" i="8"/>
  <c r="N24" i="8" s="1"/>
  <c r="D14" i="8"/>
  <c r="F14" i="8" s="1"/>
  <c r="K14" i="8" s="1"/>
  <c r="P14" i="8" s="1"/>
  <c r="D13" i="8"/>
  <c r="G10" i="12" l="1"/>
  <c r="H19" i="5"/>
  <c r="H21" i="5" s="1"/>
  <c r="H21" i="12" l="1"/>
  <c r="D12" i="8"/>
  <c r="F12" i="8" s="1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0" i="10"/>
  <c r="H18" i="4"/>
  <c r="H20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<sst xmlns="http://schemas.openxmlformats.org/spreadsheetml/2006/main" count="470" uniqueCount="93">
  <si>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</si>
  <si>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</si>
  <si>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</si>
  <si>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</si>
  <si>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</si>
  <si>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</si>
  <si>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</si>
  <si>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</si>
  <si>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</si>
  <si>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</si>
  <si>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</si>
  <si>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</si>
  <si>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</si>
  <si>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</si>
  <si>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</si>
  <si>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</si>
  <si>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</si>
  <si>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</si>
  <si>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</si>
  <si>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</si>
  <si>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</si>
  <si>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</si>
  <si>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</si>
  <si>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</si>
  <si>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</si>
  <si>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</si>
  <si>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</si>
  <si>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</si>
  <si>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</si>
  <si>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</si>
  <si>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</si>
  <si>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</si>
  <si>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</si>
  <si>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</si>
  <si>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</si>
  <si>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</si>
  <si>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</si>
  <si>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</si>
  <si>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</si>
  <si>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</si>
  <si>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</si>
  <si>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</si>
  <si>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</si>
  <si>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</si>
  <si>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</si>
  <si>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</si>
  <si>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</si>
  <si>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</si>
  <si>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</si>
  <si>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</si>
  <si>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</si>
  <si>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</si>
  <si>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</si>
  <si>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</si>
  <si>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</si>
  <si>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</si>
  <si>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</si>
  <si>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</si>
  <si>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</si>
  <si>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</si>
  <si>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</si>
  <si>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</si>
  <si>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</si>
  <si>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</si>
  <si>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</si>
  <si>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</si>
  <si>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</si>
  <si>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</si>
  <si>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</si>
  <si>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</si>
  <si>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</si>
  <si>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</si>
  <si>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</si>
  <si>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</si>
  <si>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</si>
  <si>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</si>
  <si>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</si>
  <si>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</si>
  <si>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</si>
  <si>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</si>
  <si>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0-40</t>
  </si>
  <si>
    <t>KCX 388Z</t>
  </si>
  <si>
    <t>KAT 901C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</si>
  <si>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</si>
  <si>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</si>
  <si>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</si>
  <si>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</si>
  <si>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</si>
  <si>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</si>
  <si>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</si>
  <si>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5-10</t>
  </si>
  <si>
    <t>Delight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</si>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</sst>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2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" fontId="6" fillId="5" borderId="1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0" fontId="6" fillId="4" borderId="1" xfId="0" applyFont="1" applyFill="1" applyBorder="1"/>
    <xf numFmtId="14" fontId="6" fillId="4" borderId="1" xfId="0" applyNumberFormat="1" applyFont="1" applyFill="1" applyBorder="1"/>
    <xf numFmtId="49" fontId="6" fillId="4" borderId="1" xfId="0" applyNumberFormat="1" applyFont="1" applyFill="1" applyBorder="1" applyAlignment="1"/>
    <xf numFmtId="43" fontId="6" fillId="4" borderId="1" xfId="0" applyNumberFormat="1" applyFont="1" applyFill="1" applyBorder="1" applyAlignment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458"/>
  <sheetViews>
    <sheetView tabSelected="1" workbookViewId="0">
      <selection sqref="A1:I10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5" t="s">
        <v>6</v>
      </c>
      <c r="B1" s="75"/>
      <c r="C1" s="75"/>
      <c r="D1" s="75"/>
      <c r="E1" s="75"/>
      <c r="F1" s="75"/>
      <c r="G1" s="75"/>
      <c r="H1" s="75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51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  <c r="L2" s="54"/>
      <c r="M2" s="54"/>
      <c r="N2" s="54"/>
      <c r="O2" s="77"/>
      <c r="P2" s="77"/>
      <c r="Q2" s="77"/>
      <c r="R2" s="77"/>
      <c r="S2" s="77"/>
      <c r="T2" s="77"/>
      <c r="U2" s="77"/>
      <c r="V2" s="77"/>
      <c r="W2" s="77"/>
      <c r="X2" s="77"/>
      <c r="Y2" s="54"/>
      <c r="Z2" s="77"/>
      <c r="AA2" s="77"/>
      <c r="AB2" s="51"/>
      <c r="AC2" s="54"/>
      <c r="AD2" s="54"/>
      <c r="AE2" s="54"/>
      <c r="AF2" s="54"/>
      <c r="AG2" s="51"/>
    </row>
    <row r="3" spans="1:33" x14ac:dyDescent="0.35">
      <c r="A3" s="45">
        <v>1</v>
      </c>
      <c r="B3" s="69" t="s">
        <v>82</v>
      </c>
      <c r="C3" s="70">
        <v>44428</v>
      </c>
      <c r="D3" s="49">
        <v>19716</v>
      </c>
      <c r="E3" s="71" t="s">
        <v>90</v>
      </c>
      <c r="F3" s="72">
        <v>18.5</v>
      </c>
      <c r="G3" s="47">
        <v>170</v>
      </c>
      <c r="H3" s="11">
        <f t="shared" ref="H3:H8" si="0">G3*F3</f>
        <v>3145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1"/>
      <c r="AC3" s="54"/>
      <c r="AD3" s="54"/>
      <c r="AE3" s="54"/>
      <c r="AF3" s="54"/>
      <c r="AG3" s="51"/>
    </row>
    <row r="4" spans="1:33" x14ac:dyDescent="0.35">
      <c r="A4" s="45">
        <v>2</v>
      </c>
      <c r="B4" s="69" t="s">
        <v>82</v>
      </c>
      <c r="C4" s="70">
        <v>44429</v>
      </c>
      <c r="D4" s="49">
        <v>19908</v>
      </c>
      <c r="E4" s="71" t="s">
        <v>80</v>
      </c>
      <c r="F4" s="72">
        <v>17.32</v>
      </c>
      <c r="G4" s="47">
        <v>170</v>
      </c>
      <c r="H4" s="11">
        <f t="shared" si="0"/>
        <v>2944.4</v>
      </c>
      <c r="L4" s="51"/>
      <c r="M4" s="51"/>
      <c r="N4" s="55"/>
      <c r="O4" s="56"/>
      <c r="P4" s="52"/>
      <c r="Q4" s="56"/>
      <c r="R4" s="52"/>
      <c r="S4" s="56"/>
      <c r="T4" s="52"/>
      <c r="U4" s="51"/>
      <c r="V4" s="52"/>
      <c r="W4" s="56"/>
      <c r="X4" s="52"/>
      <c r="Y4" s="51"/>
      <c r="Z4" s="56"/>
      <c r="AA4" s="52"/>
      <c r="AB4" s="51"/>
      <c r="AC4" s="52"/>
      <c r="AD4" s="52"/>
      <c r="AE4" s="51"/>
      <c r="AF4" s="52"/>
      <c r="AG4" s="51"/>
    </row>
    <row r="5" spans="1:33" x14ac:dyDescent="0.35">
      <c r="A5" s="45">
        <v>3</v>
      </c>
      <c r="B5" s="69" t="s">
        <v>82</v>
      </c>
      <c r="C5" s="70">
        <v>44429</v>
      </c>
      <c r="D5" s="49">
        <v>19887</v>
      </c>
      <c r="E5" s="71" t="s">
        <v>80</v>
      </c>
      <c r="F5" s="72">
        <v>18.66</v>
      </c>
      <c r="G5" s="47">
        <v>170</v>
      </c>
      <c r="H5" s="11">
        <f t="shared" si="0"/>
        <v>3172.2</v>
      </c>
      <c r="L5" s="51"/>
      <c r="M5" s="51"/>
      <c r="N5" s="55"/>
      <c r="O5" s="56"/>
      <c r="P5" s="52"/>
      <c r="Q5" s="56"/>
      <c r="R5" s="52"/>
      <c r="S5" s="56"/>
      <c r="T5" s="52"/>
      <c r="U5" s="51"/>
      <c r="V5" s="52"/>
      <c r="W5" s="56"/>
      <c r="X5" s="52"/>
      <c r="Y5" s="51"/>
      <c r="Z5" s="56"/>
      <c r="AA5" s="52"/>
      <c r="AB5" s="51"/>
      <c r="AC5" s="51"/>
      <c r="AD5" s="52"/>
      <c r="AE5" s="51"/>
      <c r="AF5" s="52"/>
      <c r="AG5" s="51"/>
    </row>
    <row r="6" spans="1:33" x14ac:dyDescent="0.35">
      <c r="A6" s="45">
        <v>4</v>
      </c>
      <c r="B6" s="69" t="s">
        <v>82</v>
      </c>
      <c r="C6" s="70">
        <v>44429</v>
      </c>
      <c r="D6" s="49">
        <v>19923</v>
      </c>
      <c r="E6" s="71" t="s">
        <v>80</v>
      </c>
      <c r="F6" s="72">
        <v>19.059999999999999</v>
      </c>
      <c r="G6" s="47">
        <v>170</v>
      </c>
      <c r="H6" s="11">
        <f t="shared" si="0"/>
        <v>3240.2</v>
      </c>
      <c r="L6" s="51"/>
      <c r="M6" s="51"/>
      <c r="N6" s="55"/>
      <c r="O6" s="56"/>
      <c r="P6" s="52"/>
      <c r="Q6" s="56"/>
      <c r="R6" s="52"/>
      <c r="S6" s="56"/>
      <c r="T6" s="52"/>
      <c r="U6" s="51"/>
      <c r="V6" s="52"/>
      <c r="W6" s="56"/>
      <c r="X6" s="52"/>
      <c r="Y6" s="51"/>
      <c r="Z6" s="56"/>
      <c r="AA6" s="52"/>
      <c r="AB6" s="51"/>
      <c r="AC6" s="52"/>
      <c r="AD6" s="52"/>
      <c r="AE6" s="52"/>
      <c r="AF6" s="52"/>
      <c r="AG6" s="51"/>
    </row>
    <row r="7" spans="1:33" x14ac:dyDescent="0.35">
      <c r="A7" s="45">
        <v>5</v>
      </c>
      <c r="B7" s="69" t="s">
        <v>69</v>
      </c>
      <c r="C7" s="70">
        <v>44429</v>
      </c>
      <c r="D7" s="49">
        <v>19963</v>
      </c>
      <c r="E7" s="71" t="s">
        <v>92</v>
      </c>
      <c r="F7" s="72">
        <v>24.38</v>
      </c>
      <c r="G7" s="47">
        <v>170</v>
      </c>
      <c r="H7" s="11">
        <f t="shared" si="0"/>
        <v>4144.5999999999995</v>
      </c>
      <c r="L7" s="51"/>
      <c r="M7" s="51"/>
      <c r="N7" s="55"/>
      <c r="O7" s="56"/>
      <c r="P7" s="52"/>
      <c r="Q7" s="56"/>
      <c r="R7" s="52"/>
      <c r="S7" s="56"/>
      <c r="T7" s="52"/>
      <c r="U7" s="51"/>
      <c r="V7" s="52"/>
      <c r="W7" s="56"/>
      <c r="X7" s="52"/>
      <c r="Y7" s="51"/>
      <c r="Z7" s="56"/>
      <c r="AA7" s="52"/>
      <c r="AB7" s="51"/>
      <c r="AC7" s="52"/>
      <c r="AD7" s="52"/>
      <c r="AE7" s="52"/>
      <c r="AF7" s="52"/>
      <c r="AG7" s="51"/>
    </row>
    <row r="8" spans="1:33" x14ac:dyDescent="0.35">
      <c r="A8" s="45">
        <v>6</v>
      </c>
      <c r="B8" s="69" t="s">
        <v>70</v>
      </c>
      <c r="C8" s="70">
        <v>44429</v>
      </c>
      <c r="D8" s="49">
        <v>19863</v>
      </c>
      <c r="E8" s="71" t="s">
        <v>92</v>
      </c>
      <c r="F8" s="72">
        <v>21.84</v>
      </c>
      <c r="G8" s="47">
        <v>170</v>
      </c>
      <c r="H8" s="11">
        <f t="shared" si="0"/>
        <v>3712.8</v>
      </c>
      <c r="L8" s="51"/>
      <c r="M8" s="51"/>
      <c r="N8" s="55"/>
      <c r="O8" s="56"/>
      <c r="P8" s="52"/>
      <c r="Q8" s="56"/>
      <c r="R8" s="52"/>
      <c r="S8" s="56"/>
      <c r="T8" s="52"/>
      <c r="U8" s="51"/>
      <c r="V8" s="52"/>
      <c r="W8" s="56"/>
      <c r="X8" s="52"/>
      <c r="Y8" s="51"/>
      <c r="Z8" s="56"/>
      <c r="AA8" s="52"/>
      <c r="AB8" s="51"/>
      <c r="AC8" s="52"/>
      <c r="AD8" s="52"/>
      <c r="AE8" s="52"/>
      <c r="AF8" s="52"/>
      <c r="AG8" s="51"/>
    </row>
    <row r="9" spans="1:33" ht="15" customHeight="1" x14ac:dyDescent="0.35">
      <c r="A9" s="45"/>
      <c r="B9" s="45"/>
      <c r="C9" s="73" t="s">
        <v>72</v>
      </c>
      <c r="D9" s="74"/>
      <c r="E9" s="74"/>
      <c r="F9" s="59">
        <f>SUM(F3:F8)</f>
        <v>119.76</v>
      </c>
      <c r="G9" s="47"/>
      <c r="H9" s="50">
        <f>SUM(H3:H8)</f>
        <v>20359.199999999997</v>
      </c>
      <c r="L9" s="51"/>
      <c r="M9" s="51"/>
      <c r="N9" s="55"/>
      <c r="O9" s="56"/>
      <c r="P9" s="51"/>
      <c r="Q9" s="56"/>
      <c r="R9" s="53"/>
      <c r="S9" s="56"/>
      <c r="T9" s="51"/>
      <c r="U9" s="51"/>
      <c r="V9" s="51"/>
      <c r="W9" s="56"/>
      <c r="X9" s="51"/>
      <c r="Y9" s="51"/>
      <c r="Z9" s="56"/>
      <c r="AA9" s="52"/>
      <c r="AB9" s="51"/>
      <c r="AC9" s="51"/>
      <c r="AD9" s="51"/>
      <c r="AE9" s="51"/>
      <c r="AF9" s="52"/>
      <c r="AG9" s="51"/>
    </row>
    <row r="1048458" spans="3:3" x14ac:dyDescent="0.35">
      <c r="C1048458" s="46">
        <v>44418</v>
      </c>
    </row>
  </sheetData>
  <sortState xmlns:xlrd2="http://schemas.microsoft.com/office/spreadsheetml/2017/richdata2" ref="B3:G8">
    <sortCondition ref="B3:B8"/>
  </sortState>
  <mergeCells count="9">
    <mergeCell ref="C9:E9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8">
    <cfRule type="duplicateValues" dxfId="0" priority="78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topLeftCell="A10" workbookViewId="0">
      <selection activeCell="H18" sqref="H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5" t="s">
        <v>24</v>
      </c>
      <c r="B8" s="75"/>
      <c r="C8" s="75"/>
      <c r="D8" s="75"/>
      <c r="E8" s="75"/>
      <c r="F8" s="75"/>
      <c r="G8" s="75"/>
      <c r="H8" s="75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25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1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5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65"/>
      <c r="P18" s="10"/>
    </row>
    <row r="19" spans="4:16" x14ac:dyDescent="0.35">
      <c r="F19" s="1" t="s">
        <v>79</v>
      </c>
      <c r="G19" s="1"/>
      <c r="H19" s="3"/>
      <c r="O19" s="65"/>
      <c r="P19" s="10"/>
    </row>
    <row r="20" spans="4:16" x14ac:dyDescent="0.35">
      <c r="F20" s="32" t="s">
        <v>29</v>
      </c>
      <c r="G20" s="32"/>
      <c r="H20" s="64">
        <f>H16-H17-H19-H18</f>
        <v>0</v>
      </c>
      <c r="O20" s="65">
        <v>44423</v>
      </c>
      <c r="P20" s="10">
        <v>10000</v>
      </c>
    </row>
    <row r="21" spans="4:16" x14ac:dyDescent="0.35">
      <c r="O21" s="65">
        <v>44423</v>
      </c>
      <c r="P21" s="10">
        <v>7500</v>
      </c>
    </row>
    <row r="22" spans="4:16" x14ac:dyDescent="0.35">
      <c r="D22" s="32" t="s">
        <v>74</v>
      </c>
      <c r="E22" s="32" t="s">
        <v>75</v>
      </c>
      <c r="F22" s="58" t="s">
        <v>76</v>
      </c>
      <c r="G22" s="58" t="s">
        <v>77</v>
      </c>
      <c r="H22" s="58" t="s">
        <v>78</v>
      </c>
      <c r="O22" s="65">
        <v>44422</v>
      </c>
      <c r="P22" s="10">
        <v>10000</v>
      </c>
    </row>
    <row r="23" spans="4:16" x14ac:dyDescent="0.35">
      <c r="D23" s="1" t="s">
        <v>71</v>
      </c>
      <c r="E23" s="3"/>
      <c r="F23" s="3"/>
      <c r="G23" s="3"/>
      <c r="H23" s="1"/>
      <c r="O23" s="65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31</v>
      </c>
      <c r="E25" s="32"/>
      <c r="F25" s="32"/>
      <c r="G25" s="64">
        <f>SUM(G23:G24)</f>
        <v>0</v>
      </c>
      <c r="H25" s="64"/>
    </row>
  </sheetData>
  <mergeCells count="2">
    <mergeCell ref="A8:H8"/>
    <mergeCell ref="A1:H1"/>
  </mergeCells>
  <conditionalFormatting sqref="D10">
    <cfRule type="duplicateValues" dxfId="41" priority="2"/>
  </conditionalFormatting>
  <conditionalFormatting sqref="D10">
    <cfRule type="duplicateValues" dxfId="40" priority="3"/>
  </conditionalFormatting>
  <conditionalFormatting sqref="D11:D12">
    <cfRule type="duplicateValues" dxfId="39" priority="4"/>
  </conditionalFormatting>
  <conditionalFormatting sqref="D5">
    <cfRule type="duplicateValues" dxfId="38" priority="70"/>
  </conditionalFormatting>
  <conditionalFormatting sqref="D3:D4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topLeftCell="A7" workbookViewId="0">
      <selection activeCell="H20" sqref="H2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68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45">
        <f>G3*F3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45">
        <f t="shared" ref="H4:H8" si="0">G4*F4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45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45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/>
      <c r="H7" s="45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45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0</v>
      </c>
      <c r="G9" s="6"/>
      <c r="H9" s="7">
        <f>SUM(H3:H8)</f>
        <v>0</v>
      </c>
    </row>
    <row r="11" spans="1:8" x14ac:dyDescent="0.35">
      <c r="A11" s="75" t="s">
        <v>24</v>
      </c>
      <c r="B11" s="75"/>
      <c r="C11" s="75"/>
      <c r="D11" s="75"/>
      <c r="E11" s="75"/>
      <c r="F11" s="75"/>
      <c r="G11" s="75"/>
      <c r="H11" s="75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25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3"/>
      <c r="C13" s="34"/>
      <c r="D13" s="33"/>
      <c r="E13" s="33"/>
      <c r="F13" s="35"/>
      <c r="G13" s="3"/>
      <c r="H13" s="3">
        <f>F13*G13</f>
        <v>0</v>
      </c>
    </row>
    <row r="14" spans="1:8" x14ac:dyDescent="0.35">
      <c r="A14" s="1">
        <v>2</v>
      </c>
      <c r="B14" s="33"/>
      <c r="C14" s="34"/>
      <c r="D14" s="33"/>
      <c r="E14" s="33"/>
      <c r="F14" s="35"/>
      <c r="G14" s="3"/>
      <c r="H14" s="3">
        <f>F14*G14</f>
        <v>0</v>
      </c>
    </row>
    <row r="15" spans="1:8" x14ac:dyDescent="0.35">
      <c r="A15" s="1">
        <v>3</v>
      </c>
      <c r="B15" s="1"/>
      <c r="C15" s="34"/>
      <c r="D15" s="1"/>
      <c r="E15" s="1"/>
      <c r="F15" s="3"/>
      <c r="G15" s="3"/>
      <c r="H15" s="3">
        <f>F15*G15</f>
        <v>0</v>
      </c>
    </row>
    <row r="16" spans="1:8" x14ac:dyDescent="0.35">
      <c r="A16" s="1">
        <v>4</v>
      </c>
      <c r="B16" s="1"/>
      <c r="C16" s="2"/>
      <c r="D16" s="1"/>
      <c r="E16" s="1"/>
      <c r="F16" s="3"/>
      <c r="G16" s="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SUM(F13:F16)</f>
        <v>0</v>
      </c>
      <c r="G17" s="4"/>
      <c r="H17" s="5">
        <f>SUM(H13:H16)</f>
        <v>0</v>
      </c>
    </row>
    <row r="18" spans="1:8" x14ac:dyDescent="0.35">
      <c r="A18" s="19"/>
      <c r="B18" s="19"/>
      <c r="C18" s="19"/>
      <c r="D18" s="19"/>
      <c r="E18" s="19"/>
      <c r="F18" s="20"/>
      <c r="G18" s="19"/>
      <c r="H18" s="20"/>
    </row>
    <row r="19" spans="1:8" x14ac:dyDescent="0.35">
      <c r="A19" s="4"/>
      <c r="B19" s="4"/>
      <c r="C19" s="4"/>
      <c r="D19" s="4"/>
      <c r="E19" s="4"/>
      <c r="F19" s="5">
        <f>F9+F17</f>
        <v>0</v>
      </c>
      <c r="G19" s="5"/>
      <c r="H19" s="5">
        <f>H9+H17</f>
        <v>0</v>
      </c>
    </row>
    <row r="20" spans="1:8" x14ac:dyDescent="0.35">
      <c r="F20" s="1" t="s">
        <v>15</v>
      </c>
      <c r="G20" s="1"/>
      <c r="H20" s="3"/>
    </row>
    <row r="21" spans="1:8" x14ac:dyDescent="0.35">
      <c r="F21" s="1" t="s">
        <v>41</v>
      </c>
      <c r="G21" s="1"/>
      <c r="H21" s="3">
        <v>0</v>
      </c>
    </row>
    <row r="22" spans="1:8" x14ac:dyDescent="0.35">
      <c r="F22" s="1" t="s">
        <v>20</v>
      </c>
      <c r="G22" s="1"/>
      <c r="H22" s="3">
        <v>0</v>
      </c>
    </row>
    <row r="23" spans="1:8" x14ac:dyDescent="0.35">
      <c r="F23" s="1" t="s">
        <v>29</v>
      </c>
      <c r="G23" s="1"/>
      <c r="H23" s="8">
        <f>H19-H20-H22-H21</f>
        <v>0</v>
      </c>
    </row>
  </sheetData>
  <mergeCells count="2">
    <mergeCell ref="A11:H11"/>
    <mergeCell ref="A1:H1"/>
  </mergeCells>
  <conditionalFormatting sqref="D16">
    <cfRule type="duplicateValues" dxfId="36" priority="35"/>
  </conditionalFormatting>
  <conditionalFormatting sqref="D15">
    <cfRule type="duplicateValues" dxfId="35" priority="34"/>
  </conditionalFormatting>
  <conditionalFormatting sqref="D3:D6">
    <cfRule type="duplicateValues" dxfId="34" priority="2"/>
  </conditionalFormatting>
  <conditionalFormatting sqref="D7:D8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9"/>
  <sheetViews>
    <sheetView workbookViewId="0">
      <selection activeCell="K7" sqref="K7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69" t="s">
        <v>82</v>
      </c>
      <c r="C3" s="70">
        <v>44428</v>
      </c>
      <c r="D3" s="49">
        <v>19716</v>
      </c>
      <c r="E3" s="71" t="s">
        <v>90</v>
      </c>
      <c r="F3" s="72">
        <v>18.5</v>
      </c>
      <c r="G3" s="47">
        <v>170</v>
      </c>
      <c r="H3" s="11">
        <f>G3*F3</f>
        <v>3145</v>
      </c>
    </row>
    <row r="4" spans="1:8" x14ac:dyDescent="0.35">
      <c r="A4" s="1">
        <v>2</v>
      </c>
      <c r="B4" s="69" t="s">
        <v>82</v>
      </c>
      <c r="C4" s="70">
        <v>44429</v>
      </c>
      <c r="D4" s="49">
        <v>19908</v>
      </c>
      <c r="E4" s="71" t="s">
        <v>80</v>
      </c>
      <c r="F4" s="72">
        <v>17.32</v>
      </c>
      <c r="G4" s="47">
        <v>170</v>
      </c>
      <c r="H4" s="11">
        <f t="shared" ref="H4:H6" si="0">G4*F4</f>
        <v>2944.4</v>
      </c>
    </row>
    <row r="5" spans="1:8" x14ac:dyDescent="0.35">
      <c r="A5" s="1">
        <v>3</v>
      </c>
      <c r="B5" s="69" t="s">
        <v>82</v>
      </c>
      <c r="C5" s="70">
        <v>44429</v>
      </c>
      <c r="D5" s="49">
        <v>19887</v>
      </c>
      <c r="E5" s="71" t="s">
        <v>80</v>
      </c>
      <c r="F5" s="72">
        <v>18.66</v>
      </c>
      <c r="G5" s="47">
        <v>170</v>
      </c>
      <c r="H5" s="11">
        <f t="shared" si="0"/>
        <v>3172.2</v>
      </c>
    </row>
    <row r="6" spans="1:8" x14ac:dyDescent="0.35">
      <c r="A6" s="1">
        <v>4</v>
      </c>
      <c r="B6" s="69" t="s">
        <v>82</v>
      </c>
      <c r="C6" s="70">
        <v>44429</v>
      </c>
      <c r="D6" s="49">
        <v>19923</v>
      </c>
      <c r="E6" s="71" t="s">
        <v>80</v>
      </c>
      <c r="F6" s="72">
        <v>19.059999999999999</v>
      </c>
      <c r="G6" s="47">
        <v>170</v>
      </c>
      <c r="H6" s="11">
        <f t="shared" si="0"/>
        <v>3240.2</v>
      </c>
    </row>
    <row r="7" spans="1:8" x14ac:dyDescent="0.35">
      <c r="A7" s="6"/>
      <c r="B7" s="6"/>
      <c r="C7" s="6"/>
      <c r="D7" s="6"/>
      <c r="E7" s="6"/>
      <c r="F7" s="7">
        <f>SUM(F3:F6)</f>
        <v>73.540000000000006</v>
      </c>
      <c r="G7" s="6"/>
      <c r="H7" s="7">
        <f>SUM(H3:H6)</f>
        <v>12501.8</v>
      </c>
    </row>
    <row r="10" spans="1:8" x14ac:dyDescent="0.35">
      <c r="A10" s="75" t="s">
        <v>24</v>
      </c>
      <c r="B10" s="75"/>
      <c r="C10" s="75"/>
      <c r="D10" s="75"/>
      <c r="E10" s="75"/>
      <c r="F10" s="75"/>
      <c r="G10" s="75"/>
      <c r="H10" s="75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25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2"/>
      <c r="C12" s="2"/>
      <c r="D12" s="1"/>
      <c r="E12" s="1"/>
      <c r="F12" s="3"/>
      <c r="G12" s="3">
        <v>298</v>
      </c>
      <c r="H12" s="3">
        <f t="shared" ref="H12:H14" si="1"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SUM(F12:F14)</f>
        <v>0</v>
      </c>
      <c r="G15" s="4"/>
      <c r="H15" s="5">
        <f>SUM(H12:H14)</f>
        <v>0</v>
      </c>
    </row>
    <row r="17" spans="6:9" x14ac:dyDescent="0.35">
      <c r="F17" s="1" t="s">
        <v>15</v>
      </c>
      <c r="G17" s="1"/>
      <c r="H17" s="3">
        <v>0</v>
      </c>
    </row>
    <row r="18" spans="6:9" x14ac:dyDescent="0.35">
      <c r="F18" s="1" t="s">
        <v>29</v>
      </c>
      <c r="G18" s="1"/>
      <c r="H18" s="8">
        <f>H15-H17</f>
        <v>0</v>
      </c>
    </row>
    <row r="19" spans="6:9" x14ac:dyDescent="0.35">
      <c r="I19" t="s">
        <v>46</v>
      </c>
    </row>
  </sheetData>
  <mergeCells count="2">
    <mergeCell ref="A10:H10"/>
    <mergeCell ref="A1:H1"/>
  </mergeCells>
  <conditionalFormatting sqref="D14">
    <cfRule type="duplicateValues" dxfId="32" priority="27"/>
  </conditionalFormatting>
  <conditionalFormatting sqref="D13">
    <cfRule type="duplicateValues" dxfId="31" priority="26"/>
  </conditionalFormatting>
  <conditionalFormatting sqref="D12">
    <cfRule type="duplicateValues" dxfId="30" priority="25"/>
  </conditionalFormatting>
  <conditionalFormatting sqref="D3:D6">
    <cfRule type="duplicateValues" dxfId="29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L16" sqref="L16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50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50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5" t="s">
        <v>24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8" priority="12"/>
  </conditionalFormatting>
  <conditionalFormatting sqref="D4">
    <cfRule type="duplicateValues" dxfId="27" priority="7"/>
  </conditionalFormatting>
  <conditionalFormatting sqref="D3">
    <cfRule type="duplicateValues" dxfId="26" priority="3"/>
  </conditionalFormatting>
  <conditionalFormatting sqref="D9">
    <cfRule type="duplicateValues" dxfId="25" priority="1"/>
  </conditionalFormatting>
  <conditionalFormatting sqref="D9">
    <cfRule type="duplicateValues" dxfId="24" priority="2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4"/>
  <sheetViews>
    <sheetView workbookViewId="0">
      <selection activeCell="K32" sqref="K32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41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41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5" t="s">
        <v>24</v>
      </c>
      <c r="B14" s="75"/>
      <c r="C14" s="75"/>
      <c r="D14" s="75"/>
      <c r="E14" s="75"/>
      <c r="F14" s="75"/>
      <c r="G14" s="75"/>
      <c r="H14" s="75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25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29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3" priority="17"/>
  </conditionalFormatting>
  <conditionalFormatting sqref="D16">
    <cfRule type="duplicateValues" dxfId="22" priority="10"/>
  </conditionalFormatting>
  <conditionalFormatting sqref="D16">
    <cfRule type="duplicateValues" dxfId="21" priority="9"/>
  </conditionalFormatting>
  <conditionalFormatting sqref="D18">
    <cfRule type="duplicateValues" dxfId="20" priority="14"/>
  </conditionalFormatting>
  <conditionalFormatting sqref="D17">
    <cfRule type="duplicateValues" dxfId="19" priority="11"/>
  </conditionalFormatting>
  <conditionalFormatting sqref="D3:D11">
    <cfRule type="duplicateValues" dxfId="18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D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5" t="s">
        <v>24</v>
      </c>
      <c r="B10" s="75"/>
      <c r="C10" s="75"/>
      <c r="D10" s="75"/>
      <c r="E10" s="75"/>
      <c r="F10" s="75"/>
      <c r="G10" s="75"/>
      <c r="H10" s="75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25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60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29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47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7" priority="20"/>
  </conditionalFormatting>
  <conditionalFormatting sqref="D7">
    <cfRule type="duplicateValues" dxfId="16" priority="3"/>
  </conditionalFormatting>
  <conditionalFormatting sqref="D3:D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J11" sqref="J11:K11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9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9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5" t="s">
        <v>24</v>
      </c>
      <c r="B7" s="75"/>
      <c r="C7" s="75"/>
      <c r="D7" s="75"/>
      <c r="E7" s="75"/>
      <c r="F7" s="75"/>
      <c r="G7" s="75"/>
      <c r="H7" s="75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29</v>
      </c>
      <c r="G16" s="1"/>
      <c r="H16" s="8">
        <f>H14-H15</f>
        <v>0</v>
      </c>
      <c r="N16" t="s">
        <v>35</v>
      </c>
    </row>
  </sheetData>
  <mergeCells count="2">
    <mergeCell ref="A7:H7"/>
    <mergeCell ref="A1:H1"/>
  </mergeCells>
  <conditionalFormatting sqref="D9">
    <cfRule type="duplicateValues" dxfId="14" priority="6"/>
  </conditionalFormatting>
  <conditionalFormatting sqref="D3:D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2"/>
  <sheetViews>
    <sheetView workbookViewId="0">
      <selection activeCell="J13" sqref="J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5" t="s">
        <v>24</v>
      </c>
      <c r="B6" s="75"/>
      <c r="C6" s="75"/>
      <c r="D6" s="75"/>
      <c r="E6" s="75"/>
      <c r="F6" s="75"/>
      <c r="G6" s="75"/>
      <c r="H6" s="75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25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29</v>
      </c>
      <c r="G14" s="1"/>
      <c r="H14" s="8">
        <f>H12-H13</f>
        <v>0</v>
      </c>
    </row>
    <row r="21" spans="13:13" x14ac:dyDescent="0.35">
      <c r="M21">
        <f>500*17</f>
        <v>8500</v>
      </c>
    </row>
    <row r="22" spans="13:13" x14ac:dyDescent="0.35">
      <c r="M22">
        <f>M21-3000</f>
        <v>5500</v>
      </c>
    </row>
  </sheetData>
  <mergeCells count="2">
    <mergeCell ref="A6:H6"/>
    <mergeCell ref="A1:H1"/>
  </mergeCells>
  <conditionalFormatting sqref="D8">
    <cfRule type="duplicateValues" dxfId="12" priority="3"/>
  </conditionalFormatting>
  <conditionalFormatting sqref="D9">
    <cfRule type="duplicateValues" dxfId="11" priority="17"/>
  </conditionalFormatting>
  <conditionalFormatting sqref="D3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7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7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7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7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5" t="s">
        <v>24</v>
      </c>
      <c r="B9" s="75"/>
      <c r="C9" s="75"/>
      <c r="D9" s="75"/>
      <c r="E9" s="75"/>
      <c r="F9" s="75"/>
      <c r="G9" s="75"/>
      <c r="H9" s="75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25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41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29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9" priority="5"/>
  </conditionalFormatting>
  <conditionalFormatting sqref="D12">
    <cfRule type="duplicateValues" dxfId="8" priority="15"/>
  </conditionalFormatting>
  <conditionalFormatting sqref="D3:D6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5" t="s">
        <v>6</v>
      </c>
      <c r="B1" s="75"/>
      <c r="C1" s="75"/>
      <c r="D1" s="75"/>
      <c r="E1" s="75"/>
      <c r="F1" s="75"/>
      <c r="G1" s="75"/>
      <c r="M1" s="75" t="s">
        <v>6</v>
      </c>
      <c r="N1" s="75"/>
      <c r="O1" s="75"/>
      <c r="P1" s="75"/>
      <c r="Q1" s="75"/>
      <c r="R1" s="75"/>
      <c r="S1" s="75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23</v>
      </c>
      <c r="F10" s="1"/>
      <c r="G10" s="8">
        <f>G6-G8-G9</f>
        <v>0</v>
      </c>
      <c r="Q10" s="1" t="s">
        <v>23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5" t="s">
        <v>24</v>
      </c>
      <c r="B13" s="75"/>
      <c r="C13" s="75"/>
      <c r="D13" s="75"/>
      <c r="E13" s="75"/>
      <c r="F13" s="75"/>
      <c r="G13" s="75"/>
      <c r="H13" s="75"/>
      <c r="M13" s="75" t="s">
        <v>24</v>
      </c>
      <c r="N13" s="75"/>
      <c r="O13" s="75"/>
      <c r="P13" s="75"/>
      <c r="Q13" s="75"/>
      <c r="R13" s="75"/>
      <c r="S13" s="75"/>
      <c r="T13" s="75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25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25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29</v>
      </c>
      <c r="G21" s="1"/>
      <c r="H21" s="8">
        <f>H18-H20+G10</f>
        <v>0</v>
      </c>
      <c r="R21" s="1" t="s">
        <v>29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6" priority="3"/>
  </conditionalFormatting>
  <conditionalFormatting sqref="D15:D16">
    <cfRule type="duplicateValues" dxfId="5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B3" sqref="B3:G3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5" t="s">
        <v>24</v>
      </c>
      <c r="B1" s="75"/>
      <c r="C1" s="75"/>
      <c r="D1" s="75"/>
      <c r="E1" s="75"/>
      <c r="F1" s="75"/>
      <c r="G1" s="75"/>
      <c r="H1" s="75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25</v>
      </c>
      <c r="F2" s="4" t="s">
        <v>3</v>
      </c>
      <c r="G2" s="4" t="s">
        <v>4</v>
      </c>
      <c r="H2" s="4" t="s">
        <v>5</v>
      </c>
      <c r="O2" s="32" t="s">
        <v>25</v>
      </c>
      <c r="P2" s="32" t="s">
        <v>64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63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48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49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50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45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54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59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51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60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26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61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43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62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58</v>
      </c>
      <c r="P16" s="1">
        <v>309</v>
      </c>
    </row>
    <row r="17" spans="15:16" x14ac:dyDescent="0.35">
      <c r="O17" s="1" t="s">
        <v>52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4" priority="26"/>
  </conditionalFormatting>
  <conditionalFormatting sqref="D13:D14">
    <cfRule type="duplicateValues" dxfId="73" priority="9"/>
  </conditionalFormatting>
  <conditionalFormatting sqref="D13:D14">
    <cfRule type="duplicateValues" dxfId="72" priority="8"/>
  </conditionalFormatting>
  <conditionalFormatting sqref="D6:D12">
    <cfRule type="duplicateValues" dxfId="71" priority="5"/>
  </conditionalFormatting>
  <conditionalFormatting sqref="D6:D12">
    <cfRule type="duplicateValues" dxfId="70" priority="4"/>
  </conditionalFormatting>
  <conditionalFormatting sqref="D3">
    <cfRule type="duplicateValues" dxfId="69" priority="1"/>
  </conditionalFormatting>
  <conditionalFormatting sqref="D3">
    <cfRule type="duplicateValues" dxfId="68" priority="2"/>
  </conditionalFormatting>
  <conditionalFormatting sqref="D4:D5">
    <cfRule type="duplicateValues" dxfId="67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5" t="s">
        <v>24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41</v>
      </c>
      <c r="G17" s="1"/>
      <c r="H17" s="3">
        <v>0</v>
      </c>
      <c r="I17" s="10">
        <v>8608</v>
      </c>
    </row>
    <row r="18" spans="5:9" x14ac:dyDescent="0.35">
      <c r="F18" s="1" t="s">
        <v>29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38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4" priority="11"/>
  </conditionalFormatting>
  <conditionalFormatting sqref="D11">
    <cfRule type="duplicateValues" dxfId="3" priority="5"/>
  </conditionalFormatting>
  <conditionalFormatting sqref="D9:D10">
    <cfRule type="duplicateValues" dxfId="2" priority="4"/>
  </conditionalFormatting>
  <conditionalFormatting sqref="D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79"/>
  <sheetViews>
    <sheetView topLeftCell="A10" zoomScale="85" zoomScaleNormal="85" workbookViewId="0">
      <selection activeCell="P16" sqref="P16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78" t="s">
        <v>14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2:22" ht="18.5" x14ac:dyDescent="0.45">
      <c r="B3" s="79" t="s">
        <v>32</v>
      </c>
      <c r="C3" s="79"/>
      <c r="D3" s="79"/>
      <c r="E3" s="79"/>
      <c r="F3" s="79"/>
      <c r="G3" s="18"/>
      <c r="H3" s="79" t="s">
        <v>33</v>
      </c>
      <c r="I3" s="79"/>
      <c r="J3" s="79"/>
      <c r="K3" s="79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26</v>
      </c>
      <c r="J4" s="6" t="s">
        <v>5</v>
      </c>
      <c r="K4" s="6" t="s">
        <v>31</v>
      </c>
      <c r="L4" s="6"/>
      <c r="M4" s="6" t="s">
        <v>41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91</v>
      </c>
      <c r="C5" s="2">
        <v>44428</v>
      </c>
      <c r="D5" s="3">
        <f>Delight!F9</f>
        <v>0</v>
      </c>
      <c r="E5" s="3">
        <v>170</v>
      </c>
      <c r="F5" s="3">
        <f>D5*E5</f>
        <v>0</v>
      </c>
      <c r="G5" s="13"/>
      <c r="H5" s="3">
        <f>Delight!F17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Delight!H21</f>
        <v>0</v>
      </c>
      <c r="N5" s="3"/>
      <c r="O5" s="3">
        <f>Delight!H20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44428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44428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44428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66</v>
      </c>
      <c r="C9" s="2">
        <v>44428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42</v>
      </c>
      <c r="C10" s="2">
        <v>44428</v>
      </c>
      <c r="D10" s="3">
        <f>Eveline!F10</f>
        <v>0</v>
      </c>
      <c r="E10" s="3">
        <v>170</v>
      </c>
      <c r="F10" s="3">
        <f t="shared" si="0"/>
        <v>0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Eveline!H20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39</v>
      </c>
      <c r="C11" s="2">
        <v>44428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40</v>
      </c>
      <c r="C12" s="2">
        <v>44428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44428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44428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57</v>
      </c>
      <c r="C15" s="2">
        <v>44428</v>
      </c>
      <c r="D15" s="3">
        <f>Gregory!F6</f>
        <v>46.22</v>
      </c>
      <c r="E15" s="3">
        <v>170</v>
      </c>
      <c r="F15" s="3">
        <f t="shared" si="0"/>
        <v>7857.4</v>
      </c>
      <c r="G15" s="13"/>
      <c r="H15" s="3">
        <f>Gregory!F12</f>
        <v>0</v>
      </c>
      <c r="I15" s="3">
        <v>264</v>
      </c>
      <c r="J15" s="3">
        <f t="shared" si="1"/>
        <v>0</v>
      </c>
      <c r="K15" s="15">
        <f t="shared" si="2"/>
        <v>7857.4</v>
      </c>
      <c r="L15" s="3"/>
      <c r="M15" s="3"/>
      <c r="N15" s="3"/>
      <c r="O15" s="3">
        <f>Gregory!H19</f>
        <v>0</v>
      </c>
      <c r="P15" s="3">
        <f>Gregory!H22</f>
        <v>-20142.599999999999</v>
      </c>
      <c r="Q15" s="10"/>
      <c r="R15" s="10"/>
      <c r="S15" s="10"/>
      <c r="T15" s="10"/>
      <c r="U15" s="10"/>
      <c r="V15" s="10"/>
    </row>
    <row r="16" spans="2:22" x14ac:dyDescent="0.35">
      <c r="B16" s="1" t="s">
        <v>36</v>
      </c>
      <c r="C16" s="2">
        <v>44428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37</v>
      </c>
      <c r="C17" s="2">
        <v>44428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89</v>
      </c>
      <c r="C18" s="2">
        <v>44428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0</v>
      </c>
      <c r="O18" s="3">
        <f>Harrison!H17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44</v>
      </c>
      <c r="C19" s="2">
        <v>44428</v>
      </c>
      <c r="D19" s="3">
        <f>MWENDA!F7</f>
        <v>73.540000000000006</v>
      </c>
      <c r="E19" s="3">
        <v>170</v>
      </c>
      <c r="F19" s="3">
        <f t="shared" si="0"/>
        <v>12501.800000000001</v>
      </c>
      <c r="G19" s="13"/>
      <c r="H19" s="3">
        <f>MWENDA!F15</f>
        <v>0</v>
      </c>
      <c r="I19" s="3">
        <v>264</v>
      </c>
      <c r="J19" s="3">
        <f t="shared" si="1"/>
        <v>0</v>
      </c>
      <c r="K19" s="15">
        <f t="shared" si="2"/>
        <v>12501.800000000001</v>
      </c>
      <c r="L19" s="3"/>
      <c r="M19" s="3"/>
      <c r="N19" s="3"/>
      <c r="O19" s="3">
        <f>MWENDA!H17</f>
        <v>0</v>
      </c>
      <c r="P19" s="3">
        <f t="shared" si="3"/>
        <v>12501.800000000001</v>
      </c>
      <c r="Q19" s="10"/>
      <c r="R19" s="10"/>
      <c r="S19" s="10"/>
      <c r="T19" s="10"/>
      <c r="U19" s="10"/>
      <c r="V19" s="10"/>
    </row>
    <row r="20" spans="2:22" x14ac:dyDescent="0.35">
      <c r="B20" s="1" t="s">
        <v>56</v>
      </c>
      <c r="C20" s="2">
        <v>44428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88</v>
      </c>
      <c r="C21" s="2">
        <v>44428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53</v>
      </c>
      <c r="C22" s="2">
        <v>44428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30</v>
      </c>
      <c r="C23" s="2">
        <v>44428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Mike!F13</f>
        <v>0</v>
      </c>
      <c r="I23" s="3">
        <v>264</v>
      </c>
      <c r="J23" s="3">
        <f t="shared" si="1"/>
        <v>0</v>
      </c>
      <c r="K23" s="15">
        <f t="shared" si="2"/>
        <v>0</v>
      </c>
      <c r="L23" s="3"/>
      <c r="M23" s="3"/>
      <c r="N23" s="3">
        <f>Mike!H18</f>
        <v>0</v>
      </c>
      <c r="O23" s="3">
        <f>Mike!H17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119.76</v>
      </c>
      <c r="E24" s="15"/>
      <c r="F24" s="15">
        <f t="shared" si="4"/>
        <v>20359.2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20359.2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-7640.7999999999975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D24-Ballast!F9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119.76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27</v>
      </c>
      <c r="E27" s="6" t="s">
        <v>11</v>
      </c>
      <c r="F27" s="6" t="s">
        <v>28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4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4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34</v>
      </c>
    </row>
    <row r="33" spans="2: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</row>
    <row r="37" spans="2: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/>
      <c r="E50" s="17"/>
      <c r="F50" s="3"/>
      <c r="G50" s="1"/>
      <c r="H50" s="16">
        <f t="shared" si="7"/>
        <v>689</v>
      </c>
      <c r="I50" s="8">
        <f t="shared" si="6"/>
        <v>13928.790000000003</v>
      </c>
    </row>
    <row r="51" spans="2:18" x14ac:dyDescent="0.35">
      <c r="B51" s="1"/>
      <c r="C51" s="2">
        <v>44430</v>
      </c>
      <c r="D51" s="3"/>
      <c r="E51" s="17"/>
      <c r="F51" s="3"/>
      <c r="G51" s="1"/>
      <c r="H51" s="16">
        <f t="shared" si="7"/>
        <v>689</v>
      </c>
      <c r="I51" s="8">
        <f t="shared" si="6"/>
        <v>13928.790000000003</v>
      </c>
    </row>
    <row r="52" spans="2:18" x14ac:dyDescent="0.35">
      <c r="B52" s="1"/>
      <c r="C52" s="2">
        <v>44431</v>
      </c>
      <c r="D52" s="3"/>
      <c r="E52" s="17"/>
      <c r="F52" s="3"/>
      <c r="G52" s="1"/>
      <c r="H52" s="16">
        <f t="shared" si="7"/>
        <v>689</v>
      </c>
      <c r="I52" s="8">
        <f t="shared" si="6"/>
        <v>13928.790000000003</v>
      </c>
    </row>
    <row r="53" spans="2:18" x14ac:dyDescent="0.35">
      <c r="B53" s="1"/>
      <c r="C53" s="2">
        <v>44432</v>
      </c>
      <c r="D53" s="3"/>
      <c r="E53" s="17"/>
      <c r="F53" s="3"/>
      <c r="G53" s="1"/>
      <c r="H53" s="16">
        <f t="shared" si="7"/>
        <v>689</v>
      </c>
      <c r="I53" s="8">
        <f t="shared" si="6"/>
        <v>13928.790000000003</v>
      </c>
    </row>
    <row r="54" spans="2:18" x14ac:dyDescent="0.35">
      <c r="B54" s="1"/>
      <c r="C54" s="2">
        <v>44433</v>
      </c>
      <c r="D54" s="3"/>
      <c r="E54" s="17"/>
      <c r="F54" s="3"/>
      <c r="G54" s="1"/>
      <c r="H54" s="16">
        <f t="shared" si="7"/>
        <v>689</v>
      </c>
      <c r="I54" s="8">
        <f t="shared" si="6"/>
        <v>13928.790000000003</v>
      </c>
    </row>
    <row r="55" spans="2:18" x14ac:dyDescent="0.35">
      <c r="B55" s="6"/>
      <c r="C55" s="6"/>
      <c r="D55" s="7">
        <f>SUM(D30:D54)</f>
        <v>13206.29</v>
      </c>
      <c r="E55" s="7">
        <f>SUM(E28:E54)</f>
        <v>653</v>
      </c>
      <c r="F55" s="7">
        <f>SUM(F28:F54)</f>
        <v>722.5</v>
      </c>
      <c r="G55" s="7">
        <f>SUM(G28:G54)</f>
        <v>36</v>
      </c>
      <c r="H55" s="6"/>
      <c r="I55" s="6"/>
    </row>
    <row r="56" spans="2:18" x14ac:dyDescent="0.35">
      <c r="J56" s="27"/>
      <c r="K56" s="27"/>
      <c r="L56" s="27"/>
      <c r="M56" s="27"/>
      <c r="N56" s="27"/>
      <c r="O56" s="27"/>
      <c r="P56" s="27"/>
      <c r="Q56" s="27"/>
      <c r="R56" s="27"/>
    </row>
    <row r="57" spans="2:18" x14ac:dyDescent="0.35">
      <c r="J57" s="31"/>
      <c r="K57" s="31"/>
      <c r="L57" s="31"/>
      <c r="M57" s="31"/>
      <c r="N57" s="31"/>
      <c r="O57" s="31"/>
      <c r="P57" s="31"/>
      <c r="Q57" s="31"/>
      <c r="R57" s="27"/>
    </row>
    <row r="58" spans="2:18" x14ac:dyDescent="0.35">
      <c r="J58" s="19"/>
      <c r="K58" s="19"/>
      <c r="L58" s="19"/>
      <c r="M58" s="19"/>
      <c r="N58" s="19"/>
      <c r="O58" s="19"/>
      <c r="P58" s="19"/>
      <c r="Q58" s="19"/>
      <c r="R58" s="27"/>
    </row>
    <row r="59" spans="2:18" x14ac:dyDescent="0.35">
      <c r="J59" s="27"/>
      <c r="K59" s="36"/>
      <c r="L59" s="37"/>
      <c r="M59" s="36"/>
      <c r="N59" s="36"/>
      <c r="O59" s="38"/>
      <c r="P59" s="29"/>
      <c r="Q59" s="29"/>
      <c r="R59" s="27"/>
    </row>
    <row r="60" spans="2:18" x14ac:dyDescent="0.35">
      <c r="J60" s="27"/>
      <c r="K60" s="36"/>
      <c r="L60" s="37"/>
      <c r="M60" s="36"/>
      <c r="N60" s="36"/>
      <c r="O60" s="38"/>
      <c r="P60" s="29"/>
      <c r="Q60" s="29"/>
      <c r="R60" s="27"/>
    </row>
    <row r="61" spans="2:18" x14ac:dyDescent="0.35">
      <c r="D61" s="9"/>
      <c r="J61" s="27"/>
      <c r="K61" s="36"/>
      <c r="L61" s="37"/>
      <c r="M61" s="36"/>
      <c r="N61" s="36"/>
      <c r="O61" s="38"/>
      <c r="P61" s="29"/>
      <c r="Q61" s="29"/>
      <c r="R61" s="27"/>
    </row>
    <row r="62" spans="2:18" x14ac:dyDescent="0.35">
      <c r="J62" s="27"/>
      <c r="K62" s="27"/>
      <c r="L62" s="28"/>
      <c r="M62" s="27"/>
      <c r="N62" s="27"/>
      <c r="O62" s="29"/>
      <c r="P62" s="29"/>
      <c r="Q62" s="29"/>
      <c r="R62" s="27"/>
    </row>
    <row r="63" spans="2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2:18" x14ac:dyDescent="0.35">
      <c r="C64" s="61">
        <v>44424</v>
      </c>
      <c r="D64" t="s">
        <v>5</v>
      </c>
      <c r="F64" s="61">
        <v>44423</v>
      </c>
      <c r="I64" s="61">
        <v>44425</v>
      </c>
      <c r="J64" s="19"/>
      <c r="K64" s="19"/>
      <c r="L64" s="19"/>
      <c r="M64" s="19"/>
      <c r="N64" s="19"/>
      <c r="O64" s="20"/>
      <c r="P64" s="19"/>
      <c r="Q64" s="20"/>
      <c r="R64" s="27"/>
    </row>
    <row r="65" spans="3:18" x14ac:dyDescent="0.35">
      <c r="C65" t="s">
        <v>70</v>
      </c>
      <c r="D65" s="10">
        <v>6000</v>
      </c>
      <c r="F65" t="s">
        <v>71</v>
      </c>
      <c r="G65" s="62">
        <v>7500</v>
      </c>
      <c r="I65" t="s">
        <v>69</v>
      </c>
      <c r="J65" s="66">
        <v>8000</v>
      </c>
      <c r="K65" s="19"/>
      <c r="L65" s="19"/>
      <c r="M65" s="19"/>
      <c r="N65" s="19"/>
      <c r="O65" s="20"/>
      <c r="P65" s="20"/>
      <c r="Q65" s="20"/>
      <c r="R65" s="27"/>
    </row>
    <row r="66" spans="3:18" x14ac:dyDescent="0.35">
      <c r="C66" t="s">
        <v>69</v>
      </c>
      <c r="D66" s="10">
        <v>6000</v>
      </c>
      <c r="F66" t="s">
        <v>71</v>
      </c>
      <c r="G66" s="62">
        <v>10000</v>
      </c>
      <c r="I66" t="s">
        <v>70</v>
      </c>
      <c r="J66" s="66">
        <v>10000</v>
      </c>
      <c r="K66" s="27"/>
      <c r="L66" s="27"/>
      <c r="M66" s="27"/>
      <c r="N66" s="27"/>
      <c r="O66" s="27"/>
      <c r="P66" s="27"/>
      <c r="Q66" s="29"/>
      <c r="R66" s="27"/>
    </row>
    <row r="67" spans="3:18" x14ac:dyDescent="0.35">
      <c r="C67" t="s">
        <v>71</v>
      </c>
      <c r="D67" s="10">
        <v>7000</v>
      </c>
      <c r="F67" t="s">
        <v>70</v>
      </c>
      <c r="G67" s="62">
        <v>8000</v>
      </c>
      <c r="I67" t="s">
        <v>70</v>
      </c>
      <c r="J67" s="66">
        <v>8000</v>
      </c>
      <c r="K67" s="27"/>
      <c r="L67" s="27"/>
      <c r="M67" s="27"/>
      <c r="N67" s="27"/>
      <c r="O67" s="27"/>
      <c r="P67" s="27"/>
      <c r="Q67" s="29"/>
      <c r="R67" s="27"/>
    </row>
    <row r="68" spans="3:18" x14ac:dyDescent="0.35">
      <c r="C68" t="s">
        <v>70</v>
      </c>
      <c r="D68" s="10">
        <v>8000</v>
      </c>
      <c r="F68" t="s">
        <v>69</v>
      </c>
      <c r="G68" s="62">
        <v>8000</v>
      </c>
      <c r="I68" t="s">
        <v>71</v>
      </c>
      <c r="J68" s="66">
        <v>11000</v>
      </c>
      <c r="K68" s="27"/>
      <c r="L68" s="27"/>
      <c r="M68" s="27"/>
      <c r="N68" s="27"/>
      <c r="O68" s="27"/>
      <c r="P68" s="27"/>
      <c r="Q68" s="29"/>
      <c r="R68" s="27"/>
    </row>
    <row r="69" spans="3:18" x14ac:dyDescent="0.35">
      <c r="D69" s="10">
        <f>SUM(D65:D68)</f>
        <v>27000</v>
      </c>
      <c r="G69" s="9">
        <f>SUM(G65:G68)</f>
        <v>33500</v>
      </c>
      <c r="H69" s="9">
        <f>SUM(D69:G69)</f>
        <v>60500</v>
      </c>
      <c r="I69" t="s">
        <v>81</v>
      </c>
      <c r="J69" s="66">
        <v>10000</v>
      </c>
      <c r="K69" s="27"/>
      <c r="L69" s="27"/>
      <c r="M69" s="27"/>
      <c r="N69" s="27"/>
      <c r="O69" s="27"/>
      <c r="P69" s="27"/>
      <c r="Q69" s="30"/>
      <c r="R69" s="27"/>
    </row>
    <row r="70" spans="3:18" x14ac:dyDescent="0.35">
      <c r="J70" s="67">
        <f>SUM(J65:J69)</f>
        <v>47000</v>
      </c>
      <c r="K70" s="27"/>
      <c r="L70" s="27"/>
      <c r="M70" s="27"/>
      <c r="N70" s="27"/>
      <c r="O70" s="27"/>
      <c r="P70" s="27"/>
      <c r="Q70" s="27"/>
      <c r="R70" s="27"/>
    </row>
    <row r="71" spans="3:18" x14ac:dyDescent="0.35">
      <c r="J71" s="27"/>
      <c r="K71" s="28"/>
      <c r="L71" s="28"/>
      <c r="M71" s="27"/>
      <c r="N71" s="27"/>
      <c r="O71" s="29"/>
      <c r="P71" s="29"/>
      <c r="Q71" s="29"/>
      <c r="R71" s="27"/>
    </row>
    <row r="72" spans="3:18" x14ac:dyDescent="0.35">
      <c r="J72" s="27"/>
      <c r="K72" s="28"/>
      <c r="L72" s="28"/>
      <c r="M72" s="27"/>
      <c r="N72" s="27"/>
      <c r="O72" s="29"/>
      <c r="P72" s="29"/>
      <c r="Q72" s="29"/>
      <c r="R72" s="27"/>
    </row>
    <row r="73" spans="3:18" x14ac:dyDescent="0.35">
      <c r="C73" s="61">
        <v>44426</v>
      </c>
      <c r="F73" s="61">
        <v>44427</v>
      </c>
      <c r="I73" s="61">
        <v>44428</v>
      </c>
      <c r="J73" s="27"/>
      <c r="K73" s="28"/>
      <c r="L73" s="28"/>
      <c r="M73" s="27"/>
      <c r="N73" s="27"/>
      <c r="O73" s="29"/>
      <c r="P73" s="29"/>
      <c r="Q73" s="29"/>
      <c r="R73" s="27"/>
    </row>
    <row r="74" spans="3:18" x14ac:dyDescent="0.35">
      <c r="C74" t="s">
        <v>83</v>
      </c>
      <c r="D74">
        <v>6000</v>
      </c>
      <c r="F74" t="s">
        <v>69</v>
      </c>
      <c r="G74" s="10">
        <v>8000</v>
      </c>
      <c r="I74" s="61" t="s">
        <v>70</v>
      </c>
      <c r="J74" s="68">
        <v>4000</v>
      </c>
      <c r="K74" s="19"/>
      <c r="L74" s="19"/>
      <c r="M74" s="19"/>
      <c r="N74" s="19"/>
      <c r="O74" s="20"/>
      <c r="P74" s="19"/>
      <c r="Q74" s="20"/>
      <c r="R74" s="27"/>
    </row>
    <row r="75" spans="3:18" x14ac:dyDescent="0.35">
      <c r="C75" t="s">
        <v>84</v>
      </c>
      <c r="D75">
        <v>10000</v>
      </c>
      <c r="F75" t="s">
        <v>81</v>
      </c>
      <c r="G75" s="10">
        <v>5000</v>
      </c>
      <c r="I75" t="s">
        <v>69</v>
      </c>
      <c r="J75" s="29">
        <v>8000</v>
      </c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C76" t="s">
        <v>83</v>
      </c>
      <c r="D76">
        <v>8000</v>
      </c>
      <c r="F76" t="s">
        <v>69</v>
      </c>
      <c r="G76" s="10">
        <v>8000</v>
      </c>
      <c r="I76" t="s">
        <v>81</v>
      </c>
      <c r="J76" s="68">
        <v>7000</v>
      </c>
      <c r="K76" s="19"/>
      <c r="L76" s="19"/>
      <c r="M76" s="19"/>
      <c r="N76" s="19"/>
      <c r="O76" s="20"/>
      <c r="P76" s="19"/>
      <c r="Q76" s="20"/>
      <c r="R76" s="27"/>
    </row>
    <row r="77" spans="3:18" x14ac:dyDescent="0.35">
      <c r="C77" t="s">
        <v>85</v>
      </c>
      <c r="D77">
        <v>8000</v>
      </c>
      <c r="F77" t="s">
        <v>70</v>
      </c>
      <c r="G77" s="10">
        <v>8000</v>
      </c>
      <c r="J77" s="30">
        <f>SUM(J74:J76)</f>
        <v>19000</v>
      </c>
      <c r="K77" s="27"/>
      <c r="L77" s="27"/>
      <c r="M77" s="27"/>
      <c r="N77" s="27"/>
      <c r="O77" s="27"/>
      <c r="P77" s="27"/>
      <c r="Q77" s="29"/>
      <c r="R77" s="27"/>
    </row>
    <row r="78" spans="3:18" x14ac:dyDescent="0.35">
      <c r="C78" t="s">
        <v>86</v>
      </c>
      <c r="D78">
        <v>10000</v>
      </c>
      <c r="G78" s="10"/>
      <c r="J78" s="27"/>
      <c r="K78" s="27"/>
      <c r="L78" s="27"/>
      <c r="M78" s="27"/>
      <c r="N78" s="27"/>
      <c r="O78" s="27"/>
      <c r="P78" s="27"/>
      <c r="Q78" s="30"/>
      <c r="R78" s="27"/>
    </row>
    <row r="79" spans="3:18" x14ac:dyDescent="0.35">
      <c r="D79">
        <f>SUM(D74:D78)</f>
        <v>42000</v>
      </c>
      <c r="G79" s="9">
        <f>SUM(G74:G78)</f>
        <v>29000</v>
      </c>
      <c r="J79" s="27"/>
      <c r="K79" s="27"/>
      <c r="L79" s="27"/>
      <c r="M79" s="27"/>
      <c r="N79" s="27"/>
      <c r="O79" s="27"/>
      <c r="P79" s="27"/>
      <c r="Q79" s="27"/>
      <c r="R79" s="27"/>
    </row>
  </sheetData>
  <mergeCells count="3">
    <mergeCell ref="B2:P2"/>
    <mergeCell ref="B3:F3"/>
    <mergeCell ref="H3:K3"/>
  </mergeCells>
  <conditionalFormatting sqref="M71:M73">
    <cfRule type="duplicateValues" dxfId="66" priority="2"/>
  </conditionalFormatting>
  <conditionalFormatting sqref="M62">
    <cfRule type="duplicateValues" dxfId="6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topLeftCell="A10" workbookViewId="0">
      <selection activeCell="K20" sqref="K2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2.26953125" bestFit="1" customWidth="1"/>
    <col min="7" max="7" width="10.54296875" bestFit="1" customWidth="1"/>
    <col min="8" max="8" width="11.26953125" bestFit="1" customWidth="1"/>
    <col min="10" max="10" width="11.26953125" bestFit="1" customWidth="1"/>
    <col min="12" max="12" width="9.089843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69" t="s">
        <v>69</v>
      </c>
      <c r="C3" s="70">
        <v>44429</v>
      </c>
      <c r="D3" s="49">
        <v>19963</v>
      </c>
      <c r="E3" s="71" t="s">
        <v>92</v>
      </c>
      <c r="F3" s="72">
        <v>24.38</v>
      </c>
      <c r="G3" s="47">
        <v>170</v>
      </c>
      <c r="H3" s="47">
        <f>G3*F3</f>
        <v>4144.5999999999995</v>
      </c>
    </row>
    <row r="4" spans="1:8" x14ac:dyDescent="0.35">
      <c r="A4" s="1">
        <v>2</v>
      </c>
      <c r="B4" s="69" t="s">
        <v>70</v>
      </c>
      <c r="C4" s="70">
        <v>44429</v>
      </c>
      <c r="D4" s="49">
        <v>19863</v>
      </c>
      <c r="E4" s="71" t="s">
        <v>92</v>
      </c>
      <c r="F4" s="72">
        <v>21.84</v>
      </c>
      <c r="G4" s="47">
        <v>170</v>
      </c>
      <c r="H4" s="47">
        <f t="shared" ref="H4:H5" si="0">G4*F4</f>
        <v>3712.8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47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46.22</v>
      </c>
      <c r="G6" s="6"/>
      <c r="H6" s="7">
        <f>SUM(H3:H5)</f>
        <v>7857.4</v>
      </c>
    </row>
    <row r="8" spans="1:8" x14ac:dyDescent="0.35">
      <c r="A8" s="75" t="s">
        <v>24</v>
      </c>
      <c r="B8" s="75"/>
      <c r="C8" s="75"/>
      <c r="D8" s="75"/>
      <c r="E8" s="75"/>
      <c r="F8" s="75"/>
      <c r="G8" s="75"/>
      <c r="H8" s="75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25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39"/>
      <c r="C10" s="40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1"/>
      <c r="C11" s="2"/>
      <c r="D11" s="1"/>
      <c r="E11" s="1"/>
      <c r="F11" s="3"/>
      <c r="G11" s="3"/>
      <c r="H11" s="3">
        <f>F11*G11</f>
        <v>0</v>
      </c>
    </row>
    <row r="12" spans="1:8" x14ac:dyDescent="0.35">
      <c r="A12" s="4"/>
      <c r="B12" s="4"/>
      <c r="C12" s="4"/>
      <c r="D12" s="4"/>
      <c r="E12" s="4"/>
      <c r="F12" s="5">
        <f>SUM(F10:F11)</f>
        <v>0</v>
      </c>
      <c r="G12" s="4"/>
      <c r="H12" s="5">
        <f>SUM(H10:H10)</f>
        <v>0</v>
      </c>
    </row>
    <row r="14" spans="1:8" x14ac:dyDescent="0.35">
      <c r="A14" s="4"/>
      <c r="B14" s="4"/>
      <c r="C14" s="4"/>
      <c r="D14" s="4"/>
      <c r="E14" s="4"/>
      <c r="F14" s="5">
        <f>F6+F12</f>
        <v>46.22</v>
      </c>
      <c r="G14" s="4"/>
      <c r="H14" s="5">
        <f>H6+H12</f>
        <v>7857.4</v>
      </c>
    </row>
    <row r="15" spans="1:8" x14ac:dyDescent="0.35">
      <c r="G15" s="10"/>
      <c r="H15" s="3"/>
    </row>
    <row r="16" spans="1:8" x14ac:dyDescent="0.35">
      <c r="F16" s="3" t="s">
        <v>83</v>
      </c>
      <c r="G16" s="3">
        <v>6000</v>
      </c>
      <c r="H16" s="3"/>
    </row>
    <row r="17" spans="4:10" x14ac:dyDescent="0.35">
      <c r="F17" s="3" t="s">
        <v>85</v>
      </c>
      <c r="G17" s="3">
        <v>6000</v>
      </c>
      <c r="H17" s="3"/>
    </row>
    <row r="18" spans="4:10" x14ac:dyDescent="0.35">
      <c r="F18" s="3" t="s">
        <v>85</v>
      </c>
      <c r="G18" s="3">
        <v>8000</v>
      </c>
      <c r="H18" s="3"/>
    </row>
    <row r="19" spans="4:10" x14ac:dyDescent="0.35">
      <c r="F19" s="3" t="s">
        <v>83</v>
      </c>
      <c r="G19" s="3">
        <v>8000</v>
      </c>
      <c r="H19" s="3"/>
    </row>
    <row r="20" spans="4:10" x14ac:dyDescent="0.35">
      <c r="F20" s="3"/>
      <c r="G20" s="3">
        <f>SUM(G16:G19)</f>
        <v>28000</v>
      </c>
      <c r="H20" s="3"/>
    </row>
    <row r="21" spans="4:10" x14ac:dyDescent="0.35">
      <c r="F21" s="1" t="s">
        <v>73</v>
      </c>
      <c r="G21" s="1"/>
      <c r="H21" s="3">
        <v>0</v>
      </c>
    </row>
    <row r="22" spans="4:10" x14ac:dyDescent="0.35">
      <c r="F22" s="1" t="s">
        <v>29</v>
      </c>
      <c r="G22" s="1"/>
      <c r="H22" s="8">
        <f>H14-G20-H21</f>
        <v>-20142.599999999999</v>
      </c>
      <c r="J22" s="10"/>
    </row>
    <row r="23" spans="4:10" x14ac:dyDescent="0.35">
      <c r="F23" s="14"/>
      <c r="G23" s="14"/>
      <c r="H23" s="63"/>
      <c r="J23" s="10"/>
    </row>
    <row r="24" spans="4:10" x14ac:dyDescent="0.35">
      <c r="D24" s="32" t="s">
        <v>74</v>
      </c>
      <c r="E24" s="32" t="s">
        <v>75</v>
      </c>
      <c r="F24" s="58" t="s">
        <v>76</v>
      </c>
      <c r="G24" s="58" t="s">
        <v>77</v>
      </c>
      <c r="H24" s="58" t="s">
        <v>78</v>
      </c>
    </row>
    <row r="25" spans="4:10" x14ac:dyDescent="0.35">
      <c r="D25" s="1" t="s">
        <v>69</v>
      </c>
      <c r="E25" s="3"/>
      <c r="F25" s="3"/>
      <c r="G25" s="3">
        <f>E25-F25</f>
        <v>0</v>
      </c>
      <c r="H25" s="1"/>
    </row>
    <row r="26" spans="4:10" x14ac:dyDescent="0.35">
      <c r="D26" s="1" t="s">
        <v>87</v>
      </c>
      <c r="E26" s="3"/>
      <c r="F26" s="3"/>
      <c r="G26" s="3">
        <f>E26-F26</f>
        <v>0</v>
      </c>
      <c r="H26" s="1"/>
    </row>
    <row r="27" spans="4:10" x14ac:dyDescent="0.35">
      <c r="D27" s="32" t="s">
        <v>31</v>
      </c>
      <c r="E27" s="32"/>
      <c r="F27" s="32"/>
      <c r="G27" s="64">
        <f>SUM(G25:G26)</f>
        <v>0</v>
      </c>
      <c r="H27" s="64">
        <f>G27*3000</f>
        <v>0</v>
      </c>
    </row>
  </sheetData>
  <mergeCells count="2">
    <mergeCell ref="A8:H8"/>
    <mergeCell ref="A1:H1"/>
  </mergeCells>
  <conditionalFormatting sqref="D11">
    <cfRule type="duplicateValues" dxfId="64" priority="27"/>
  </conditionalFormatting>
  <conditionalFormatting sqref="D10">
    <cfRule type="duplicateValues" dxfId="63" priority="24"/>
  </conditionalFormatting>
  <conditionalFormatting sqref="D10">
    <cfRule type="duplicateValues" dxfId="62" priority="25"/>
  </conditionalFormatting>
  <conditionalFormatting sqref="D3:D4">
    <cfRule type="duplicateValues" dxfId="61" priority="1"/>
  </conditionalFormatting>
  <conditionalFormatting sqref="D5">
    <cfRule type="duplicateValues" dxfId="60" priority="77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topLeftCell="A16"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5" t="s">
        <v>6</v>
      </c>
      <c r="B1" s="75"/>
      <c r="C1" s="75"/>
      <c r="D1" s="75"/>
      <c r="E1" s="75"/>
      <c r="F1" s="75"/>
      <c r="G1" s="75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5" t="s">
        <v>24</v>
      </c>
      <c r="B18" s="75"/>
      <c r="C18" s="75"/>
      <c r="D18" s="75"/>
      <c r="E18" s="75"/>
      <c r="F18" s="75"/>
      <c r="G18" s="75"/>
      <c r="H18" s="75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25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65</v>
      </c>
      <c r="G26" s="1"/>
      <c r="H26" s="3">
        <v>0</v>
      </c>
    </row>
    <row r="27" spans="1:8" x14ac:dyDescent="0.35">
      <c r="F27" s="1" t="s">
        <v>29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9" priority="7"/>
  </conditionalFormatting>
  <conditionalFormatting sqref="D20:D22">
    <cfRule type="duplicateValues" dxfId="58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zoomScaleNormal="100" workbookViewId="0">
      <selection activeCell="B3" sqref="B3:F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9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170</v>
      </c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170</v>
      </c>
      <c r="H9" s="3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0</v>
      </c>
      <c r="G10" s="6"/>
      <c r="H10" s="7">
        <f>SUM(H3:H9)</f>
        <v>0</v>
      </c>
    </row>
    <row r="13" spans="1:8" x14ac:dyDescent="0.35">
      <c r="A13" s="75" t="s">
        <v>24</v>
      </c>
      <c r="B13" s="75"/>
      <c r="C13" s="75"/>
      <c r="D13" s="75"/>
      <c r="E13" s="75"/>
      <c r="F13" s="75"/>
      <c r="G13" s="75"/>
      <c r="H13" s="75"/>
    </row>
    <row r="14" spans="1:8" x14ac:dyDescent="0.35">
      <c r="A14" s="4"/>
      <c r="B14" s="4" t="s">
        <v>0</v>
      </c>
      <c r="C14" s="4" t="s">
        <v>1</v>
      </c>
      <c r="D14" s="4" t="s">
        <v>2</v>
      </c>
      <c r="E14" s="4" t="s">
        <v>25</v>
      </c>
      <c r="F14" s="4" t="s">
        <v>3</v>
      </c>
      <c r="G14" s="4" t="s">
        <v>4</v>
      </c>
      <c r="H14" s="4" t="s">
        <v>5</v>
      </c>
    </row>
    <row r="15" spans="1:8" x14ac:dyDescent="0.35">
      <c r="A15" s="1">
        <v>1</v>
      </c>
      <c r="B15" s="45"/>
      <c r="C15" s="46"/>
      <c r="D15" s="41"/>
      <c r="E15" s="42"/>
      <c r="F15" s="42"/>
      <c r="G15" s="43"/>
      <c r="H15" s="3">
        <f>F15*G15</f>
        <v>0</v>
      </c>
    </row>
    <row r="16" spans="1:8" x14ac:dyDescent="0.35">
      <c r="A16" s="1">
        <v>2</v>
      </c>
      <c r="B16" s="45"/>
      <c r="C16" s="46"/>
      <c r="D16" s="41"/>
      <c r="E16" s="42"/>
      <c r="F16" s="42"/>
      <c r="G16" s="4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SUM(F15:F16)</f>
        <v>0</v>
      </c>
      <c r="G17" s="4"/>
      <c r="H17" s="5">
        <f>SUM(H15:H16)</f>
        <v>0</v>
      </c>
    </row>
    <row r="19" spans="1:8" x14ac:dyDescent="0.35">
      <c r="A19" s="4"/>
      <c r="B19" s="4"/>
      <c r="C19" s="4"/>
      <c r="D19" s="4"/>
      <c r="E19" s="4"/>
      <c r="F19" s="5">
        <f>F10+F17</f>
        <v>0</v>
      </c>
      <c r="G19" s="4"/>
      <c r="H19" s="5">
        <f>H10+H17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29</v>
      </c>
      <c r="G21" s="1"/>
      <c r="H21" s="8">
        <f>H19-H20</f>
        <v>0</v>
      </c>
    </row>
  </sheetData>
  <mergeCells count="2">
    <mergeCell ref="A13:H13"/>
    <mergeCell ref="A1:H1"/>
  </mergeCells>
  <conditionalFormatting sqref="D15">
    <cfRule type="duplicateValues" dxfId="57" priority="4"/>
  </conditionalFormatting>
  <conditionalFormatting sqref="D15">
    <cfRule type="duplicateValues" dxfId="56" priority="5"/>
  </conditionalFormatting>
  <conditionalFormatting sqref="D16">
    <cfRule type="duplicateValues" dxfId="55" priority="76"/>
  </conditionalFormatting>
  <conditionalFormatting sqref="D3:D9">
    <cfRule type="duplicateValues" dxfId="54" priority="1"/>
  </conditionalFormatting>
  <dataValidations count="1">
    <dataValidation type="custom" allowBlank="1" showInputMessage="1" prompt="拒绝重复输入 - 当前输入的内容，与本区域的其他单元格内容重复。" sqref="B15" xr:uid="{00000000-0002-0000-0500-000000000000}">
      <formula1>COUNTIF($B:$B,B15)&lt;2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H18" sqref="H18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5" t="s">
        <v>24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2" si="2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2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2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0</v>
      </c>
      <c r="G15" s="4"/>
      <c r="H15" s="5">
        <f>H5+H13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29</v>
      </c>
      <c r="G19" s="1"/>
      <c r="H19" s="8">
        <f>H15-H17-H18</f>
        <v>0</v>
      </c>
    </row>
  </sheetData>
  <mergeCells count="2">
    <mergeCell ref="A7:H7"/>
    <mergeCell ref="A1:H1"/>
  </mergeCells>
  <conditionalFormatting sqref="D12">
    <cfRule type="duplicateValues" dxfId="53" priority="15"/>
  </conditionalFormatting>
  <conditionalFormatting sqref="D12">
    <cfRule type="duplicateValues" dxfId="52" priority="14"/>
  </conditionalFormatting>
  <conditionalFormatting sqref="D4">
    <cfRule type="duplicateValues" dxfId="51" priority="8"/>
  </conditionalFormatting>
  <conditionalFormatting sqref="D10:D11">
    <cfRule type="duplicateValues" dxfId="50" priority="6"/>
  </conditionalFormatting>
  <conditionalFormatting sqref="D3">
    <cfRule type="duplicateValues" dxfId="49" priority="3"/>
  </conditionalFormatting>
  <conditionalFormatting sqref="D9">
    <cfRule type="duplicateValues" dxfId="48" priority="1"/>
  </conditionalFormatting>
  <conditionalFormatting sqref="D9">
    <cfRule type="duplicateValues" dxfId="47" priority="2"/>
  </conditionalFormatting>
  <dataValidations count="1">
    <dataValidation type="custom" allowBlank="1" showInputMessage="1" prompt="拒绝重复输入 - 当前输入的内容，与本区域的其他单元格内容重复。" sqref="B9" xr:uid="{00000000-0002-0000-06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zoomScaleNormal="100" workbookViewId="0">
      <selection activeCell="B3" sqref="B3:F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5" t="s">
        <v>24</v>
      </c>
      <c r="B7" s="75"/>
      <c r="C7" s="75"/>
      <c r="D7" s="75"/>
      <c r="E7" s="75"/>
      <c r="F7" s="75"/>
      <c r="G7" s="75"/>
      <c r="H7" s="75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25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55</v>
      </c>
      <c r="G18" s="3"/>
      <c r="H18" s="3">
        <f>SUM(G14:G17)</f>
        <v>0</v>
      </c>
    </row>
    <row r="19" spans="6:8" x14ac:dyDescent="0.35">
      <c r="F19" s="1" t="s">
        <v>29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46" priority="64"/>
  </conditionalFormatting>
  <conditionalFormatting sqref="D3">
    <cfRule type="duplicateValues" dxfId="45" priority="1"/>
  </conditionalFormatting>
  <conditionalFormatting sqref="D4">
    <cfRule type="duplicateValues" dxfId="44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selection activeCell="B3" sqref="B3:F4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80" t="s">
        <v>6</v>
      </c>
      <c r="B1" s="81"/>
      <c r="C1" s="81"/>
      <c r="D1" s="81"/>
      <c r="E1" s="81"/>
      <c r="F1" s="81"/>
      <c r="G1" s="81"/>
      <c r="H1" s="81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34</v>
      </c>
    </row>
  </sheetData>
  <mergeCells count="1">
    <mergeCell ref="A1:H1"/>
  </mergeCells>
  <conditionalFormatting sqref="D5">
    <cfRule type="duplicateValues" dxfId="43" priority="2"/>
  </conditionalFormatting>
  <conditionalFormatting sqref="D3:D4">
    <cfRule type="duplicateValues" dxfId="4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2021-09-24T02:46:09Z</dcterms:modified>
</cp:coreProperties>
</file>