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 GACHOKA\Desktop\CALE-BALLAST\august\"/>
    </mc:Choice>
  </mc:AlternateContent>
  <bookViews>
    <workbookView xWindow="0" yWindow="0" windowWidth="19200" windowHeight="7080" tabRatio="820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Ballast!$A$2:$H$29</definedName>
    <definedName name="_xlnm._FilterDatabase" localSheetId="3" hidden="1">Gregory!$B$2:$H$24</definedName>
    <definedName name="_xlnm._FilterDatabase" localSheetId="14" hidden="1">Mutuma!$A$2:$H$8</definedName>
    <definedName name="_xlnm._FilterDatabase" localSheetId="1" hidden="1">Rocks!$A$2:$H$16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H4" i="20" l="1"/>
  <c r="H5" i="20"/>
  <c r="H6" i="20"/>
  <c r="H7" i="20"/>
  <c r="H8" i="20"/>
  <c r="H3" i="20"/>
  <c r="F9" i="20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3" i="16"/>
  <c r="H3" i="15"/>
  <c r="N5" i="8" l="1"/>
  <c r="G89" i="8"/>
  <c r="H10" i="7" l="1"/>
  <c r="H3" i="19" l="1"/>
  <c r="H23" i="16"/>
  <c r="F24" i="16"/>
  <c r="F62" i="10" l="1"/>
  <c r="D12" i="8" s="1"/>
  <c r="H61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M7" i="1"/>
  <c r="G38" i="16" l="1"/>
  <c r="O15" i="8" s="1"/>
  <c r="J77" i="8" l="1"/>
  <c r="N23" i="8" l="1"/>
  <c r="H4" i="5" l="1"/>
  <c r="H5" i="5"/>
  <c r="H6" i="5"/>
  <c r="H7" i="5"/>
  <c r="H8" i="5"/>
  <c r="H9" i="5"/>
  <c r="H3" i="5"/>
  <c r="H10" i="5" s="1"/>
  <c r="F10" i="5"/>
  <c r="H26" i="1"/>
  <c r="H27" i="1"/>
  <c r="H28" i="1"/>
  <c r="H25" i="1" l="1"/>
  <c r="H24" i="1"/>
  <c r="N18" i="8" l="1"/>
  <c r="N21" i="8"/>
  <c r="G79" i="8" l="1"/>
  <c r="O21" i="8" l="1"/>
  <c r="G45" i="16"/>
  <c r="G44" i="16"/>
  <c r="G46" i="16" s="1"/>
  <c r="H46" i="16" s="1"/>
  <c r="D79" i="8"/>
  <c r="J70" i="8"/>
  <c r="H9" i="20" l="1"/>
  <c r="D55" i="8"/>
  <c r="G24" i="19" l="1"/>
  <c r="F5" i="3"/>
  <c r="G25" i="19" l="1"/>
  <c r="M22" i="9"/>
  <c r="M21" i="9"/>
  <c r="D44" i="8" l="1"/>
  <c r="H69" i="8" l="1"/>
  <c r="G69" i="8"/>
  <c r="O18" i="8"/>
  <c r="D69" i="8"/>
  <c r="F6" i="19" l="1"/>
  <c r="F8" i="4" l="1"/>
  <c r="H4" i="4"/>
  <c r="H5" i="4"/>
  <c r="H6" i="4"/>
  <c r="H7" i="4"/>
  <c r="H3" i="4"/>
  <c r="H4" i="19"/>
  <c r="H6" i="19" s="1"/>
  <c r="H5" i="19"/>
  <c r="F6" i="7"/>
  <c r="H24" i="16" l="1"/>
  <c r="H8" i="4"/>
  <c r="H4" i="7"/>
  <c r="H5" i="7"/>
  <c r="H3" i="7"/>
  <c r="H6" i="7" l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3" i="14" l="1"/>
  <c r="H23" i="1" l="1"/>
  <c r="H22" i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" l="1"/>
  <c r="H4" i="14" l="1"/>
  <c r="F5" i="14"/>
  <c r="D23" i="8" s="1"/>
  <c r="H4" i="6"/>
  <c r="H5" i="6"/>
  <c r="H6" i="6"/>
  <c r="H3" i="6"/>
  <c r="F7" i="6"/>
  <c r="H15" i="1"/>
  <c r="H14" i="1"/>
  <c r="H13" i="1"/>
  <c r="H7" i="6" l="1"/>
  <c r="H5" i="14"/>
  <c r="G3" i="12"/>
  <c r="H17" i="1" l="1"/>
  <c r="F5" i="13" l="1"/>
  <c r="H3" i="13"/>
  <c r="H4" i="13"/>
  <c r="H18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31" i="1" l="1"/>
  <c r="O17" i="8"/>
  <c r="O11" i="8"/>
  <c r="F4" i="18" l="1"/>
  <c r="O10" i="8" l="1"/>
  <c r="G55" i="8" l="1"/>
  <c r="F55" i="8"/>
  <c r="E55" i="8"/>
  <c r="F17" i="5" l="1"/>
  <c r="R8" i="15" l="1"/>
  <c r="R7" i="15"/>
  <c r="H12" i="7" l="1"/>
  <c r="F23" i="17"/>
  <c r="H21" i="17"/>
  <c r="H11" i="7" l="1"/>
  <c r="M5" i="8" l="1"/>
  <c r="H29" i="16" l="1"/>
  <c r="H22" i="17"/>
  <c r="H9" i="3" l="1"/>
  <c r="H10" i="3"/>
  <c r="O9" i="8" l="1"/>
  <c r="O23" i="8" l="1"/>
  <c r="H10" i="14"/>
  <c r="H11" i="14"/>
  <c r="H12" i="14"/>
  <c r="F30" i="16" l="1"/>
  <c r="D5" i="8"/>
  <c r="D20" i="8" l="1"/>
  <c r="H18" i="3"/>
  <c r="O20" i="8" l="1"/>
  <c r="F15" i="6" l="1"/>
  <c r="H12" i="6"/>
  <c r="H13" i="6"/>
  <c r="H14" i="6"/>
  <c r="F10" i="9"/>
  <c r="F13" i="11" l="1"/>
  <c r="F14" i="7"/>
  <c r="H5" i="8" s="1"/>
  <c r="F13" i="14" l="1"/>
  <c r="H23" i="8" s="1"/>
  <c r="F4" i="9"/>
  <c r="N13" i="8" l="1"/>
  <c r="M13" i="8"/>
  <c r="M24" i="8" s="1"/>
  <c r="O13" i="8"/>
  <c r="F17" i="20" l="1"/>
  <c r="H16" i="20"/>
  <c r="O19" i="8" l="1"/>
  <c r="O5" i="8"/>
  <c r="H10" i="13"/>
  <c r="H9" i="13"/>
  <c r="F11" i="13"/>
  <c r="H21" i="8" s="1"/>
  <c r="O6" i="8"/>
  <c r="H11" i="6"/>
  <c r="H15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4" i="10"/>
  <c r="H60" i="10"/>
  <c r="H3" i="10"/>
  <c r="H62" i="10" l="1"/>
  <c r="H66" i="10" s="1"/>
  <c r="H19" i="6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3" i="7"/>
  <c r="H14" i="7" l="1"/>
  <c r="F16" i="7"/>
  <c r="F12" i="2"/>
  <c r="F14" i="2" s="1"/>
  <c r="H13" i="8" l="1"/>
  <c r="H12" i="11"/>
  <c r="H11" i="11"/>
  <c r="H13" i="11" l="1"/>
  <c r="O16" i="8"/>
  <c r="F20" i="8"/>
  <c r="H15" i="20"/>
  <c r="H14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28" i="16"/>
  <c r="J6" i="8"/>
  <c r="J8" i="8"/>
  <c r="J12" i="8"/>
  <c r="J13" i="8"/>
  <c r="H9" i="8"/>
  <c r="J9" i="8" s="1"/>
  <c r="H11" i="2"/>
  <c r="H10" i="2"/>
  <c r="H9" i="2"/>
  <c r="H17" i="20" l="1"/>
  <c r="H4" i="18"/>
  <c r="H30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32" i="16"/>
  <c r="H19" i="8"/>
  <c r="J19" i="8" s="1"/>
  <c r="K19" i="8" s="1"/>
  <c r="P19" i="8" s="1"/>
  <c r="H12" i="2"/>
  <c r="H14" i="19"/>
  <c r="H16" i="19" s="1"/>
  <c r="H20" i="19" s="1"/>
  <c r="G15" i="17"/>
  <c r="H27" i="17"/>
  <c r="H20" i="20"/>
  <c r="H13" i="18"/>
  <c r="H15" i="18" s="1"/>
  <c r="H18" i="18" s="1"/>
  <c r="K16" i="8"/>
  <c r="P16" i="8" s="1"/>
  <c r="H32" i="16" l="1"/>
  <c r="H9" i="9"/>
  <c r="H8" i="9"/>
  <c r="H16" i="5"/>
  <c r="H15" i="5"/>
  <c r="H20" i="8"/>
  <c r="J20" i="8" s="1"/>
  <c r="K20" i="8" s="1"/>
  <c r="P20" i="8" s="1"/>
  <c r="H15" i="12"/>
  <c r="H18" i="12" s="1"/>
  <c r="H7" i="8"/>
  <c r="H12" i="4"/>
  <c r="H16" i="4" s="1"/>
  <c r="H41" i="16" l="1"/>
  <c r="P15" i="8" s="1"/>
  <c r="H17" i="5"/>
  <c r="H10" i="9"/>
  <c r="H12" i="9" s="1"/>
  <c r="H14" i="9" s="1"/>
  <c r="J5" i="8"/>
  <c r="H10" i="8"/>
  <c r="J10" i="8" s="1"/>
  <c r="H11" i="3"/>
  <c r="H11" i="8"/>
  <c r="J11" i="8" s="1"/>
  <c r="F12" i="9"/>
  <c r="H14" i="8"/>
  <c r="J14" i="8" s="1"/>
  <c r="J7" i="8"/>
  <c r="O24" i="8" l="1"/>
  <c r="K25" i="8"/>
  <c r="H9" i="14"/>
  <c r="H13" i="14" s="1"/>
  <c r="F18" i="4"/>
  <c r="F16" i="15"/>
  <c r="H8" i="15"/>
  <c r="H7" i="15"/>
  <c r="H6" i="15"/>
  <c r="H5" i="15"/>
  <c r="H4" i="15"/>
  <c r="D21" i="8" l="1"/>
  <c r="F21" i="8" s="1"/>
  <c r="F13" i="13"/>
  <c r="J21" i="8" s="1"/>
  <c r="F15" i="14"/>
  <c r="H15" i="14"/>
  <c r="H19" i="14" s="1"/>
  <c r="H16" i="15"/>
  <c r="H24" i="8" l="1"/>
  <c r="H25" i="8" s="1"/>
  <c r="K21" i="8"/>
  <c r="P21" i="8" s="1"/>
  <c r="J23" i="8"/>
  <c r="J24" i="8" s="1"/>
  <c r="F19" i="5"/>
  <c r="F15" i="11"/>
  <c r="H15" i="11" l="1"/>
  <c r="H20" i="11" s="1"/>
  <c r="H13" i="13" l="1"/>
  <c r="H16" i="13" s="1"/>
  <c r="N14" i="8"/>
  <c r="F23" i="8"/>
  <c r="K23" i="8" s="1"/>
  <c r="E6" i="12"/>
  <c r="P23" i="8" l="1"/>
  <c r="H16" i="7"/>
  <c r="H20" i="7" s="1"/>
  <c r="G6" i="12"/>
  <c r="F22" i="8"/>
  <c r="K22" i="8" s="1"/>
  <c r="P22" i="8" s="1"/>
  <c r="N12" i="8"/>
  <c r="N24" i="8" s="1"/>
  <c r="D14" i="8"/>
  <c r="F14" i="8" s="1"/>
  <c r="K14" i="8" s="1"/>
  <c r="P14" i="8" s="1"/>
  <c r="D13" i="8"/>
  <c r="G10" i="12" l="1"/>
  <c r="H19" i="5"/>
  <c r="H21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<sst xmlns="http://schemas.openxmlformats.org/spreadsheetml/2006/main" count="562" uniqueCount="95">
  <si>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</si>
  <si>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</si>
  <si>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</si>
  <si>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</si>
  <si>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</si>
  <si>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</si>
  <si>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</si>
  <si>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</si>
  <si>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</si>
  <si>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</si>
  <si>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</si>
  <si>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</si>
  <si>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</si>
  <si>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</si>
  <si>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</si>
  <si>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</si>
  <si>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</si>
  <si>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</si>
  <si>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</si>
  <si>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</si>
  <si>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</si>
  <si>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</si>
  <si>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</si>
  <si>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</si>
  <si>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</si>
  <si>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</si>
  <si>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</si>
  <si>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</si>
  <si>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</si>
  <si>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</si>
  <si>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</si>
  <si>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</si>
  <si>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</si>
  <si>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</si>
  <si>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</si>
  <si>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</si>
  <si>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</si>
  <si>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</si>
  <si>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</si>
  <si>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</si>
  <si>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</si>
  <si>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</si>
  <si>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</si>
  <si>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</si>
  <si>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</si>
  <si>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</si>
  <si>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</si>
  <si>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</si>
  <si>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</si>
  <si>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</si>
  <si>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</si>
  <si>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</si>
  <si>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</si>
  <si>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</si>
  <si>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</si>
  <si>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</si>
  <si>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</si>
  <si>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</si>
  <si>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</si>
  <si>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</si>
  <si>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</si>
  <si>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</si>
  <si>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</si>
  <si>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</si>
  <si>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</si>
  <si>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</si>
  <si>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</si>
  <si>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</si>
  <si>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</si>
  <si>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</si>
  <si>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</si>
  <si>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</si>
  <si>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</si>
  <si>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</si>
  <si>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</si>
  <si>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</si>
  <si>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</si>
  <si>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</si>
  <si>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</si>
  <si>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</si>
  <si>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0-40</t>
  </si>
  <si>
    <t>KCX 388Z</t>
  </si>
  <si>
    <t>KAT 901C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</si>
  <si>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</si>
  <si>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</si>
  <si>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</si>
  <si>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</si>
  <si>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</si>
  <si>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</si>
  <si>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</si>
  <si>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</si>
  <si>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14-20</t>
  </si>
  <si>
    <t>3-10</t>
  </si>
  <si>
    <t>0-5</t>
  </si>
  <si>
    <t>20-31.5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</si>
</sst>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1" applyFont="1"/>
    <xf numFmtId="164" fontId="0" fillId="0" borderId="1" xfId="1" applyFont="1" applyFill="1" applyBorder="1"/>
    <xf numFmtId="164" fontId="3" fillId="0" borderId="1" xfId="1" applyFont="1" applyBorder="1"/>
    <xf numFmtId="164" fontId="0" fillId="0" borderId="0" xfId="1" applyFont="1" applyBorder="1"/>
    <xf numFmtId="0" fontId="0" fillId="0" borderId="0" xfId="0" applyBorder="1"/>
    <xf numFmtId="164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164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64" fontId="0" fillId="0" borderId="0" xfId="1" applyFont="1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164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164" fontId="6" fillId="0" borderId="1" xfId="0" applyNumberFormat="1" applyFont="1" applyFill="1" applyBorder="1" applyAlignment="1"/>
    <xf numFmtId="164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164" fontId="6" fillId="0" borderId="1" xfId="0" applyNumberFormat="1" applyFont="1" applyFill="1" applyBorder="1"/>
    <xf numFmtId="0" fontId="0" fillId="0" borderId="1" xfId="1" applyNumberFormat="1" applyFont="1" applyBorder="1"/>
    <xf numFmtId="164" fontId="3" fillId="0" borderId="1" xfId="1" applyFont="1" applyFill="1" applyBorder="1"/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164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164" fontId="2" fillId="0" borderId="1" xfId="1" applyFont="1" applyFill="1" applyBorder="1"/>
    <xf numFmtId="164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164" fontId="11" fillId="0" borderId="0" xfId="1" applyFont="1"/>
    <xf numFmtId="164" fontId="0" fillId="0" borderId="0" xfId="0" applyNumberFormat="1" applyBorder="1"/>
    <xf numFmtId="164" fontId="3" fillId="0" borderId="1" xfId="0" applyNumberFormat="1" applyFont="1" applyBorder="1"/>
    <xf numFmtId="16" fontId="0" fillId="0" borderId="0" xfId="0" applyNumberFormat="1"/>
    <xf numFmtId="164" fontId="2" fillId="0" borderId="0" xfId="1" applyFont="1" applyFill="1" applyBorder="1"/>
    <xf numFmtId="164" fontId="0" fillId="0" borderId="0" xfId="0" applyNumberFormat="1" applyFont="1" applyFill="1" applyBorder="1"/>
    <xf numFmtId="164" fontId="3" fillId="0" borderId="0" xfId="1" applyFont="1" applyFill="1" applyBorder="1"/>
    <xf numFmtId="164" fontId="0" fillId="0" borderId="0" xfId="0" applyNumberFormat="1" applyFill="1"/>
    <xf numFmtId="0" fontId="0" fillId="4" borderId="0" xfId="0" applyFill="1"/>
    <xf numFmtId="0" fontId="6" fillId="5" borderId="1" xfId="0" applyFont="1" applyFill="1" applyBorder="1"/>
    <xf numFmtId="14" fontId="6" fillId="5" borderId="1" xfId="0" applyNumberFormat="1" applyFont="1" applyFill="1" applyBorder="1"/>
    <xf numFmtId="1" fontId="6" fillId="5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480"/>
  <sheetViews>
    <sheetView tabSelected="1" topLeftCell="A19" workbookViewId="0">
      <selection activeCell="F31" sqref="F31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7" t="s">
        <v>6</v>
      </c>
      <c r="B1" s="77"/>
      <c r="C1" s="77"/>
      <c r="D1" s="77"/>
      <c r="E1" s="77"/>
      <c r="F1" s="77"/>
      <c r="G1" s="77"/>
      <c r="H1" s="77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79"/>
      <c r="P2" s="79"/>
      <c r="Q2" s="79"/>
      <c r="R2" s="79"/>
      <c r="S2" s="79"/>
      <c r="T2" s="79"/>
      <c r="U2" s="79"/>
      <c r="V2" s="79"/>
      <c r="W2" s="79"/>
      <c r="X2" s="79"/>
      <c r="Y2" s="53"/>
      <c r="Z2" s="79"/>
      <c r="AA2" s="79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71" t="s">
        <v>69</v>
      </c>
      <c r="C3" s="72">
        <v>44432</v>
      </c>
      <c r="D3" s="56">
        <v>20855</v>
      </c>
      <c r="E3" s="74" t="s">
        <v>80</v>
      </c>
      <c r="F3" s="42">
        <v>24.06</v>
      </c>
      <c r="G3" s="47">
        <v>170</v>
      </c>
      <c r="H3" s="11">
        <f t="shared" ref="H3:H28" si="0">G3*F3</f>
        <v>4090.2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71" t="s">
        <v>69</v>
      </c>
      <c r="C4" s="72">
        <v>44432</v>
      </c>
      <c r="D4" s="56">
        <v>20641</v>
      </c>
      <c r="E4" s="74" t="s">
        <v>80</v>
      </c>
      <c r="F4" s="42">
        <v>24.34</v>
      </c>
      <c r="G4" s="47">
        <v>170</v>
      </c>
      <c r="H4" s="11">
        <f t="shared" si="0"/>
        <v>4137.8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71" t="s">
        <v>70</v>
      </c>
      <c r="C5" s="72">
        <v>44432</v>
      </c>
      <c r="D5" s="56">
        <v>20681</v>
      </c>
      <c r="E5" s="74" t="s">
        <v>80</v>
      </c>
      <c r="F5" s="42">
        <v>23.1</v>
      </c>
      <c r="G5" s="47">
        <v>170</v>
      </c>
      <c r="H5" s="11">
        <f t="shared" si="0"/>
        <v>3927.0000000000005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71" t="s">
        <v>70</v>
      </c>
      <c r="C6" s="72">
        <v>44432</v>
      </c>
      <c r="D6" s="56">
        <v>20654</v>
      </c>
      <c r="E6" s="74" t="s">
        <v>80</v>
      </c>
      <c r="F6" s="42">
        <v>22.2</v>
      </c>
      <c r="G6" s="47">
        <v>170</v>
      </c>
      <c r="H6" s="11">
        <f t="shared" si="0"/>
        <v>3774</v>
      </c>
      <c r="L6" s="50"/>
      <c r="M6" s="50">
        <v>100</v>
      </c>
      <c r="N6" s="52">
        <v>25000</v>
      </c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71" t="s">
        <v>70</v>
      </c>
      <c r="C7" s="72">
        <v>44432</v>
      </c>
      <c r="D7" s="56">
        <v>20597</v>
      </c>
      <c r="E7" s="74" t="s">
        <v>93</v>
      </c>
      <c r="F7" s="42">
        <v>22.02</v>
      </c>
      <c r="G7" s="47">
        <v>170</v>
      </c>
      <c r="H7" s="11">
        <f t="shared" si="0"/>
        <v>3743.4</v>
      </c>
      <c r="L7" s="50"/>
      <c r="M7" s="51">
        <f>(N7*M6)/N6</f>
        <v>32</v>
      </c>
      <c r="N7" s="52">
        <v>8000</v>
      </c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71" t="s">
        <v>70</v>
      </c>
      <c r="C8" s="72">
        <v>44432</v>
      </c>
      <c r="D8" s="56">
        <v>20639</v>
      </c>
      <c r="E8" s="74" t="s">
        <v>80</v>
      </c>
      <c r="F8" s="42">
        <v>21.84</v>
      </c>
      <c r="G8" s="47">
        <v>170</v>
      </c>
      <c r="H8" s="11">
        <f t="shared" si="0"/>
        <v>3712.8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71" t="s">
        <v>82</v>
      </c>
      <c r="C9" s="72">
        <v>44432</v>
      </c>
      <c r="D9" s="56">
        <v>20689</v>
      </c>
      <c r="E9" s="74" t="s">
        <v>80</v>
      </c>
      <c r="F9" s="42">
        <v>21.24</v>
      </c>
      <c r="G9" s="47">
        <v>170</v>
      </c>
      <c r="H9" s="11">
        <f t="shared" si="0"/>
        <v>3610.7999999999997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71" t="s">
        <v>82</v>
      </c>
      <c r="C10" s="72">
        <v>44432</v>
      </c>
      <c r="D10" s="56">
        <v>20685</v>
      </c>
      <c r="E10" s="74" t="s">
        <v>80</v>
      </c>
      <c r="F10" s="42">
        <v>21.1</v>
      </c>
      <c r="G10" s="47">
        <v>170</v>
      </c>
      <c r="H10" s="11">
        <f t="shared" si="0"/>
        <v>3587.0000000000005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71" t="s">
        <v>82</v>
      </c>
      <c r="C11" s="72">
        <v>44432</v>
      </c>
      <c r="D11" s="56">
        <v>20642</v>
      </c>
      <c r="E11" s="74" t="s">
        <v>80</v>
      </c>
      <c r="F11" s="42">
        <v>18.14</v>
      </c>
      <c r="G11" s="47">
        <v>170</v>
      </c>
      <c r="H11" s="11">
        <f t="shared" si="0"/>
        <v>3083.8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71" t="s">
        <v>82</v>
      </c>
      <c r="C12" s="72">
        <v>44432</v>
      </c>
      <c r="D12" s="56">
        <v>20614</v>
      </c>
      <c r="E12" s="74" t="s">
        <v>93</v>
      </c>
      <c r="F12" s="42">
        <v>17.7</v>
      </c>
      <c r="G12" s="47">
        <v>170</v>
      </c>
      <c r="H12" s="11">
        <f t="shared" si="0"/>
        <v>3009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71" t="s">
        <v>82</v>
      </c>
      <c r="C13" s="72">
        <v>44432</v>
      </c>
      <c r="D13" s="56">
        <v>20499</v>
      </c>
      <c r="E13" s="74" t="s">
        <v>91</v>
      </c>
      <c r="F13" s="42">
        <v>17.899999999999999</v>
      </c>
      <c r="G13" s="47">
        <v>170</v>
      </c>
      <c r="H13" s="11">
        <f t="shared" si="0"/>
        <v>3042.9999999999995</v>
      </c>
      <c r="L13" s="50"/>
      <c r="M13" s="50"/>
      <c r="N13" s="54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71" t="s">
        <v>82</v>
      </c>
      <c r="C14" s="72">
        <v>44431</v>
      </c>
      <c r="D14" s="56">
        <v>20473</v>
      </c>
      <c r="E14" s="74" t="s">
        <v>94</v>
      </c>
      <c r="F14" s="42">
        <v>18.68</v>
      </c>
      <c r="G14" s="47">
        <v>170</v>
      </c>
      <c r="H14" s="11">
        <f t="shared" si="0"/>
        <v>3175.6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71" t="s">
        <v>70</v>
      </c>
      <c r="C15" s="72">
        <v>44432</v>
      </c>
      <c r="D15" s="56">
        <v>20563</v>
      </c>
      <c r="E15" s="74" t="s">
        <v>92</v>
      </c>
      <c r="F15" s="42">
        <v>19.2</v>
      </c>
      <c r="G15" s="47">
        <v>170</v>
      </c>
      <c r="H15" s="11">
        <f t="shared" si="0"/>
        <v>3264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71" t="s">
        <v>70</v>
      </c>
      <c r="C16" s="72">
        <v>44431</v>
      </c>
      <c r="D16" s="56">
        <v>20474</v>
      </c>
      <c r="E16" s="74" t="s">
        <v>94</v>
      </c>
      <c r="F16" s="42">
        <v>21.82</v>
      </c>
      <c r="G16" s="47">
        <v>170</v>
      </c>
      <c r="H16" s="11">
        <f>G16*F16</f>
        <v>3709.4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71" t="s">
        <v>69</v>
      </c>
      <c r="C17" s="72">
        <v>44432</v>
      </c>
      <c r="D17" s="56">
        <v>20560</v>
      </c>
      <c r="E17" s="74" t="s">
        <v>92</v>
      </c>
      <c r="F17" s="42">
        <v>21.6</v>
      </c>
      <c r="G17" s="47">
        <v>170</v>
      </c>
      <c r="H17" s="11">
        <f t="shared" si="0"/>
        <v>3672.0000000000005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71" t="s">
        <v>69</v>
      </c>
      <c r="C18" s="72">
        <v>44432</v>
      </c>
      <c r="D18" s="56">
        <v>20575</v>
      </c>
      <c r="E18" s="74" t="s">
        <v>92</v>
      </c>
      <c r="F18" s="42">
        <v>24.24</v>
      </c>
      <c r="G18" s="47">
        <v>170</v>
      </c>
      <c r="H18" s="11">
        <f t="shared" si="0"/>
        <v>4120.8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x14ac:dyDescent="0.35">
      <c r="A19" s="45">
        <v>17</v>
      </c>
      <c r="B19" s="71" t="s">
        <v>69</v>
      </c>
      <c r="C19" s="72">
        <v>44431</v>
      </c>
      <c r="D19" s="56">
        <v>20517</v>
      </c>
      <c r="E19" s="74" t="s">
        <v>91</v>
      </c>
      <c r="F19" s="42">
        <v>20.72</v>
      </c>
      <c r="G19" s="47">
        <v>170</v>
      </c>
      <c r="H19" s="11">
        <f t="shared" si="0"/>
        <v>3522.3999999999996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0" spans="1:33" x14ac:dyDescent="0.35">
      <c r="A20" s="45">
        <v>18</v>
      </c>
      <c r="B20" s="71" t="s">
        <v>69</v>
      </c>
      <c r="C20" s="72">
        <v>44431</v>
      </c>
      <c r="D20" s="56">
        <v>20495</v>
      </c>
      <c r="E20" s="74" t="s">
        <v>94</v>
      </c>
      <c r="F20" s="42">
        <v>22.46</v>
      </c>
      <c r="G20" s="47">
        <v>170</v>
      </c>
      <c r="H20" s="11">
        <f t="shared" si="0"/>
        <v>3818.2000000000003</v>
      </c>
      <c r="L20" s="50"/>
      <c r="M20" s="50"/>
      <c r="N20" s="54"/>
      <c r="O20" s="55"/>
      <c r="P20" s="50"/>
      <c r="Q20" s="55"/>
      <c r="R20" s="52"/>
      <c r="S20" s="55"/>
      <c r="T20" s="50"/>
      <c r="U20" s="50"/>
      <c r="V20" s="50"/>
      <c r="W20" s="55"/>
      <c r="X20" s="50"/>
      <c r="Y20" s="50"/>
      <c r="Z20" s="55"/>
      <c r="AA20" s="51"/>
      <c r="AB20" s="50"/>
      <c r="AC20" s="50"/>
      <c r="AD20" s="50"/>
      <c r="AE20" s="50"/>
      <c r="AF20" s="51"/>
      <c r="AG20" s="50"/>
    </row>
    <row r="21" spans="1:33" x14ac:dyDescent="0.35">
      <c r="A21" s="45">
        <v>19</v>
      </c>
      <c r="B21" s="71" t="s">
        <v>69</v>
      </c>
      <c r="C21" s="72">
        <v>44432</v>
      </c>
      <c r="D21" s="56">
        <v>20540</v>
      </c>
      <c r="E21" s="74" t="s">
        <v>92</v>
      </c>
      <c r="F21" s="42">
        <v>23.42</v>
      </c>
      <c r="G21" s="47">
        <v>170</v>
      </c>
      <c r="H21" s="11">
        <f t="shared" si="0"/>
        <v>3981.4</v>
      </c>
      <c r="L21" s="50"/>
      <c r="M21" s="50"/>
      <c r="N21" s="54"/>
      <c r="O21" s="55"/>
      <c r="P21" s="50"/>
      <c r="Q21" s="55"/>
      <c r="R21" s="52"/>
      <c r="S21" s="55"/>
      <c r="T21" s="50"/>
      <c r="U21" s="50"/>
      <c r="V21" s="50"/>
      <c r="W21" s="55"/>
      <c r="X21" s="50"/>
      <c r="Y21" s="50"/>
      <c r="Z21" s="55"/>
      <c r="AA21" s="51"/>
      <c r="AB21" s="50"/>
      <c r="AC21" s="50"/>
      <c r="AD21" s="50"/>
      <c r="AE21" s="50"/>
      <c r="AF21" s="51"/>
      <c r="AG21" s="50"/>
    </row>
    <row r="22" spans="1:33" x14ac:dyDescent="0.35">
      <c r="A22" s="45">
        <v>20</v>
      </c>
      <c r="B22" s="71" t="s">
        <v>70</v>
      </c>
      <c r="C22" s="72">
        <v>44432</v>
      </c>
      <c r="D22" s="56">
        <v>20545</v>
      </c>
      <c r="E22" s="74" t="s">
        <v>92</v>
      </c>
      <c r="F22" s="42">
        <v>19.96</v>
      </c>
      <c r="G22" s="47">
        <v>170</v>
      </c>
      <c r="H22" s="11">
        <f t="shared" si="0"/>
        <v>3393.2000000000003</v>
      </c>
      <c r="L22" s="50"/>
      <c r="M22" s="50"/>
      <c r="N22" s="54"/>
      <c r="O22" s="55"/>
      <c r="P22" s="50"/>
      <c r="Q22" s="55"/>
      <c r="R22" s="52"/>
      <c r="S22" s="55"/>
      <c r="T22" s="50"/>
      <c r="U22" s="50"/>
      <c r="V22" s="50"/>
      <c r="W22" s="55"/>
      <c r="X22" s="50"/>
      <c r="Y22" s="50"/>
      <c r="Z22" s="55"/>
      <c r="AA22" s="51"/>
      <c r="AB22" s="50"/>
      <c r="AC22" s="50"/>
      <c r="AD22" s="50"/>
      <c r="AE22" s="50"/>
      <c r="AF22" s="51"/>
      <c r="AG22" s="50"/>
    </row>
    <row r="23" spans="1:33" x14ac:dyDescent="0.35">
      <c r="A23" s="45">
        <v>21</v>
      </c>
      <c r="B23" s="71" t="s">
        <v>70</v>
      </c>
      <c r="C23" s="72">
        <v>44433</v>
      </c>
      <c r="D23" s="56">
        <v>20609</v>
      </c>
      <c r="E23" s="74" t="s">
        <v>92</v>
      </c>
      <c r="F23" s="42">
        <v>23.62</v>
      </c>
      <c r="G23" s="47">
        <v>170</v>
      </c>
      <c r="H23" s="11">
        <f t="shared" si="0"/>
        <v>4015.4</v>
      </c>
      <c r="L23" s="50"/>
      <c r="M23" s="50"/>
      <c r="N23" s="54"/>
      <c r="O23" s="55"/>
      <c r="P23" s="50"/>
      <c r="Q23" s="55"/>
      <c r="R23" s="52"/>
      <c r="S23" s="55"/>
      <c r="T23" s="50"/>
      <c r="U23" s="50"/>
      <c r="V23" s="50"/>
      <c r="W23" s="55"/>
      <c r="X23" s="50"/>
      <c r="Y23" s="50"/>
      <c r="Z23" s="55"/>
      <c r="AA23" s="51"/>
      <c r="AB23" s="50"/>
      <c r="AC23" s="50"/>
      <c r="AD23" s="50"/>
      <c r="AE23" s="50"/>
      <c r="AF23" s="51"/>
      <c r="AG23" s="50"/>
    </row>
    <row r="24" spans="1:33" ht="15" customHeight="1" x14ac:dyDescent="0.35">
      <c r="A24" s="45">
        <v>22</v>
      </c>
      <c r="B24" s="71" t="s">
        <v>69</v>
      </c>
      <c r="C24" s="72">
        <v>44432</v>
      </c>
      <c r="D24" s="56">
        <v>20756</v>
      </c>
      <c r="E24" s="74" t="s">
        <v>92</v>
      </c>
      <c r="F24" s="42">
        <v>23</v>
      </c>
      <c r="G24" s="47">
        <v>170</v>
      </c>
      <c r="H24" s="58">
        <f t="shared" si="0"/>
        <v>3910</v>
      </c>
      <c r="L24" s="50"/>
      <c r="M24" s="50"/>
      <c r="N24" s="54"/>
      <c r="O24" s="55"/>
      <c r="P24" s="50"/>
      <c r="Q24" s="55"/>
      <c r="R24" s="52"/>
      <c r="S24" s="55"/>
      <c r="T24" s="50"/>
      <c r="U24" s="50"/>
      <c r="V24" s="50"/>
      <c r="W24" s="55"/>
      <c r="X24" s="50"/>
      <c r="Y24" s="50"/>
      <c r="Z24" s="55"/>
      <c r="AA24" s="51"/>
      <c r="AB24" s="50"/>
      <c r="AC24" s="50"/>
      <c r="AD24" s="50"/>
      <c r="AE24" s="50"/>
      <c r="AF24" s="51"/>
      <c r="AG24" s="50"/>
    </row>
    <row r="25" spans="1:33" ht="15" customHeight="1" x14ac:dyDescent="0.35">
      <c r="A25" s="45">
        <v>23</v>
      </c>
      <c r="B25" s="71" t="s">
        <v>69</v>
      </c>
      <c r="C25" s="72">
        <v>44433</v>
      </c>
      <c r="D25" s="56">
        <v>20796</v>
      </c>
      <c r="E25" s="74" t="s">
        <v>92</v>
      </c>
      <c r="F25" s="42">
        <v>21.88</v>
      </c>
      <c r="G25" s="47">
        <v>170</v>
      </c>
      <c r="H25" s="58">
        <f t="shared" si="0"/>
        <v>3719.6</v>
      </c>
      <c r="L25" s="50"/>
      <c r="M25" s="50"/>
      <c r="N25" s="54"/>
      <c r="O25" s="55"/>
      <c r="P25" s="50"/>
      <c r="Q25" s="55"/>
      <c r="R25" s="52"/>
      <c r="S25" s="55"/>
      <c r="T25" s="50"/>
      <c r="U25" s="50"/>
      <c r="V25" s="50"/>
      <c r="W25" s="55"/>
      <c r="X25" s="50"/>
      <c r="Y25" s="50"/>
      <c r="Z25" s="55"/>
      <c r="AA25" s="51"/>
      <c r="AB25" s="50"/>
      <c r="AC25" s="50"/>
      <c r="AD25" s="50"/>
      <c r="AE25" s="50"/>
      <c r="AF25" s="51"/>
      <c r="AG25" s="50"/>
    </row>
    <row r="26" spans="1:33" ht="15" customHeight="1" x14ac:dyDescent="0.35">
      <c r="A26" s="45">
        <v>24</v>
      </c>
      <c r="B26" s="71" t="s">
        <v>69</v>
      </c>
      <c r="C26" s="72">
        <v>44432</v>
      </c>
      <c r="D26" s="56">
        <v>20731</v>
      </c>
      <c r="E26" s="74" t="s">
        <v>92</v>
      </c>
      <c r="F26" s="42">
        <v>25.48</v>
      </c>
      <c r="G26" s="47">
        <v>170</v>
      </c>
      <c r="H26" s="58">
        <f t="shared" si="0"/>
        <v>4331.6000000000004</v>
      </c>
      <c r="L26" s="50"/>
      <c r="M26" s="50"/>
      <c r="N26" s="54"/>
      <c r="O26" s="55"/>
      <c r="P26" s="50"/>
      <c r="Q26" s="55"/>
      <c r="R26" s="52"/>
      <c r="S26" s="55"/>
      <c r="T26" s="50"/>
      <c r="U26" s="50"/>
      <c r="V26" s="50"/>
      <c r="W26" s="55"/>
      <c r="X26" s="50"/>
      <c r="Y26" s="50"/>
      <c r="Z26" s="55"/>
      <c r="AA26" s="51"/>
      <c r="AB26" s="50"/>
      <c r="AC26" s="50"/>
      <c r="AD26" s="50"/>
      <c r="AE26" s="50"/>
      <c r="AF26" s="51"/>
      <c r="AG26" s="50"/>
    </row>
    <row r="27" spans="1:33" ht="15" customHeight="1" x14ac:dyDescent="0.35">
      <c r="A27" s="45">
        <v>25</v>
      </c>
      <c r="B27" s="45" t="s">
        <v>69</v>
      </c>
      <c r="C27" s="46">
        <v>44433</v>
      </c>
      <c r="D27" s="56">
        <v>20779</v>
      </c>
      <c r="E27" s="44" t="s">
        <v>92</v>
      </c>
      <c r="F27" s="42">
        <v>21.44</v>
      </c>
      <c r="G27" s="47">
        <v>170</v>
      </c>
      <c r="H27" s="58">
        <f t="shared" si="0"/>
        <v>3644.8</v>
      </c>
      <c r="L27" s="50"/>
      <c r="M27" s="50"/>
      <c r="N27" s="54"/>
      <c r="O27" s="55"/>
      <c r="P27" s="50"/>
      <c r="Q27" s="55"/>
      <c r="R27" s="52"/>
      <c r="S27" s="55"/>
      <c r="T27" s="50"/>
      <c r="U27" s="50"/>
      <c r="V27" s="50"/>
      <c r="W27" s="55"/>
      <c r="X27" s="50"/>
      <c r="Y27" s="50"/>
      <c r="Z27" s="55"/>
      <c r="AA27" s="51"/>
      <c r="AB27" s="50"/>
      <c r="AC27" s="50"/>
      <c r="AD27" s="50"/>
      <c r="AE27" s="50"/>
      <c r="AF27" s="51"/>
      <c r="AG27" s="50"/>
    </row>
    <row r="28" spans="1:33" ht="15" customHeight="1" x14ac:dyDescent="0.35">
      <c r="A28" s="45">
        <v>26</v>
      </c>
      <c r="B28" s="45" t="s">
        <v>70</v>
      </c>
      <c r="C28" s="46">
        <v>44432</v>
      </c>
      <c r="D28" s="56">
        <v>20734</v>
      </c>
      <c r="E28" s="44" t="s">
        <v>92</v>
      </c>
      <c r="F28" s="42">
        <v>22.32</v>
      </c>
      <c r="G28" s="47">
        <v>170</v>
      </c>
      <c r="H28" s="58">
        <f t="shared" si="0"/>
        <v>3794.4</v>
      </c>
      <c r="L28" s="50"/>
      <c r="M28" s="50"/>
      <c r="N28" s="54"/>
      <c r="O28" s="55"/>
      <c r="P28" s="50"/>
      <c r="Q28" s="55"/>
      <c r="R28" s="52"/>
      <c r="S28" s="55"/>
      <c r="T28" s="50"/>
      <c r="U28" s="50"/>
      <c r="V28" s="50"/>
      <c r="W28" s="55"/>
      <c r="X28" s="50"/>
      <c r="Y28" s="50"/>
      <c r="Z28" s="55"/>
      <c r="AA28" s="51"/>
      <c r="AB28" s="50"/>
      <c r="AC28" s="50"/>
      <c r="AD28" s="50"/>
      <c r="AE28" s="50"/>
      <c r="AF28" s="51"/>
      <c r="AG28" s="50"/>
    </row>
    <row r="29" spans="1:33" ht="15" customHeight="1" x14ac:dyDescent="0.35">
      <c r="A29" s="45">
        <v>27</v>
      </c>
      <c r="B29" s="45" t="s">
        <v>70</v>
      </c>
      <c r="C29" s="46">
        <v>44431</v>
      </c>
      <c r="D29" s="41">
        <v>20501</v>
      </c>
      <c r="E29" s="44" t="s">
        <v>91</v>
      </c>
      <c r="F29" s="42">
        <v>20.22</v>
      </c>
      <c r="G29" s="47"/>
      <c r="H29" s="58"/>
      <c r="L29" s="50"/>
      <c r="M29" s="50"/>
      <c r="N29" s="54"/>
      <c r="O29" s="55"/>
      <c r="P29" s="50"/>
      <c r="Q29" s="55"/>
      <c r="R29" s="52"/>
      <c r="S29" s="55"/>
      <c r="T29" s="50"/>
      <c r="U29" s="50"/>
      <c r="V29" s="50"/>
      <c r="W29" s="55"/>
      <c r="X29" s="50"/>
      <c r="Y29" s="50"/>
      <c r="Z29" s="55"/>
      <c r="AA29" s="51"/>
      <c r="AB29" s="50"/>
      <c r="AC29" s="50"/>
      <c r="AD29" s="50"/>
      <c r="AE29" s="50"/>
      <c r="AF29" s="51"/>
      <c r="AG29" s="50"/>
    </row>
    <row r="30" spans="1:33" ht="15" customHeight="1" x14ac:dyDescent="0.35">
      <c r="A30" s="45">
        <v>28</v>
      </c>
      <c r="B30" s="45" t="s">
        <v>70</v>
      </c>
      <c r="C30" s="46">
        <v>44431</v>
      </c>
      <c r="D30" s="41"/>
      <c r="E30" s="44"/>
      <c r="F30" s="42">
        <v>19.899999999999999</v>
      </c>
      <c r="G30" s="47"/>
      <c r="H30" s="58"/>
      <c r="L30" s="50"/>
      <c r="M30" s="50"/>
      <c r="N30" s="54"/>
      <c r="O30" s="55"/>
      <c r="P30" s="50"/>
      <c r="Q30" s="55"/>
      <c r="R30" s="52"/>
      <c r="S30" s="55"/>
      <c r="T30" s="50"/>
      <c r="U30" s="50"/>
      <c r="V30" s="50"/>
      <c r="W30" s="55"/>
      <c r="X30" s="50"/>
      <c r="Y30" s="50"/>
      <c r="Z30" s="55"/>
      <c r="AA30" s="51"/>
      <c r="AB30" s="50"/>
      <c r="AC30" s="50"/>
      <c r="AD30" s="50"/>
      <c r="AE30" s="50"/>
      <c r="AF30" s="51"/>
      <c r="AG30" s="50"/>
    </row>
    <row r="31" spans="1:33" ht="15" customHeight="1" x14ac:dyDescent="0.35">
      <c r="A31" s="45"/>
      <c r="B31" s="45"/>
      <c r="C31" s="75" t="s">
        <v>72</v>
      </c>
      <c r="D31" s="76"/>
      <c r="E31" s="76"/>
      <c r="F31" s="59">
        <f>SUM(F3:F30)</f>
        <v>603.60000000000014</v>
      </c>
      <c r="G31" s="47"/>
      <c r="H31" s="49">
        <f>SUM(H3:H30)</f>
        <v>95791.6</v>
      </c>
      <c r="L31" s="50"/>
      <c r="M31" s="50"/>
      <c r="N31" s="54"/>
      <c r="O31" s="55"/>
      <c r="P31" s="50"/>
      <c r="Q31" s="55"/>
      <c r="R31" s="52"/>
      <c r="S31" s="55"/>
      <c r="T31" s="50"/>
      <c r="U31" s="50"/>
      <c r="V31" s="50"/>
      <c r="W31" s="55"/>
      <c r="X31" s="50"/>
      <c r="Y31" s="50"/>
      <c r="Z31" s="55"/>
      <c r="AA31" s="51"/>
      <c r="AB31" s="50"/>
      <c r="AC31" s="50"/>
      <c r="AD31" s="50"/>
      <c r="AE31" s="50"/>
      <c r="AF31" s="51"/>
      <c r="AG31" s="50"/>
    </row>
    <row r="34" spans="8:8" x14ac:dyDescent="0.35">
      <c r="H34" s="69"/>
    </row>
    <row r="1048480" spans="3:3" x14ac:dyDescent="0.35">
      <c r="C1048480" s="46">
        <v>44418</v>
      </c>
    </row>
  </sheetData>
  <autoFilter ref="A2:H29"/>
  <sortState ref="B3:G14">
    <sortCondition ref="B3:B14"/>
  </sortState>
  <mergeCells count="9">
    <mergeCell ref="C31:E31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22:D23">
    <cfRule type="duplicateValues" dxfId="89" priority="73"/>
  </conditionalFormatting>
  <conditionalFormatting sqref="D3:D21">
    <cfRule type="duplicateValues" dxfId="88" priority="74"/>
  </conditionalFormatting>
  <conditionalFormatting sqref="D24:D25">
    <cfRule type="duplicateValues" dxfId="87" priority="2"/>
  </conditionalFormatting>
  <conditionalFormatting sqref="D26">
    <cfRule type="duplicateValues" dxfId="86" priority="1"/>
  </conditionalFormatting>
  <conditionalFormatting sqref="D27:D30">
    <cfRule type="duplicateValues" dxfId="85" priority="79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0" workbookViewId="0">
      <selection activeCell="H18" sqref="H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7" t="s">
        <v>24</v>
      </c>
      <c r="B8" s="77"/>
      <c r="C8" s="77"/>
      <c r="D8" s="77"/>
      <c r="E8" s="77"/>
      <c r="F8" s="77"/>
      <c r="G8" s="77"/>
      <c r="H8" s="77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25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5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65"/>
      <c r="P18" s="10"/>
    </row>
    <row r="19" spans="4:16" x14ac:dyDescent="0.35">
      <c r="F19" s="1" t="s">
        <v>79</v>
      </c>
      <c r="G19" s="1"/>
      <c r="H19" s="3"/>
      <c r="O19" s="65"/>
      <c r="P19" s="10"/>
    </row>
    <row r="20" spans="4:16" x14ac:dyDescent="0.35">
      <c r="F20" s="32" t="s">
        <v>29</v>
      </c>
      <c r="G20" s="32"/>
      <c r="H20" s="64">
        <f>H16-H17-H19-H18</f>
        <v>0</v>
      </c>
      <c r="O20" s="65">
        <v>44423</v>
      </c>
      <c r="P20" s="10">
        <v>10000</v>
      </c>
    </row>
    <row r="21" spans="4:16" x14ac:dyDescent="0.35">
      <c r="O21" s="65">
        <v>44423</v>
      </c>
      <c r="P21" s="10">
        <v>7500</v>
      </c>
    </row>
    <row r="22" spans="4:16" x14ac:dyDescent="0.35">
      <c r="D22" s="32" t="s">
        <v>74</v>
      </c>
      <c r="E22" s="32" t="s">
        <v>75</v>
      </c>
      <c r="F22" s="57" t="s">
        <v>76</v>
      </c>
      <c r="G22" s="57" t="s">
        <v>77</v>
      </c>
      <c r="H22" s="57" t="s">
        <v>78</v>
      </c>
      <c r="O22" s="65">
        <v>44422</v>
      </c>
      <c r="P22" s="10">
        <v>10000</v>
      </c>
    </row>
    <row r="23" spans="4:16" x14ac:dyDescent="0.35">
      <c r="D23" s="1" t="s">
        <v>71</v>
      </c>
      <c r="E23" s="3"/>
      <c r="F23" s="3"/>
      <c r="G23" s="3"/>
      <c r="H23" s="1"/>
      <c r="O23" s="65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31</v>
      </c>
      <c r="E25" s="32"/>
      <c r="F25" s="32"/>
      <c r="G25" s="64">
        <f>SUM(G23:G24)</f>
        <v>0</v>
      </c>
      <c r="H25" s="64"/>
    </row>
  </sheetData>
  <mergeCells count="2">
    <mergeCell ref="A8:H8"/>
    <mergeCell ref="A1:H1"/>
  </mergeCells>
  <conditionalFormatting sqref="D10">
    <cfRule type="duplicateValues" dxfId="45" priority="3"/>
  </conditionalFormatting>
  <conditionalFormatting sqref="D10">
    <cfRule type="duplicateValues" dxfId="44" priority="4"/>
  </conditionalFormatting>
  <conditionalFormatting sqref="D11:D12">
    <cfRule type="duplicateValues" dxfId="43" priority="5"/>
  </conditionalFormatting>
  <conditionalFormatting sqref="D5">
    <cfRule type="duplicateValues" dxfId="42" priority="71"/>
  </conditionalFormatting>
  <conditionalFormatting sqref="D4">
    <cfRule type="duplicateValues" dxfId="41" priority="2"/>
  </conditionalFormatting>
  <conditionalFormatting sqref="D3">
    <cfRule type="duplicateValues" dxfId="40" priority="1"/>
  </conditionalFormatting>
  <dataValidations count="1">
    <dataValidation type="custom" allowBlank="1" showInputMessage="1" prompt="拒绝重复输入 - 当前输入的内容，与本区域的其他单元格内容重复。" sqref="B10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19" sqref="H1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68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45">
        <f>G3*F3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45">
        <f t="shared" ref="H4:H5" si="0">G4*F4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45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7" t="s">
        <v>24</v>
      </c>
      <c r="B8" s="77"/>
      <c r="C8" s="77"/>
      <c r="D8" s="77"/>
      <c r="E8" s="77"/>
      <c r="F8" s="77"/>
      <c r="G8" s="77"/>
      <c r="H8" s="77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25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1">
        <v>2</v>
      </c>
      <c r="B11" s="33"/>
      <c r="C11" s="34"/>
      <c r="D11" s="33"/>
      <c r="E11" s="33"/>
      <c r="F11" s="35"/>
      <c r="G11" s="3"/>
      <c r="H11" s="3">
        <f>F11*G11</f>
        <v>0</v>
      </c>
    </row>
    <row r="12" spans="1:8" x14ac:dyDescent="0.35">
      <c r="A12" s="1">
        <v>3</v>
      </c>
      <c r="B12" s="1"/>
      <c r="C12" s="34"/>
      <c r="D12" s="1"/>
      <c r="E12" s="1"/>
      <c r="F12" s="3"/>
      <c r="G12" s="3"/>
      <c r="H12" s="3">
        <f>F12*G12</f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ref="H13" si="2">F13*G13</f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5" spans="1:8" x14ac:dyDescent="0.35">
      <c r="A15" s="19"/>
      <c r="B15" s="19"/>
      <c r="C15" s="19"/>
      <c r="D15" s="19"/>
      <c r="E15" s="19"/>
      <c r="F15" s="20"/>
      <c r="G15" s="19"/>
      <c r="H15" s="20"/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5"/>
      <c r="H16" s="5">
        <f>H6+H14</f>
        <v>0</v>
      </c>
    </row>
    <row r="17" spans="4:8" x14ac:dyDescent="0.35">
      <c r="F17" s="1" t="s">
        <v>15</v>
      </c>
      <c r="G17" s="1"/>
      <c r="H17" s="3"/>
    </row>
    <row r="18" spans="4:8" x14ac:dyDescent="0.35">
      <c r="F18" s="1" t="s">
        <v>41</v>
      </c>
      <c r="G18" s="1"/>
      <c r="H18" s="3">
        <v>0</v>
      </c>
    </row>
    <row r="19" spans="4:8" x14ac:dyDescent="0.35">
      <c r="F19" s="1" t="s">
        <v>20</v>
      </c>
      <c r="G19" s="1"/>
      <c r="H19" s="3"/>
    </row>
    <row r="20" spans="4:8" x14ac:dyDescent="0.35">
      <c r="F20" s="1" t="s">
        <v>29</v>
      </c>
      <c r="G20" s="1"/>
      <c r="H20" s="8">
        <f>H16-H17-H19-H18</f>
        <v>0</v>
      </c>
    </row>
    <row r="21" spans="4:8" x14ac:dyDescent="0.35">
      <c r="D21" s="70"/>
    </row>
    <row r="22" spans="4:8" x14ac:dyDescent="0.35">
      <c r="D22" s="70"/>
    </row>
    <row r="23" spans="4:8" x14ac:dyDescent="0.35">
      <c r="D23" s="70"/>
    </row>
  </sheetData>
  <mergeCells count="2">
    <mergeCell ref="A8:H8"/>
    <mergeCell ref="A1:H1"/>
  </mergeCells>
  <conditionalFormatting sqref="D13">
    <cfRule type="duplicateValues" dxfId="39" priority="39"/>
  </conditionalFormatting>
  <conditionalFormatting sqref="D12">
    <cfRule type="duplicateValues" dxfId="38" priority="38"/>
  </conditionalFormatting>
  <conditionalFormatting sqref="D4:D5">
    <cfRule type="duplicateValues" dxfId="37" priority="3"/>
  </conditionalFormatting>
  <conditionalFormatting sqref="D3">
    <cfRule type="duplicateValues" dxfId="36" priority="4"/>
  </conditionalFormatting>
  <conditionalFormatting sqref="D10">
    <cfRule type="duplicateValues" dxfId="35" priority="1"/>
  </conditionalFormatting>
  <conditionalFormatting sqref="D10">
    <cfRule type="duplicateValues" dxfId="34" priority="2"/>
  </conditionalFormatting>
  <dataValidations count="1">
    <dataValidation type="custom" allowBlank="1" showInputMessage="1" prompt="拒绝重复输入 - 当前输入的内容，与本区域的其他单元格内容重复。" sqref="B10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N6" sqref="N6:N7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71" t="s">
        <v>82</v>
      </c>
      <c r="C3" s="72">
        <v>44432</v>
      </c>
      <c r="D3" s="73">
        <v>20689</v>
      </c>
      <c r="E3" s="74" t="s">
        <v>80</v>
      </c>
      <c r="F3" s="42">
        <v>21.24</v>
      </c>
      <c r="G3" s="47">
        <v>170</v>
      </c>
      <c r="H3" s="11">
        <f>G3*F3</f>
        <v>3610.7999999999997</v>
      </c>
    </row>
    <row r="4" spans="1:8" x14ac:dyDescent="0.35">
      <c r="A4" s="1">
        <v>2</v>
      </c>
      <c r="B4" s="71" t="s">
        <v>82</v>
      </c>
      <c r="C4" s="72">
        <v>44432</v>
      </c>
      <c r="D4" s="73">
        <v>20685</v>
      </c>
      <c r="E4" s="74" t="s">
        <v>80</v>
      </c>
      <c r="F4" s="42">
        <v>21.1</v>
      </c>
      <c r="G4" s="47">
        <v>170</v>
      </c>
      <c r="H4" s="11">
        <f t="shared" ref="H4:H8" si="0">G4*F4</f>
        <v>3587.0000000000005</v>
      </c>
    </row>
    <row r="5" spans="1:8" x14ac:dyDescent="0.35">
      <c r="A5" s="1">
        <v>3</v>
      </c>
      <c r="B5" s="71" t="s">
        <v>82</v>
      </c>
      <c r="C5" s="72">
        <v>44432</v>
      </c>
      <c r="D5" s="73">
        <v>20642</v>
      </c>
      <c r="E5" s="74" t="s">
        <v>80</v>
      </c>
      <c r="F5" s="42">
        <v>18.14</v>
      </c>
      <c r="G5" s="47">
        <v>170</v>
      </c>
      <c r="H5" s="11">
        <f t="shared" si="0"/>
        <v>3083.8</v>
      </c>
    </row>
    <row r="6" spans="1:8" x14ac:dyDescent="0.35">
      <c r="A6" s="1">
        <v>4</v>
      </c>
      <c r="B6" s="71" t="s">
        <v>82</v>
      </c>
      <c r="C6" s="72">
        <v>44432</v>
      </c>
      <c r="D6" s="73">
        <v>20614</v>
      </c>
      <c r="E6" s="74" t="s">
        <v>93</v>
      </c>
      <c r="F6" s="42">
        <v>17.7</v>
      </c>
      <c r="G6" s="47">
        <v>170</v>
      </c>
      <c r="H6" s="11">
        <f t="shared" si="0"/>
        <v>3009</v>
      </c>
    </row>
    <row r="7" spans="1:8" x14ac:dyDescent="0.35">
      <c r="A7" s="1">
        <v>5</v>
      </c>
      <c r="B7" s="71" t="s">
        <v>82</v>
      </c>
      <c r="C7" s="72">
        <v>44432</v>
      </c>
      <c r="D7" s="73">
        <v>20499</v>
      </c>
      <c r="E7" s="74" t="s">
        <v>91</v>
      </c>
      <c r="F7" s="42">
        <v>17.899999999999999</v>
      </c>
      <c r="G7" s="47">
        <v>170</v>
      </c>
      <c r="H7" s="11">
        <f t="shared" si="0"/>
        <v>3042.9999999999995</v>
      </c>
    </row>
    <row r="8" spans="1:8" x14ac:dyDescent="0.35">
      <c r="A8" s="1">
        <v>6</v>
      </c>
      <c r="B8" s="71" t="s">
        <v>82</v>
      </c>
      <c r="C8" s="72">
        <v>44431</v>
      </c>
      <c r="D8" s="73">
        <v>20473</v>
      </c>
      <c r="E8" s="74" t="s">
        <v>94</v>
      </c>
      <c r="F8" s="42">
        <v>18.68</v>
      </c>
      <c r="G8" s="47">
        <v>170</v>
      </c>
      <c r="H8" s="11">
        <f t="shared" si="0"/>
        <v>3175.6</v>
      </c>
    </row>
    <row r="9" spans="1:8" x14ac:dyDescent="0.35">
      <c r="A9" s="6"/>
      <c r="B9" s="6"/>
      <c r="C9" s="6"/>
      <c r="D9" s="6"/>
      <c r="E9" s="6"/>
      <c r="F9" s="7">
        <f>SUM(F3:F8)</f>
        <v>114.76000000000002</v>
      </c>
      <c r="G9" s="6"/>
      <c r="H9" s="7">
        <f>SUM(H3:H8)</f>
        <v>19509.2</v>
      </c>
    </row>
    <row r="12" spans="1:8" x14ac:dyDescent="0.35">
      <c r="A12" s="77" t="s">
        <v>24</v>
      </c>
      <c r="B12" s="77"/>
      <c r="C12" s="77"/>
      <c r="D12" s="77"/>
      <c r="E12" s="77"/>
      <c r="F12" s="77"/>
      <c r="G12" s="77"/>
      <c r="H12" s="77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25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2"/>
      <c r="C14" s="2"/>
      <c r="D14" s="1"/>
      <c r="E14" s="1"/>
      <c r="F14" s="3"/>
      <c r="G14" s="3">
        <v>298</v>
      </c>
      <c r="H14" s="3">
        <f t="shared" ref="H14:H16" si="1">F14*G14</f>
        <v>0</v>
      </c>
    </row>
    <row r="15" spans="1:8" x14ac:dyDescent="0.35">
      <c r="A15" s="1">
        <v>2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1">
        <v>3</v>
      </c>
      <c r="B16" s="2"/>
      <c r="C16" s="2"/>
      <c r="D16" s="1"/>
      <c r="E16" s="1"/>
      <c r="F16" s="3"/>
      <c r="G16" s="3"/>
      <c r="H16" s="3">
        <f t="shared" si="1"/>
        <v>0</v>
      </c>
    </row>
    <row r="17" spans="1:9" x14ac:dyDescent="0.35">
      <c r="A17" s="4"/>
      <c r="B17" s="4"/>
      <c r="C17" s="4"/>
      <c r="D17" s="4"/>
      <c r="E17" s="4"/>
      <c r="F17" s="5">
        <f>SUM(F14:F16)</f>
        <v>0</v>
      </c>
      <c r="G17" s="4"/>
      <c r="H17" s="5">
        <f>SUM(H14:H16)</f>
        <v>0</v>
      </c>
    </row>
    <row r="19" spans="1:9" x14ac:dyDescent="0.35">
      <c r="F19" s="1" t="s">
        <v>15</v>
      </c>
      <c r="G19" s="1"/>
      <c r="H19" s="3">
        <v>0</v>
      </c>
    </row>
    <row r="20" spans="1:9" x14ac:dyDescent="0.35">
      <c r="F20" s="1" t="s">
        <v>29</v>
      </c>
      <c r="G20" s="1"/>
      <c r="H20" s="8">
        <f>H17-H19</f>
        <v>0</v>
      </c>
    </row>
    <row r="21" spans="1:9" x14ac:dyDescent="0.35">
      <c r="I21" t="s">
        <v>46</v>
      </c>
    </row>
  </sheetData>
  <mergeCells count="2">
    <mergeCell ref="A12:H12"/>
    <mergeCell ref="A1:H1"/>
  </mergeCells>
  <conditionalFormatting sqref="D16">
    <cfRule type="duplicateValues" dxfId="33" priority="30"/>
  </conditionalFormatting>
  <conditionalFormatting sqref="D15">
    <cfRule type="duplicateValues" dxfId="32" priority="29"/>
  </conditionalFormatting>
  <conditionalFormatting sqref="D14">
    <cfRule type="duplicateValues" dxfId="31" priority="28"/>
  </conditionalFormatting>
  <conditionalFormatting sqref="D3:D8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6" sqref="L16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49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9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7" t="s">
        <v>24</v>
      </c>
      <c r="B7" s="77"/>
      <c r="C7" s="77"/>
      <c r="D7" s="77"/>
      <c r="E7" s="77"/>
      <c r="F7" s="77"/>
      <c r="G7" s="77"/>
      <c r="H7" s="77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9" priority="12"/>
  </conditionalFormatting>
  <conditionalFormatting sqref="D4">
    <cfRule type="duplicateValues" dxfId="28" priority="7"/>
  </conditionalFormatting>
  <conditionalFormatting sqref="D3">
    <cfRule type="duplicateValues" dxfId="27" priority="3"/>
  </conditionalFormatting>
  <conditionalFormatting sqref="D9">
    <cfRule type="duplicateValues" dxfId="26" priority="1"/>
  </conditionalFormatting>
  <conditionalFormatting sqref="D9">
    <cfRule type="duplicateValues" dxfId="25" priority="2"/>
  </conditionalFormatting>
  <dataValidations count="1">
    <dataValidation type="custom" allowBlank="1" showInputMessage="1" prompt="拒绝重复输入 - 当前输入的内容，与本区域的其他单元格内容重复。" sqref="B9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:G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7" t="s">
        <v>24</v>
      </c>
      <c r="B9" s="77"/>
      <c r="C9" s="77"/>
      <c r="D9" s="77"/>
      <c r="E9" s="77"/>
      <c r="F9" s="77"/>
      <c r="G9" s="77"/>
      <c r="H9" s="77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25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29</v>
      </c>
      <c r="G19" s="1"/>
      <c r="H19" s="8">
        <f>H7-H17</f>
        <v>0</v>
      </c>
    </row>
  </sheetData>
  <mergeCells count="2">
    <mergeCell ref="A1:H1"/>
    <mergeCell ref="A9:H9"/>
  </mergeCells>
  <conditionalFormatting sqref="D14">
    <cfRule type="duplicateValues" dxfId="24" priority="19"/>
  </conditionalFormatting>
  <conditionalFormatting sqref="D11">
    <cfRule type="duplicateValues" dxfId="23" priority="12"/>
  </conditionalFormatting>
  <conditionalFormatting sqref="D11">
    <cfRule type="duplicateValues" dxfId="22" priority="11"/>
  </conditionalFormatting>
  <conditionalFormatting sqref="D13">
    <cfRule type="duplicateValues" dxfId="21" priority="16"/>
  </conditionalFormatting>
  <conditionalFormatting sqref="D12">
    <cfRule type="duplicateValues" dxfId="20" priority="13"/>
  </conditionalFormatting>
  <conditionalFormatting sqref="D3:D4">
    <cfRule type="duplicateValues" dxfId="19" priority="2"/>
  </conditionalFormatting>
  <conditionalFormatting sqref="D5">
    <cfRule type="duplicateValues" dxfId="18" priority="1"/>
  </conditionalFormatting>
  <conditionalFormatting sqref="D6">
    <cfRule type="duplicateValues" dxfId="17" priority="77"/>
  </conditionalFormatting>
  <dataValidations count="1">
    <dataValidation type="custom" allowBlank="1" showInputMessage="1" prompt="拒绝重复输入 - 当前输入的内容，与本区域的其他单元格内容重复。" sqref="B11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7" t="s">
        <v>24</v>
      </c>
      <c r="B10" s="77"/>
      <c r="C10" s="77"/>
      <c r="D10" s="77"/>
      <c r="E10" s="77"/>
      <c r="F10" s="77"/>
      <c r="G10" s="77"/>
      <c r="H10" s="77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25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60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29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47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6" priority="20"/>
  </conditionalFormatting>
  <conditionalFormatting sqref="D7">
    <cfRule type="duplicateValues" dxfId="15" priority="3"/>
  </conditionalFormatting>
  <conditionalFormatting sqref="D3:D6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7" t="s">
        <v>24</v>
      </c>
      <c r="B7" s="77"/>
      <c r="C7" s="77"/>
      <c r="D7" s="77"/>
      <c r="E7" s="77"/>
      <c r="F7" s="77"/>
      <c r="G7" s="77"/>
      <c r="H7" s="77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29</v>
      </c>
      <c r="G16" s="1"/>
      <c r="H16" s="8">
        <f>H14-H15</f>
        <v>0</v>
      </c>
      <c r="N16" t="s">
        <v>35</v>
      </c>
    </row>
  </sheetData>
  <mergeCells count="2">
    <mergeCell ref="A7:H7"/>
    <mergeCell ref="A1:H1"/>
  </mergeCells>
  <conditionalFormatting sqref="D9">
    <cfRule type="duplicateValues" dxfId="13" priority="6"/>
  </conditionalFormatting>
  <conditionalFormatting sqref="D3:D4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J13" sqref="J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7" t="s">
        <v>24</v>
      </c>
      <c r="B6" s="77"/>
      <c r="C6" s="77"/>
      <c r="D6" s="77"/>
      <c r="E6" s="77"/>
      <c r="F6" s="77"/>
      <c r="G6" s="77"/>
      <c r="H6" s="77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25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29</v>
      </c>
      <c r="G14" s="1"/>
      <c r="H14" s="8">
        <f>H12-H13</f>
        <v>0</v>
      </c>
    </row>
    <row r="21" spans="13:13" x14ac:dyDescent="0.35">
      <c r="M21">
        <f>500*17</f>
        <v>8500</v>
      </c>
    </row>
    <row r="22" spans="13:13" x14ac:dyDescent="0.35">
      <c r="M22">
        <f>M21-3000</f>
        <v>5500</v>
      </c>
    </row>
  </sheetData>
  <mergeCells count="2">
    <mergeCell ref="A6:H6"/>
    <mergeCell ref="A1:H1"/>
  </mergeCells>
  <conditionalFormatting sqref="D8">
    <cfRule type="duplicateValues" dxfId="11" priority="3"/>
  </conditionalFormatting>
  <conditionalFormatting sqref="D9">
    <cfRule type="duplicateValues" dxfId="10" priority="17"/>
  </conditionalFormatting>
  <conditionalFormatting sqref="D3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7" t="s">
        <v>24</v>
      </c>
      <c r="B9" s="77"/>
      <c r="C9" s="77"/>
      <c r="D9" s="77"/>
      <c r="E9" s="77"/>
      <c r="F9" s="77"/>
      <c r="G9" s="77"/>
      <c r="H9" s="77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25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41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29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7" t="s">
        <v>6</v>
      </c>
      <c r="B1" s="77"/>
      <c r="C1" s="77"/>
      <c r="D1" s="77"/>
      <c r="E1" s="77"/>
      <c r="F1" s="77"/>
      <c r="G1" s="77"/>
      <c r="M1" s="77" t="s">
        <v>6</v>
      </c>
      <c r="N1" s="77"/>
      <c r="O1" s="77"/>
      <c r="P1" s="77"/>
      <c r="Q1" s="77"/>
      <c r="R1" s="77"/>
      <c r="S1" s="77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23</v>
      </c>
      <c r="F10" s="1"/>
      <c r="G10" s="8">
        <f>G6-G8-G9</f>
        <v>0</v>
      </c>
      <c r="Q10" s="1" t="s">
        <v>23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7" t="s">
        <v>24</v>
      </c>
      <c r="B13" s="77"/>
      <c r="C13" s="77"/>
      <c r="D13" s="77"/>
      <c r="E13" s="77"/>
      <c r="F13" s="77"/>
      <c r="G13" s="77"/>
      <c r="H13" s="77"/>
      <c r="M13" s="77" t="s">
        <v>24</v>
      </c>
      <c r="N13" s="77"/>
      <c r="O13" s="77"/>
      <c r="P13" s="77"/>
      <c r="Q13" s="77"/>
      <c r="R13" s="77"/>
      <c r="S13" s="77"/>
      <c r="T13" s="77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25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25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29</v>
      </c>
      <c r="G21" s="1"/>
      <c r="H21" s="8">
        <f>H18-H20+G10</f>
        <v>0</v>
      </c>
      <c r="R21" s="1" t="s">
        <v>29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K4" sqref="K4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7" t="s">
        <v>24</v>
      </c>
      <c r="B1" s="77"/>
      <c r="C1" s="77"/>
      <c r="D1" s="77"/>
      <c r="E1" s="77"/>
      <c r="F1" s="77"/>
      <c r="G1" s="77"/>
      <c r="H1" s="77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25</v>
      </c>
      <c r="F2" s="4" t="s">
        <v>3</v>
      </c>
      <c r="G2" s="4" t="s">
        <v>4</v>
      </c>
      <c r="H2" s="4" t="s">
        <v>5</v>
      </c>
      <c r="O2" s="32" t="s">
        <v>25</v>
      </c>
      <c r="P2" s="32" t="s">
        <v>64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63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48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49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50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45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54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59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51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60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26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61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43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62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58</v>
      </c>
      <c r="P16" s="1">
        <v>309</v>
      </c>
    </row>
    <row r="17" spans="15:16" x14ac:dyDescent="0.35">
      <c r="O17" s="1" t="s">
        <v>52</v>
      </c>
      <c r="P17" s="1">
        <v>320</v>
      </c>
    </row>
  </sheetData>
  <autoFilter ref="A2:H16"/>
  <sortState ref="B3:G20">
    <sortCondition ref="E3:E20"/>
  </sortState>
  <mergeCells count="1">
    <mergeCell ref="A1:H1"/>
  </mergeCells>
  <conditionalFormatting sqref="D15">
    <cfRule type="duplicateValues" dxfId="84" priority="26"/>
  </conditionalFormatting>
  <conditionalFormatting sqref="D13:D14">
    <cfRule type="duplicateValues" dxfId="83" priority="9"/>
  </conditionalFormatting>
  <conditionalFormatting sqref="D13:D14">
    <cfRule type="duplicateValues" dxfId="82" priority="8"/>
  </conditionalFormatting>
  <conditionalFormatting sqref="D6:D12">
    <cfRule type="duplicateValues" dxfId="81" priority="5"/>
  </conditionalFormatting>
  <conditionalFormatting sqref="D6:D12">
    <cfRule type="duplicateValues" dxfId="80" priority="4"/>
  </conditionalFormatting>
  <conditionalFormatting sqref="D3">
    <cfRule type="duplicateValues" dxfId="79" priority="1"/>
  </conditionalFormatting>
  <conditionalFormatting sqref="D3">
    <cfRule type="duplicateValues" dxfId="78" priority="2"/>
  </conditionalFormatting>
  <conditionalFormatting sqref="D4:D5">
    <cfRule type="duplicateValues" dxfId="77" priority="3"/>
  </conditionalFormatting>
  <dataValidations count="1">
    <dataValidation type="custom" allowBlank="1" showInputMessage="1" prompt="拒绝重复输入 - 当前输入的内容，与本区域的其他单元格内容重复。" sqref="B3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7" t="s">
        <v>24</v>
      </c>
      <c r="B7" s="77"/>
      <c r="C7" s="77"/>
      <c r="D7" s="77"/>
      <c r="E7" s="77"/>
      <c r="F7" s="77"/>
      <c r="G7" s="77"/>
      <c r="H7" s="77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41</v>
      </c>
      <c r="G17" s="1"/>
      <c r="H17" s="3">
        <v>0</v>
      </c>
      <c r="I17" s="10">
        <v>8608</v>
      </c>
    </row>
    <row r="18" spans="5:9" x14ac:dyDescent="0.35">
      <c r="F18" s="1" t="s">
        <v>29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38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89"/>
  <sheetViews>
    <sheetView topLeftCell="A15" zoomScaleNormal="100" workbookViewId="0">
      <selection activeCell="L30" sqref="L30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80" t="s">
        <v>14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2:22" ht="18.5" x14ac:dyDescent="0.45">
      <c r="B3" s="81" t="s">
        <v>32</v>
      </c>
      <c r="C3" s="81"/>
      <c r="D3" s="81"/>
      <c r="E3" s="81"/>
      <c r="F3" s="81"/>
      <c r="G3" s="18"/>
      <c r="H3" s="81" t="s">
        <v>33</v>
      </c>
      <c r="I3" s="81"/>
      <c r="J3" s="81"/>
      <c r="K3" s="81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26</v>
      </c>
      <c r="J4" s="6" t="s">
        <v>5</v>
      </c>
      <c r="K4" s="6" t="s">
        <v>31</v>
      </c>
      <c r="L4" s="6"/>
      <c r="M4" s="6" t="s">
        <v>41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90</v>
      </c>
      <c r="C5" s="2">
        <v>44431</v>
      </c>
      <c r="D5" s="3">
        <f>Delight!F6</f>
        <v>0</v>
      </c>
      <c r="E5" s="3">
        <v>170</v>
      </c>
      <c r="F5" s="3">
        <f>D5*E5</f>
        <v>0</v>
      </c>
      <c r="G5" s="13"/>
      <c r="H5" s="3">
        <f>Delight!F14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Delight!H18</f>
        <v>0</v>
      </c>
      <c r="N5" s="3">
        <f>Delight!H19</f>
        <v>0</v>
      </c>
      <c r="O5" s="3">
        <f>Delight!H17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44431</v>
      </c>
      <c r="D6" s="3">
        <f>Eric!F7</f>
        <v>0</v>
      </c>
      <c r="E6" s="3">
        <v>170</v>
      </c>
      <c r="F6" s="3">
        <f t="shared" ref="F6:F22" si="0">D6*E6</f>
        <v>0</v>
      </c>
      <c r="G6" s="13"/>
      <c r="H6" s="3">
        <f>Eric!F15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Eric!H17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44431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44431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66</v>
      </c>
      <c r="C9" s="2">
        <v>44431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42</v>
      </c>
      <c r="C10" s="2">
        <v>44431</v>
      </c>
      <c r="D10" s="3">
        <f>Eveline!F10</f>
        <v>0</v>
      </c>
      <c r="E10" s="3">
        <v>170</v>
      </c>
      <c r="F10" s="3">
        <f t="shared" si="0"/>
        <v>0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Eveline!H20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39</v>
      </c>
      <c r="C11" s="2">
        <v>44431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40</v>
      </c>
      <c r="C12" s="2">
        <v>44431</v>
      </c>
      <c r="D12" s="3">
        <f>Grace!F62</f>
        <v>0</v>
      </c>
      <c r="E12" s="3">
        <v>175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Grace!H65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44431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44431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57</v>
      </c>
      <c r="C15" s="2">
        <v>44431</v>
      </c>
      <c r="D15" s="3">
        <f>Gregory!F24</f>
        <v>448.71999999999997</v>
      </c>
      <c r="E15" s="3">
        <v>170</v>
      </c>
      <c r="F15" s="3">
        <f t="shared" si="0"/>
        <v>76282.399999999994</v>
      </c>
      <c r="G15" s="13"/>
      <c r="H15" s="3">
        <f>Gregory!F30</f>
        <v>0</v>
      </c>
      <c r="I15" s="3">
        <v>264</v>
      </c>
      <c r="J15" s="3">
        <f t="shared" si="1"/>
        <v>0</v>
      </c>
      <c r="K15" s="15">
        <f t="shared" si="2"/>
        <v>76282.399999999994</v>
      </c>
      <c r="L15" s="3"/>
      <c r="M15" s="3"/>
      <c r="N15" s="3"/>
      <c r="O15" s="3">
        <f>Gregory!G38</f>
        <v>0</v>
      </c>
      <c r="P15" s="3">
        <f>Gregory!H41</f>
        <v>76282.400000000009</v>
      </c>
      <c r="Q15" s="10"/>
      <c r="R15" s="10"/>
      <c r="S15" s="10"/>
      <c r="T15" s="10"/>
      <c r="U15" s="10"/>
      <c r="V15" s="10"/>
    </row>
    <row r="16" spans="2:22" x14ac:dyDescent="0.35">
      <c r="B16" s="1" t="s">
        <v>36</v>
      </c>
      <c r="C16" s="2">
        <v>44431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37</v>
      </c>
      <c r="C17" s="2">
        <v>44431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89</v>
      </c>
      <c r="C18" s="2">
        <v>44431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0</v>
      </c>
      <c r="O18" s="3">
        <f>Harrison!H17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44</v>
      </c>
      <c r="C19" s="2">
        <v>44431</v>
      </c>
      <c r="D19" s="3">
        <f>MWENDA!F9</f>
        <v>114.76000000000002</v>
      </c>
      <c r="E19" s="3">
        <v>170</v>
      </c>
      <c r="F19" s="3">
        <f t="shared" si="0"/>
        <v>19509.200000000004</v>
      </c>
      <c r="G19" s="13"/>
      <c r="H19" s="3">
        <f>MWENDA!F17</f>
        <v>0</v>
      </c>
      <c r="I19" s="3">
        <v>264</v>
      </c>
      <c r="J19" s="3">
        <f t="shared" si="1"/>
        <v>0</v>
      </c>
      <c r="K19" s="15">
        <f t="shared" si="2"/>
        <v>19509.200000000004</v>
      </c>
      <c r="L19" s="3"/>
      <c r="M19" s="3"/>
      <c r="N19" s="3"/>
      <c r="O19" s="3">
        <f>MWENDA!H19</f>
        <v>0</v>
      </c>
      <c r="P19" s="3">
        <f t="shared" si="3"/>
        <v>19509.200000000004</v>
      </c>
      <c r="Q19" s="10"/>
      <c r="R19" s="10"/>
      <c r="S19" s="10"/>
      <c r="T19" s="10"/>
      <c r="U19" s="10"/>
      <c r="V19" s="10"/>
    </row>
    <row r="20" spans="2:22" x14ac:dyDescent="0.35">
      <c r="B20" s="1" t="s">
        <v>56</v>
      </c>
      <c r="C20" s="2">
        <v>44431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88</v>
      </c>
      <c r="C21" s="2">
        <v>44431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53</v>
      </c>
      <c r="C22" s="2">
        <v>44431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30</v>
      </c>
      <c r="C23" s="2">
        <v>44431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Mike!F13</f>
        <v>0</v>
      </c>
      <c r="I23" s="3">
        <v>264</v>
      </c>
      <c r="J23" s="3">
        <f t="shared" si="1"/>
        <v>0</v>
      </c>
      <c r="K23" s="15">
        <f t="shared" si="2"/>
        <v>0</v>
      </c>
      <c r="L23" s="3"/>
      <c r="M23" s="3"/>
      <c r="N23" s="3">
        <f>Mike!H18</f>
        <v>0</v>
      </c>
      <c r="O23" s="3">
        <f>Mike!H17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563.48</v>
      </c>
      <c r="E24" s="15"/>
      <c r="F24" s="15">
        <f t="shared" si="4"/>
        <v>95791.6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95791.6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95791.6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D24-Ballast!F31</f>
        <v>-40.120000000000118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563.48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27</v>
      </c>
      <c r="E27" s="6" t="s">
        <v>11</v>
      </c>
      <c r="F27" s="6" t="s">
        <v>28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4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4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34</v>
      </c>
    </row>
    <row r="33" spans="2: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</row>
    <row r="37" spans="2: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>
        <v>119.76</v>
      </c>
      <c r="E50" s="17">
        <v>6</v>
      </c>
      <c r="F50" s="3"/>
      <c r="G50" s="1"/>
      <c r="H50" s="16">
        <f t="shared" si="7"/>
        <v>695</v>
      </c>
      <c r="I50" s="8">
        <f t="shared" si="6"/>
        <v>14048.550000000003</v>
      </c>
    </row>
    <row r="51" spans="2:18" x14ac:dyDescent="0.35">
      <c r="B51" s="1"/>
      <c r="C51" s="2">
        <v>44430</v>
      </c>
      <c r="D51" s="3">
        <v>1866.8600000000001</v>
      </c>
      <c r="E51" s="17">
        <v>73</v>
      </c>
      <c r="F51" s="3"/>
      <c r="G51" s="1"/>
      <c r="H51" s="16">
        <f t="shared" si="7"/>
        <v>768</v>
      </c>
      <c r="I51" s="8">
        <f t="shared" si="6"/>
        <v>15915.410000000003</v>
      </c>
    </row>
    <row r="52" spans="2:18" x14ac:dyDescent="0.35">
      <c r="B52" s="1"/>
      <c r="C52" s="2">
        <v>44431</v>
      </c>
      <c r="D52" s="3">
        <v>437</v>
      </c>
      <c r="E52" s="17">
        <v>21</v>
      </c>
      <c r="F52" s="3">
        <v>26.32</v>
      </c>
      <c r="G52" s="1">
        <v>1</v>
      </c>
      <c r="H52" s="16">
        <f t="shared" si="7"/>
        <v>790</v>
      </c>
      <c r="I52" s="8">
        <f t="shared" si="6"/>
        <v>16378.730000000003</v>
      </c>
    </row>
    <row r="53" spans="2:18" x14ac:dyDescent="0.35">
      <c r="B53" s="1"/>
      <c r="C53" s="2">
        <v>44432</v>
      </c>
      <c r="D53" s="3"/>
      <c r="E53" s="17"/>
      <c r="F53" s="3"/>
      <c r="G53" s="1"/>
      <c r="H53" s="16">
        <f t="shared" si="7"/>
        <v>790</v>
      </c>
      <c r="I53" s="8">
        <f t="shared" si="6"/>
        <v>16378.730000000003</v>
      </c>
    </row>
    <row r="54" spans="2:18" x14ac:dyDescent="0.35">
      <c r="B54" s="1"/>
      <c r="C54" s="2">
        <v>44433</v>
      </c>
      <c r="D54" s="3"/>
      <c r="E54" s="17"/>
      <c r="F54" s="3"/>
      <c r="G54" s="1"/>
      <c r="H54" s="16">
        <f t="shared" si="7"/>
        <v>790</v>
      </c>
      <c r="I54" s="8">
        <f t="shared" si="6"/>
        <v>16378.730000000003</v>
      </c>
    </row>
    <row r="55" spans="2:18" x14ac:dyDescent="0.35">
      <c r="B55" s="6"/>
      <c r="C55" s="6"/>
      <c r="D55" s="7">
        <f>SUM(D30:D54)</f>
        <v>15629.910000000002</v>
      </c>
      <c r="E55" s="7">
        <f>SUM(E28:E54)</f>
        <v>753</v>
      </c>
      <c r="F55" s="7">
        <f>SUM(F28:F54)</f>
        <v>748.82</v>
      </c>
      <c r="G55" s="7">
        <f>SUM(G28:G54)</f>
        <v>37</v>
      </c>
      <c r="H55" s="6"/>
      <c r="I55" s="6"/>
    </row>
    <row r="56" spans="2:18" x14ac:dyDescent="0.35">
      <c r="J56" s="27"/>
      <c r="K56" s="27"/>
      <c r="L56" s="27"/>
      <c r="M56" s="27"/>
      <c r="N56" s="27"/>
      <c r="O56" s="27"/>
      <c r="P56" s="27"/>
      <c r="Q56" s="27"/>
      <c r="R56" s="27"/>
    </row>
    <row r="57" spans="2:18" x14ac:dyDescent="0.35">
      <c r="J57" s="31"/>
      <c r="K57" s="31"/>
      <c r="L57" s="31"/>
      <c r="M57" s="31"/>
      <c r="N57" s="31"/>
      <c r="O57" s="31"/>
      <c r="P57" s="31"/>
      <c r="Q57" s="31"/>
      <c r="R57" s="27"/>
    </row>
    <row r="58" spans="2:18" x14ac:dyDescent="0.35">
      <c r="J58" s="19"/>
      <c r="K58" s="19"/>
      <c r="L58" s="19"/>
      <c r="M58" s="19"/>
      <c r="N58" s="19"/>
      <c r="O58" s="19"/>
      <c r="P58" s="19"/>
      <c r="Q58" s="19"/>
      <c r="R58" s="27"/>
    </row>
    <row r="59" spans="2:18" x14ac:dyDescent="0.35">
      <c r="J59" s="27"/>
      <c r="K59" s="36"/>
      <c r="L59" s="37"/>
      <c r="M59" s="36"/>
      <c r="N59" s="36"/>
      <c r="O59" s="38"/>
      <c r="P59" s="29"/>
      <c r="Q59" s="29"/>
      <c r="R59" s="27"/>
    </row>
    <row r="60" spans="2:18" x14ac:dyDescent="0.35">
      <c r="J60" s="27"/>
      <c r="K60" s="36"/>
      <c r="L60" s="37"/>
      <c r="M60" s="36"/>
      <c r="N60" s="36"/>
      <c r="O60" s="38"/>
      <c r="P60" s="29"/>
      <c r="Q60" s="29"/>
      <c r="R60" s="27"/>
    </row>
    <row r="61" spans="2:18" x14ac:dyDescent="0.35">
      <c r="D61" s="9"/>
      <c r="J61" s="27"/>
      <c r="K61" s="36"/>
      <c r="L61" s="37"/>
      <c r="M61" s="36"/>
      <c r="N61" s="36"/>
      <c r="O61" s="38"/>
      <c r="P61" s="29"/>
      <c r="Q61" s="29"/>
      <c r="R61" s="27"/>
    </row>
    <row r="62" spans="2:18" x14ac:dyDescent="0.35">
      <c r="J62" s="27"/>
      <c r="K62" s="27"/>
      <c r="L62" s="28"/>
      <c r="M62" s="27"/>
      <c r="N62" s="27"/>
      <c r="O62" s="29"/>
      <c r="P62" s="29"/>
      <c r="Q62" s="29"/>
      <c r="R62" s="27"/>
    </row>
    <row r="63" spans="2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2:18" x14ac:dyDescent="0.35">
      <c r="C64" s="61">
        <v>44424</v>
      </c>
      <c r="D64" t="s">
        <v>5</v>
      </c>
      <c r="F64" s="61">
        <v>44423</v>
      </c>
      <c r="I64" s="61">
        <v>44425</v>
      </c>
      <c r="J64" s="19"/>
      <c r="K64" s="19"/>
      <c r="L64" s="19"/>
      <c r="M64" s="19"/>
      <c r="N64" s="19"/>
      <c r="O64" s="20"/>
      <c r="P64" s="19"/>
      <c r="Q64" s="20"/>
      <c r="R64" s="27"/>
    </row>
    <row r="65" spans="3:18" x14ac:dyDescent="0.35">
      <c r="C65" t="s">
        <v>70</v>
      </c>
      <c r="D65" s="10">
        <v>6000</v>
      </c>
      <c r="F65" t="s">
        <v>71</v>
      </c>
      <c r="G65" s="62">
        <v>7500</v>
      </c>
      <c r="I65" t="s">
        <v>69</v>
      </c>
      <c r="J65" s="66">
        <v>8000</v>
      </c>
      <c r="K65" s="19"/>
      <c r="L65" s="19"/>
      <c r="M65" s="19"/>
      <c r="N65" s="19"/>
      <c r="O65" s="20"/>
      <c r="P65" s="20"/>
      <c r="Q65" s="20"/>
      <c r="R65" s="27"/>
    </row>
    <row r="66" spans="3:18" x14ac:dyDescent="0.35">
      <c r="C66" t="s">
        <v>69</v>
      </c>
      <c r="D66" s="10">
        <v>6000</v>
      </c>
      <c r="F66" t="s">
        <v>71</v>
      </c>
      <c r="G66" s="62">
        <v>10000</v>
      </c>
      <c r="I66" t="s">
        <v>70</v>
      </c>
      <c r="J66" s="66">
        <v>10000</v>
      </c>
      <c r="K66" s="27"/>
      <c r="L66" s="27"/>
      <c r="M66" s="27"/>
      <c r="N66" s="27"/>
      <c r="O66" s="27"/>
      <c r="P66" s="27"/>
      <c r="Q66" s="29"/>
      <c r="R66" s="27"/>
    </row>
    <row r="67" spans="3:18" x14ac:dyDescent="0.35">
      <c r="C67" t="s">
        <v>71</v>
      </c>
      <c r="D67" s="10">
        <v>7000</v>
      </c>
      <c r="F67" t="s">
        <v>70</v>
      </c>
      <c r="G67" s="62">
        <v>8000</v>
      </c>
      <c r="I67" t="s">
        <v>70</v>
      </c>
      <c r="J67" s="66">
        <v>8000</v>
      </c>
      <c r="K67" s="27"/>
      <c r="L67" s="27"/>
      <c r="M67" s="27"/>
      <c r="N67" s="27"/>
      <c r="O67" s="27"/>
      <c r="P67" s="27"/>
      <c r="Q67" s="29"/>
      <c r="R67" s="27"/>
    </row>
    <row r="68" spans="3:18" x14ac:dyDescent="0.35">
      <c r="C68" t="s">
        <v>70</v>
      </c>
      <c r="D68" s="10">
        <v>8000</v>
      </c>
      <c r="F68" t="s">
        <v>69</v>
      </c>
      <c r="G68" s="62">
        <v>8000</v>
      </c>
      <c r="I68" t="s">
        <v>71</v>
      </c>
      <c r="J68" s="66">
        <v>11000</v>
      </c>
      <c r="K68" s="27"/>
      <c r="L68" s="27"/>
      <c r="M68" s="27"/>
      <c r="N68" s="27"/>
      <c r="O68" s="27"/>
      <c r="P68" s="27"/>
      <c r="Q68" s="29"/>
      <c r="R68" s="27"/>
    </row>
    <row r="69" spans="3:18" x14ac:dyDescent="0.35">
      <c r="D69" s="10">
        <f>SUM(D65:D68)</f>
        <v>27000</v>
      </c>
      <c r="G69" s="9">
        <f>SUM(G65:G68)</f>
        <v>33500</v>
      </c>
      <c r="H69" s="9">
        <f>SUM(D69:G69)</f>
        <v>60500</v>
      </c>
      <c r="I69" t="s">
        <v>81</v>
      </c>
      <c r="J69" s="66">
        <v>10000</v>
      </c>
      <c r="K69" s="27"/>
      <c r="L69" s="27"/>
      <c r="M69" s="27"/>
      <c r="N69" s="27"/>
      <c r="O69" s="27"/>
      <c r="P69" s="27"/>
      <c r="Q69" s="30"/>
      <c r="R69" s="27"/>
    </row>
    <row r="70" spans="3:18" x14ac:dyDescent="0.35">
      <c r="J70" s="67">
        <f>SUM(J65:J69)</f>
        <v>47000</v>
      </c>
      <c r="K70" s="27"/>
      <c r="L70" s="27"/>
      <c r="M70" s="27"/>
      <c r="N70" s="27"/>
      <c r="O70" s="27"/>
      <c r="P70" s="27"/>
      <c r="Q70" s="27"/>
      <c r="R70" s="27"/>
    </row>
    <row r="71" spans="3:18" x14ac:dyDescent="0.35">
      <c r="J71" s="27"/>
      <c r="K71" s="28"/>
      <c r="L71" s="28"/>
      <c r="M71" s="27"/>
      <c r="N71" s="27"/>
      <c r="O71" s="29"/>
      <c r="P71" s="29"/>
      <c r="Q71" s="29"/>
      <c r="R71" s="27"/>
    </row>
    <row r="72" spans="3:18" x14ac:dyDescent="0.35">
      <c r="J72" s="27"/>
      <c r="K72" s="28"/>
      <c r="L72" s="28"/>
      <c r="M72" s="27"/>
      <c r="N72" s="27"/>
      <c r="O72" s="29"/>
      <c r="P72" s="29"/>
      <c r="Q72" s="29"/>
      <c r="R72" s="27"/>
    </row>
    <row r="73" spans="3:18" x14ac:dyDescent="0.35">
      <c r="C73" s="61">
        <v>44426</v>
      </c>
      <c r="F73" s="61">
        <v>44427</v>
      </c>
      <c r="I73" s="61">
        <v>44428</v>
      </c>
      <c r="J73" s="27"/>
      <c r="K73" s="28"/>
      <c r="L73" s="28"/>
      <c r="M73" s="27"/>
      <c r="N73" s="27"/>
      <c r="O73" s="29"/>
      <c r="P73" s="29"/>
      <c r="Q73" s="29"/>
      <c r="R73" s="27"/>
    </row>
    <row r="74" spans="3:18" x14ac:dyDescent="0.35">
      <c r="C74" t="s">
        <v>83</v>
      </c>
      <c r="D74">
        <v>6000</v>
      </c>
      <c r="F74" t="s">
        <v>69</v>
      </c>
      <c r="G74" s="10">
        <v>8000</v>
      </c>
      <c r="I74" s="61" t="s">
        <v>70</v>
      </c>
      <c r="J74" s="68">
        <v>4000</v>
      </c>
      <c r="K74" s="19"/>
      <c r="L74" s="19"/>
      <c r="M74" s="19"/>
      <c r="N74" s="19"/>
      <c r="O74" s="20"/>
      <c r="P74" s="19"/>
      <c r="Q74" s="20"/>
      <c r="R74" s="27"/>
    </row>
    <row r="75" spans="3:18" x14ac:dyDescent="0.35">
      <c r="C75" t="s">
        <v>84</v>
      </c>
      <c r="D75">
        <v>10000</v>
      </c>
      <c r="F75" t="s">
        <v>81</v>
      </c>
      <c r="G75" s="10">
        <v>5000</v>
      </c>
      <c r="I75" t="s">
        <v>69</v>
      </c>
      <c r="J75" s="29">
        <v>8000</v>
      </c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C76" t="s">
        <v>83</v>
      </c>
      <c r="D76">
        <v>8000</v>
      </c>
      <c r="F76" t="s">
        <v>69</v>
      </c>
      <c r="G76" s="10">
        <v>8000</v>
      </c>
      <c r="I76" t="s">
        <v>81</v>
      </c>
      <c r="J76" s="68">
        <v>7000</v>
      </c>
      <c r="K76" s="19"/>
      <c r="L76" s="19"/>
      <c r="M76" s="19"/>
      <c r="N76" s="19"/>
      <c r="O76" s="20"/>
      <c r="P76" s="19"/>
      <c r="Q76" s="20"/>
      <c r="R76" s="27"/>
    </row>
    <row r="77" spans="3:18" x14ac:dyDescent="0.35">
      <c r="C77" t="s">
        <v>85</v>
      </c>
      <c r="D77">
        <v>8000</v>
      </c>
      <c r="F77" t="s">
        <v>70</v>
      </c>
      <c r="G77" s="10">
        <v>8000</v>
      </c>
      <c r="J77" s="30">
        <f>SUM(J74:J76)</f>
        <v>19000</v>
      </c>
      <c r="K77" s="27"/>
      <c r="L77" s="27"/>
      <c r="M77" s="27"/>
      <c r="N77" s="27"/>
      <c r="O77" s="27"/>
      <c r="P77" s="27"/>
      <c r="Q77" s="29"/>
      <c r="R77" s="27"/>
    </row>
    <row r="78" spans="3:18" x14ac:dyDescent="0.35">
      <c r="C78" t="s">
        <v>86</v>
      </c>
      <c r="D78">
        <v>10000</v>
      </c>
      <c r="G78" s="10"/>
      <c r="J78" s="27"/>
      <c r="K78" s="27"/>
      <c r="L78" s="27"/>
      <c r="M78" s="27"/>
      <c r="N78" s="27"/>
      <c r="O78" s="27"/>
      <c r="P78" s="27"/>
      <c r="Q78" s="30"/>
      <c r="R78" s="27"/>
    </row>
    <row r="79" spans="3:18" x14ac:dyDescent="0.35">
      <c r="D79">
        <f>SUM(D74:D78)</f>
        <v>42000</v>
      </c>
      <c r="G79" s="9">
        <f>SUM(G74:G78)</f>
        <v>29000</v>
      </c>
      <c r="J79" s="27"/>
      <c r="K79" s="27"/>
      <c r="L79" s="27"/>
      <c r="M79" s="27"/>
      <c r="N79" s="27"/>
      <c r="O79" s="27"/>
      <c r="P79" s="27"/>
      <c r="Q79" s="27"/>
      <c r="R79" s="27"/>
    </row>
    <row r="83" spans="3:7" x14ac:dyDescent="0.35">
      <c r="C83" s="61">
        <v>44430</v>
      </c>
      <c r="F83" s="61">
        <v>44431</v>
      </c>
    </row>
    <row r="84" spans="3:7" x14ac:dyDescent="0.35">
      <c r="C84" t="s">
        <v>85</v>
      </c>
      <c r="D84">
        <v>6000</v>
      </c>
      <c r="F84" t="s">
        <v>83</v>
      </c>
      <c r="G84">
        <v>6000</v>
      </c>
    </row>
    <row r="85" spans="3:7" x14ac:dyDescent="0.35">
      <c r="C85" t="s">
        <v>85</v>
      </c>
      <c r="D85">
        <v>8000</v>
      </c>
      <c r="F85" t="s">
        <v>85</v>
      </c>
      <c r="G85">
        <v>8000</v>
      </c>
    </row>
    <row r="86" spans="3:7" x14ac:dyDescent="0.35">
      <c r="C86" t="s">
        <v>83</v>
      </c>
      <c r="D86">
        <v>8000</v>
      </c>
      <c r="F86" t="s">
        <v>84</v>
      </c>
      <c r="G86">
        <v>6000</v>
      </c>
    </row>
    <row r="87" spans="3:7" x14ac:dyDescent="0.35">
      <c r="F87" t="s">
        <v>83</v>
      </c>
      <c r="G87">
        <v>8000</v>
      </c>
    </row>
    <row r="88" spans="3:7" x14ac:dyDescent="0.35">
      <c r="F88" t="s">
        <v>85</v>
      </c>
      <c r="G88">
        <v>8000</v>
      </c>
    </row>
    <row r="89" spans="3:7" x14ac:dyDescent="0.35">
      <c r="G89">
        <f>SUM(G84:G88)</f>
        <v>36000</v>
      </c>
    </row>
  </sheetData>
  <mergeCells count="3">
    <mergeCell ref="B2:P2"/>
    <mergeCell ref="B3:F3"/>
    <mergeCell ref="H3:K3"/>
  </mergeCells>
  <conditionalFormatting sqref="M71:M73">
    <cfRule type="duplicateValues" dxfId="76" priority="2"/>
  </conditionalFormatting>
  <conditionalFormatting sqref="M62">
    <cfRule type="duplicateValues" dxfId="7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3" workbookViewId="0">
      <selection activeCell="I11" sqref="I1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2" max="12" width="9.17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71" t="s">
        <v>69</v>
      </c>
      <c r="C3" s="72">
        <v>44432</v>
      </c>
      <c r="D3" s="73">
        <v>20855</v>
      </c>
      <c r="E3" s="74" t="s">
        <v>80</v>
      </c>
      <c r="F3" s="42">
        <v>24.06</v>
      </c>
      <c r="G3" s="47">
        <v>170</v>
      </c>
      <c r="H3" s="47">
        <f>G3*F3</f>
        <v>4090.2</v>
      </c>
    </row>
    <row r="4" spans="1:8" x14ac:dyDescent="0.35">
      <c r="A4" s="1">
        <v>2</v>
      </c>
      <c r="B4" s="71" t="s">
        <v>69</v>
      </c>
      <c r="C4" s="72">
        <v>44432</v>
      </c>
      <c r="D4" s="73">
        <v>20641</v>
      </c>
      <c r="E4" s="74" t="s">
        <v>80</v>
      </c>
      <c r="F4" s="42">
        <v>24.34</v>
      </c>
      <c r="G4" s="47">
        <v>170</v>
      </c>
      <c r="H4" s="47">
        <f t="shared" ref="H4:H22" si="0">G4*F4</f>
        <v>4137.8</v>
      </c>
    </row>
    <row r="5" spans="1:8" x14ac:dyDescent="0.35">
      <c r="A5" s="1">
        <v>3</v>
      </c>
      <c r="B5" s="71" t="s">
        <v>70</v>
      </c>
      <c r="C5" s="72">
        <v>44432</v>
      </c>
      <c r="D5" s="73">
        <v>20681</v>
      </c>
      <c r="E5" s="74" t="s">
        <v>80</v>
      </c>
      <c r="F5" s="42">
        <v>23.1</v>
      </c>
      <c r="G5" s="47">
        <v>170</v>
      </c>
      <c r="H5" s="47">
        <f t="shared" si="0"/>
        <v>3927.0000000000005</v>
      </c>
    </row>
    <row r="6" spans="1:8" x14ac:dyDescent="0.35">
      <c r="A6" s="1">
        <v>4</v>
      </c>
      <c r="B6" s="71" t="s">
        <v>70</v>
      </c>
      <c r="C6" s="72">
        <v>44432</v>
      </c>
      <c r="D6" s="73">
        <v>20654</v>
      </c>
      <c r="E6" s="74" t="s">
        <v>80</v>
      </c>
      <c r="F6" s="42">
        <v>22.2</v>
      </c>
      <c r="G6" s="47">
        <v>170</v>
      </c>
      <c r="H6" s="47">
        <f t="shared" si="0"/>
        <v>3774</v>
      </c>
    </row>
    <row r="7" spans="1:8" x14ac:dyDescent="0.35">
      <c r="A7" s="1">
        <v>5</v>
      </c>
      <c r="B7" s="71" t="s">
        <v>70</v>
      </c>
      <c r="C7" s="72">
        <v>44432</v>
      </c>
      <c r="D7" s="73">
        <v>20597</v>
      </c>
      <c r="E7" s="74" t="s">
        <v>93</v>
      </c>
      <c r="F7" s="42">
        <v>22.02</v>
      </c>
      <c r="G7" s="47">
        <v>170</v>
      </c>
      <c r="H7" s="47">
        <f t="shared" si="0"/>
        <v>3743.4</v>
      </c>
    </row>
    <row r="8" spans="1:8" x14ac:dyDescent="0.35">
      <c r="A8" s="1">
        <v>6</v>
      </c>
      <c r="B8" s="71" t="s">
        <v>70</v>
      </c>
      <c r="C8" s="72">
        <v>44432</v>
      </c>
      <c r="D8" s="73">
        <v>20639</v>
      </c>
      <c r="E8" s="74" t="s">
        <v>80</v>
      </c>
      <c r="F8" s="42">
        <v>21.84</v>
      </c>
      <c r="G8" s="47">
        <v>170</v>
      </c>
      <c r="H8" s="47">
        <f t="shared" si="0"/>
        <v>3712.8</v>
      </c>
    </row>
    <row r="9" spans="1:8" x14ac:dyDescent="0.35">
      <c r="A9" s="1">
        <v>7</v>
      </c>
      <c r="B9" s="71" t="s">
        <v>70</v>
      </c>
      <c r="C9" s="72">
        <v>44432</v>
      </c>
      <c r="D9" s="73">
        <v>20563</v>
      </c>
      <c r="E9" s="74" t="s">
        <v>92</v>
      </c>
      <c r="F9" s="42">
        <v>19.2</v>
      </c>
      <c r="G9" s="47">
        <v>170</v>
      </c>
      <c r="H9" s="47">
        <f t="shared" si="0"/>
        <v>3264</v>
      </c>
    </row>
    <row r="10" spans="1:8" x14ac:dyDescent="0.35">
      <c r="A10" s="1">
        <v>8</v>
      </c>
      <c r="B10" s="71" t="s">
        <v>70</v>
      </c>
      <c r="C10" s="72">
        <v>44431</v>
      </c>
      <c r="D10" s="73">
        <v>20474</v>
      </c>
      <c r="E10" s="74" t="s">
        <v>94</v>
      </c>
      <c r="F10" s="42">
        <v>21.82</v>
      </c>
      <c r="G10" s="47">
        <v>170</v>
      </c>
      <c r="H10" s="47">
        <f t="shared" si="0"/>
        <v>3709.4</v>
      </c>
    </row>
    <row r="11" spans="1:8" x14ac:dyDescent="0.35">
      <c r="A11" s="1">
        <v>9</v>
      </c>
      <c r="B11" s="71" t="s">
        <v>69</v>
      </c>
      <c r="C11" s="72">
        <v>44432</v>
      </c>
      <c r="D11" s="73">
        <v>20560</v>
      </c>
      <c r="E11" s="74" t="s">
        <v>92</v>
      </c>
      <c r="F11" s="42">
        <v>21.6</v>
      </c>
      <c r="G11" s="47">
        <v>170</v>
      </c>
      <c r="H11" s="47">
        <f t="shared" si="0"/>
        <v>3672.0000000000005</v>
      </c>
    </row>
    <row r="12" spans="1:8" x14ac:dyDescent="0.35">
      <c r="A12" s="1">
        <v>10</v>
      </c>
      <c r="B12" s="71" t="s">
        <v>69</v>
      </c>
      <c r="C12" s="72">
        <v>44432</v>
      </c>
      <c r="D12" s="73">
        <v>20575</v>
      </c>
      <c r="E12" s="74" t="s">
        <v>92</v>
      </c>
      <c r="F12" s="42">
        <v>24.24</v>
      </c>
      <c r="G12" s="47">
        <v>170</v>
      </c>
      <c r="H12" s="47">
        <f t="shared" si="0"/>
        <v>4120.8</v>
      </c>
    </row>
    <row r="13" spans="1:8" x14ac:dyDescent="0.35">
      <c r="A13" s="1">
        <v>11</v>
      </c>
      <c r="B13" s="71" t="s">
        <v>69</v>
      </c>
      <c r="C13" s="72">
        <v>44431</v>
      </c>
      <c r="D13" s="73">
        <v>20517</v>
      </c>
      <c r="E13" s="74" t="s">
        <v>91</v>
      </c>
      <c r="F13" s="42">
        <v>20.72</v>
      </c>
      <c r="G13" s="47">
        <v>170</v>
      </c>
      <c r="H13" s="47">
        <f t="shared" si="0"/>
        <v>3522.3999999999996</v>
      </c>
    </row>
    <row r="14" spans="1:8" x14ac:dyDescent="0.35">
      <c r="A14" s="1">
        <v>12</v>
      </c>
      <c r="B14" s="71" t="s">
        <v>69</v>
      </c>
      <c r="C14" s="72">
        <v>44431</v>
      </c>
      <c r="D14" s="73">
        <v>20495</v>
      </c>
      <c r="E14" s="74" t="s">
        <v>94</v>
      </c>
      <c r="F14" s="42">
        <v>22.46</v>
      </c>
      <c r="G14" s="47">
        <v>170</v>
      </c>
      <c r="H14" s="47">
        <f t="shared" si="0"/>
        <v>3818.2000000000003</v>
      </c>
    </row>
    <row r="15" spans="1:8" x14ac:dyDescent="0.35">
      <c r="A15" s="1">
        <v>13</v>
      </c>
      <c r="B15" s="71" t="s">
        <v>69</v>
      </c>
      <c r="C15" s="72">
        <v>44432</v>
      </c>
      <c r="D15" s="73">
        <v>20540</v>
      </c>
      <c r="E15" s="74" t="s">
        <v>92</v>
      </c>
      <c r="F15" s="42">
        <v>23.42</v>
      </c>
      <c r="G15" s="47">
        <v>170</v>
      </c>
      <c r="H15" s="47">
        <f t="shared" si="0"/>
        <v>3981.4</v>
      </c>
    </row>
    <row r="16" spans="1:8" x14ac:dyDescent="0.35">
      <c r="A16" s="1">
        <v>14</v>
      </c>
      <c r="B16" s="71" t="s">
        <v>70</v>
      </c>
      <c r="C16" s="72">
        <v>44432</v>
      </c>
      <c r="D16" s="73">
        <v>20545</v>
      </c>
      <c r="E16" s="74" t="s">
        <v>92</v>
      </c>
      <c r="F16" s="42">
        <v>19.96</v>
      </c>
      <c r="G16" s="47">
        <v>170</v>
      </c>
      <c r="H16" s="47">
        <f t="shared" si="0"/>
        <v>3393.2000000000003</v>
      </c>
    </row>
    <row r="17" spans="1:8" x14ac:dyDescent="0.35">
      <c r="A17" s="1">
        <v>15</v>
      </c>
      <c r="B17" s="71" t="s">
        <v>70</v>
      </c>
      <c r="C17" s="72">
        <v>44433</v>
      </c>
      <c r="D17" s="73">
        <v>20609</v>
      </c>
      <c r="E17" s="74" t="s">
        <v>92</v>
      </c>
      <c r="F17" s="42">
        <v>23.62</v>
      </c>
      <c r="G17" s="47">
        <v>170</v>
      </c>
      <c r="H17" s="47">
        <f t="shared" si="0"/>
        <v>4015.4</v>
      </c>
    </row>
    <row r="18" spans="1:8" x14ac:dyDescent="0.35">
      <c r="A18" s="1">
        <v>16</v>
      </c>
      <c r="B18" s="71" t="s">
        <v>69</v>
      </c>
      <c r="C18" s="72">
        <v>44432</v>
      </c>
      <c r="D18" s="73">
        <v>20756</v>
      </c>
      <c r="E18" s="74" t="s">
        <v>92</v>
      </c>
      <c r="F18" s="42">
        <v>23</v>
      </c>
      <c r="G18" s="47">
        <v>170</v>
      </c>
      <c r="H18" s="47">
        <f t="shared" si="0"/>
        <v>3910</v>
      </c>
    </row>
    <row r="19" spans="1:8" x14ac:dyDescent="0.35">
      <c r="A19" s="1">
        <v>17</v>
      </c>
      <c r="B19" s="71" t="s">
        <v>69</v>
      </c>
      <c r="C19" s="72">
        <v>44433</v>
      </c>
      <c r="D19" s="73">
        <v>20796</v>
      </c>
      <c r="E19" s="74" t="s">
        <v>92</v>
      </c>
      <c r="F19" s="42">
        <v>21.88</v>
      </c>
      <c r="G19" s="47">
        <v>170</v>
      </c>
      <c r="H19" s="47">
        <f t="shared" si="0"/>
        <v>3719.6</v>
      </c>
    </row>
    <row r="20" spans="1:8" x14ac:dyDescent="0.35">
      <c r="A20" s="1">
        <v>18</v>
      </c>
      <c r="B20" s="71" t="s">
        <v>69</v>
      </c>
      <c r="C20" s="72">
        <v>44432</v>
      </c>
      <c r="D20" s="73">
        <v>20731</v>
      </c>
      <c r="E20" s="74" t="s">
        <v>92</v>
      </c>
      <c r="F20" s="42">
        <v>25.48</v>
      </c>
      <c r="G20" s="47">
        <v>170</v>
      </c>
      <c r="H20" s="47">
        <f t="shared" si="0"/>
        <v>4331.6000000000004</v>
      </c>
    </row>
    <row r="21" spans="1:8" x14ac:dyDescent="0.35">
      <c r="A21" s="1">
        <v>19</v>
      </c>
      <c r="B21" s="45" t="s">
        <v>69</v>
      </c>
      <c r="C21" s="46">
        <v>44433</v>
      </c>
      <c r="D21" s="41">
        <v>20779</v>
      </c>
      <c r="E21" s="44" t="s">
        <v>92</v>
      </c>
      <c r="F21" s="42">
        <v>21.44</v>
      </c>
      <c r="G21" s="47">
        <v>170</v>
      </c>
      <c r="H21" s="47">
        <f t="shared" si="0"/>
        <v>3644.8</v>
      </c>
    </row>
    <row r="22" spans="1:8" x14ac:dyDescent="0.35">
      <c r="A22" s="1">
        <v>20</v>
      </c>
      <c r="B22" s="45" t="s">
        <v>70</v>
      </c>
      <c r="C22" s="46">
        <v>44432</v>
      </c>
      <c r="D22" s="41">
        <v>20734</v>
      </c>
      <c r="E22" s="44" t="s">
        <v>92</v>
      </c>
      <c r="F22" s="42">
        <v>22.32</v>
      </c>
      <c r="G22" s="47">
        <v>170</v>
      </c>
      <c r="H22" s="47">
        <f t="shared" si="0"/>
        <v>3794.4</v>
      </c>
    </row>
    <row r="23" spans="1:8" x14ac:dyDescent="0.35">
      <c r="A23" s="1">
        <v>21</v>
      </c>
      <c r="B23" s="45"/>
      <c r="C23" s="46"/>
      <c r="D23" s="41"/>
      <c r="E23" s="44"/>
      <c r="F23" s="42"/>
      <c r="G23" s="47">
        <v>170</v>
      </c>
      <c r="H23" s="47">
        <f t="shared" ref="H23" si="1">G23*F23</f>
        <v>0</v>
      </c>
    </row>
    <row r="24" spans="1:8" x14ac:dyDescent="0.35">
      <c r="A24" s="6"/>
      <c r="B24" s="6"/>
      <c r="C24" s="6"/>
      <c r="D24" s="6"/>
      <c r="E24" s="6"/>
      <c r="F24" s="7">
        <f>SUM(F3:F23)</f>
        <v>448.71999999999997</v>
      </c>
      <c r="G24" s="6"/>
      <c r="H24" s="7">
        <f>SUM(H3:H23)</f>
        <v>76282.400000000009</v>
      </c>
    </row>
    <row r="26" spans="1:8" x14ac:dyDescent="0.35">
      <c r="A26" s="77" t="s">
        <v>24</v>
      </c>
      <c r="B26" s="77"/>
      <c r="C26" s="77"/>
      <c r="D26" s="77"/>
      <c r="E26" s="77"/>
      <c r="F26" s="77"/>
      <c r="G26" s="77"/>
      <c r="H26" s="77"/>
    </row>
    <row r="27" spans="1:8" x14ac:dyDescent="0.35">
      <c r="A27" s="4"/>
      <c r="B27" s="4" t="s">
        <v>0</v>
      </c>
      <c r="C27" s="4" t="s">
        <v>1</v>
      </c>
      <c r="D27" s="4" t="s">
        <v>2</v>
      </c>
      <c r="E27" s="4" t="s">
        <v>25</v>
      </c>
      <c r="F27" s="4" t="s">
        <v>3</v>
      </c>
      <c r="G27" s="4" t="s">
        <v>4</v>
      </c>
      <c r="H27" s="4" t="s">
        <v>5</v>
      </c>
    </row>
    <row r="28" spans="1:8" x14ac:dyDescent="0.35">
      <c r="A28" s="1">
        <v>1</v>
      </c>
      <c r="B28" s="39"/>
      <c r="C28" s="40"/>
      <c r="D28" s="41"/>
      <c r="E28" s="42"/>
      <c r="F28" s="42"/>
      <c r="G28" s="43"/>
      <c r="H28" s="3">
        <f>F28*G28</f>
        <v>0</v>
      </c>
    </row>
    <row r="29" spans="1:8" x14ac:dyDescent="0.35">
      <c r="A29" s="1">
        <v>2</v>
      </c>
      <c r="B29" s="1"/>
      <c r="C29" s="2"/>
      <c r="D29" s="1"/>
      <c r="E29" s="1"/>
      <c r="F29" s="3"/>
      <c r="G29" s="3"/>
      <c r="H29" s="3">
        <f>F29*G29</f>
        <v>0</v>
      </c>
    </row>
    <row r="30" spans="1:8" x14ac:dyDescent="0.35">
      <c r="A30" s="4"/>
      <c r="B30" s="4"/>
      <c r="C30" s="4"/>
      <c r="D30" s="4"/>
      <c r="E30" s="4"/>
      <c r="F30" s="5">
        <f>SUM(F28:F29)</f>
        <v>0</v>
      </c>
      <c r="G30" s="4"/>
      <c r="H30" s="5">
        <f>SUM(H28:H28)</f>
        <v>0</v>
      </c>
    </row>
    <row r="32" spans="1:8" x14ac:dyDescent="0.35">
      <c r="A32" s="4"/>
      <c r="B32" s="4"/>
      <c r="C32" s="4"/>
      <c r="D32" s="4"/>
      <c r="E32" s="4"/>
      <c r="F32" s="5">
        <f>F24+F30</f>
        <v>448.71999999999997</v>
      </c>
      <c r="G32" s="4"/>
      <c r="H32" s="5">
        <f>H24+H30</f>
        <v>76282.400000000009</v>
      </c>
    </row>
    <row r="33" spans="4:10" x14ac:dyDescent="0.35">
      <c r="G33" s="10"/>
      <c r="H33" s="3"/>
    </row>
    <row r="34" spans="4:10" x14ac:dyDescent="0.35">
      <c r="F34" s="3" t="s">
        <v>83</v>
      </c>
      <c r="G34" s="3"/>
      <c r="H34" s="3"/>
    </row>
    <row r="35" spans="4:10" x14ac:dyDescent="0.35">
      <c r="F35" s="3" t="s">
        <v>85</v>
      </c>
      <c r="G35" s="3"/>
      <c r="H35" s="3"/>
    </row>
    <row r="36" spans="4:10" x14ac:dyDescent="0.35">
      <c r="F36" s="3" t="s">
        <v>85</v>
      </c>
      <c r="G36" s="3"/>
      <c r="H36" s="3"/>
    </row>
    <row r="37" spans="4:10" x14ac:dyDescent="0.35">
      <c r="F37" s="3" t="s">
        <v>83</v>
      </c>
      <c r="G37" s="3"/>
      <c r="H37" s="3"/>
    </row>
    <row r="38" spans="4:10" x14ac:dyDescent="0.35">
      <c r="F38" s="3"/>
      <c r="G38" s="3">
        <f>SUM(G34:G37)</f>
        <v>0</v>
      </c>
      <c r="H38" s="3"/>
    </row>
    <row r="39" spans="4:10" x14ac:dyDescent="0.35">
      <c r="F39" s="1" t="s">
        <v>73</v>
      </c>
      <c r="G39" s="1"/>
      <c r="H39" s="3">
        <v>0</v>
      </c>
    </row>
    <row r="40" spans="4:10" x14ac:dyDescent="0.35">
      <c r="F40" s="1" t="s">
        <v>16</v>
      </c>
      <c r="G40" s="3"/>
      <c r="H40" s="3"/>
    </row>
    <row r="41" spans="4:10" x14ac:dyDescent="0.35">
      <c r="F41" s="1" t="s">
        <v>29</v>
      </c>
      <c r="G41" s="1"/>
      <c r="H41" s="8">
        <f>H32-G38-H39-G40</f>
        <v>76282.400000000009</v>
      </c>
      <c r="J41" s="10"/>
    </row>
    <row r="42" spans="4:10" x14ac:dyDescent="0.35">
      <c r="F42" s="14"/>
      <c r="G42" s="14"/>
      <c r="H42" s="63"/>
      <c r="J42" s="10"/>
    </row>
    <row r="43" spans="4:10" x14ac:dyDescent="0.35">
      <c r="D43" s="32" t="s">
        <v>74</v>
      </c>
      <c r="E43" s="32" t="s">
        <v>75</v>
      </c>
      <c r="F43" s="57" t="s">
        <v>76</v>
      </c>
      <c r="G43" s="57" t="s">
        <v>77</v>
      </c>
      <c r="H43" s="57" t="s">
        <v>78</v>
      </c>
    </row>
    <row r="44" spans="4:10" x14ac:dyDescent="0.35">
      <c r="D44" s="1" t="s">
        <v>69</v>
      </c>
      <c r="E44" s="3"/>
      <c r="F44" s="3"/>
      <c r="G44" s="3">
        <f>E44-F44</f>
        <v>0</v>
      </c>
      <c r="H44" s="1"/>
    </row>
    <row r="45" spans="4:10" x14ac:dyDescent="0.35">
      <c r="D45" s="1" t="s">
        <v>87</v>
      </c>
      <c r="E45" s="3"/>
      <c r="F45" s="3"/>
      <c r="G45" s="3">
        <f>E45-F45</f>
        <v>0</v>
      </c>
      <c r="H45" s="1"/>
    </row>
    <row r="46" spans="4:10" x14ac:dyDescent="0.35">
      <c r="D46" s="32" t="s">
        <v>31</v>
      </c>
      <c r="E46" s="32"/>
      <c r="F46" s="32"/>
      <c r="G46" s="64">
        <f>SUM(G44:G45)</f>
        <v>0</v>
      </c>
      <c r="H46" s="64">
        <f>G46*3000</f>
        <v>0</v>
      </c>
    </row>
  </sheetData>
  <mergeCells count="2">
    <mergeCell ref="A26:H26"/>
    <mergeCell ref="A1:H1"/>
  </mergeCells>
  <conditionalFormatting sqref="D29">
    <cfRule type="duplicateValues" dxfId="74" priority="34"/>
  </conditionalFormatting>
  <conditionalFormatting sqref="D28">
    <cfRule type="duplicateValues" dxfId="73" priority="31"/>
  </conditionalFormatting>
  <conditionalFormatting sqref="D28">
    <cfRule type="duplicateValues" dxfId="72" priority="32"/>
  </conditionalFormatting>
  <conditionalFormatting sqref="D23">
    <cfRule type="duplicateValues" dxfId="71" priority="7"/>
  </conditionalFormatting>
  <conditionalFormatting sqref="D3:D15">
    <cfRule type="duplicateValues" dxfId="70" priority="5"/>
  </conditionalFormatting>
  <conditionalFormatting sqref="D16:D17">
    <cfRule type="duplicateValues" dxfId="69" priority="3"/>
  </conditionalFormatting>
  <conditionalFormatting sqref="D18:D19">
    <cfRule type="duplicateValues" dxfId="68" priority="2"/>
  </conditionalFormatting>
  <conditionalFormatting sqref="D20">
    <cfRule type="duplicateValues" dxfId="67" priority="1"/>
  </conditionalFormatting>
  <conditionalFormatting sqref="D21:D22">
    <cfRule type="duplicateValues" dxfId="66" priority="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9"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7" t="s">
        <v>6</v>
      </c>
      <c r="B1" s="77"/>
      <c r="C1" s="77"/>
      <c r="D1" s="77"/>
      <c r="E1" s="77"/>
      <c r="F1" s="77"/>
      <c r="G1" s="77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7" t="s">
        <v>24</v>
      </c>
      <c r="B18" s="77"/>
      <c r="C18" s="77"/>
      <c r="D18" s="77"/>
      <c r="E18" s="77"/>
      <c r="F18" s="77"/>
      <c r="G18" s="77"/>
      <c r="H18" s="77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25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65</v>
      </c>
      <c r="G26" s="1"/>
      <c r="H26" s="3">
        <v>0</v>
      </c>
    </row>
    <row r="27" spans="1:8" x14ac:dyDescent="0.35">
      <c r="F27" s="1" t="s">
        <v>29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5" priority="7"/>
  </conditionalFormatting>
  <conditionalFormatting sqref="D20:D22">
    <cfRule type="duplicateValues" dxfId="64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B3" sqref="B3:F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9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170</v>
      </c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170</v>
      </c>
      <c r="H9" s="3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0</v>
      </c>
      <c r="G10" s="6"/>
      <c r="H10" s="7">
        <f>SUM(H3:H9)</f>
        <v>0</v>
      </c>
    </row>
    <row r="13" spans="1:8" x14ac:dyDescent="0.35">
      <c r="A13" s="77" t="s">
        <v>24</v>
      </c>
      <c r="B13" s="77"/>
      <c r="C13" s="77"/>
      <c r="D13" s="77"/>
      <c r="E13" s="77"/>
      <c r="F13" s="77"/>
      <c r="G13" s="77"/>
      <c r="H13" s="77"/>
    </row>
    <row r="14" spans="1:8" x14ac:dyDescent="0.35">
      <c r="A14" s="4"/>
      <c r="B14" s="4" t="s">
        <v>0</v>
      </c>
      <c r="C14" s="4" t="s">
        <v>1</v>
      </c>
      <c r="D14" s="4" t="s">
        <v>2</v>
      </c>
      <c r="E14" s="4" t="s">
        <v>25</v>
      </c>
      <c r="F14" s="4" t="s">
        <v>3</v>
      </c>
      <c r="G14" s="4" t="s">
        <v>4</v>
      </c>
      <c r="H14" s="4" t="s">
        <v>5</v>
      </c>
    </row>
    <row r="15" spans="1:8" x14ac:dyDescent="0.35">
      <c r="A15" s="1">
        <v>1</v>
      </c>
      <c r="B15" s="45"/>
      <c r="C15" s="46"/>
      <c r="D15" s="41"/>
      <c r="E15" s="42"/>
      <c r="F15" s="42"/>
      <c r="G15" s="43"/>
      <c r="H15" s="3">
        <f>F15*G15</f>
        <v>0</v>
      </c>
    </row>
    <row r="16" spans="1:8" x14ac:dyDescent="0.35">
      <c r="A16" s="1">
        <v>2</v>
      </c>
      <c r="B16" s="45"/>
      <c r="C16" s="46"/>
      <c r="D16" s="41"/>
      <c r="E16" s="42"/>
      <c r="F16" s="42"/>
      <c r="G16" s="4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SUM(F15:F16)</f>
        <v>0</v>
      </c>
      <c r="G17" s="4"/>
      <c r="H17" s="5">
        <f>SUM(H15:H16)</f>
        <v>0</v>
      </c>
    </row>
    <row r="19" spans="1:8" x14ac:dyDescent="0.35">
      <c r="A19" s="4"/>
      <c r="B19" s="4"/>
      <c r="C19" s="4"/>
      <c r="D19" s="4"/>
      <c r="E19" s="4"/>
      <c r="F19" s="5">
        <f>F10+F17</f>
        <v>0</v>
      </c>
      <c r="G19" s="4"/>
      <c r="H19" s="5">
        <f>H10+H17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29</v>
      </c>
      <c r="G21" s="1"/>
      <c r="H21" s="8">
        <f>H19-H20</f>
        <v>0</v>
      </c>
    </row>
  </sheetData>
  <mergeCells count="2">
    <mergeCell ref="A13:H13"/>
    <mergeCell ref="A1:H1"/>
  </mergeCells>
  <conditionalFormatting sqref="D15">
    <cfRule type="duplicateValues" dxfId="63" priority="4"/>
  </conditionalFormatting>
  <conditionalFormatting sqref="D15">
    <cfRule type="duplicateValues" dxfId="62" priority="5"/>
  </conditionalFormatting>
  <conditionalFormatting sqref="D16">
    <cfRule type="duplicateValues" dxfId="61" priority="76"/>
  </conditionalFormatting>
  <conditionalFormatting sqref="D3:D9">
    <cfRule type="duplicateValues" dxfId="60" priority="1"/>
  </conditionalFormatting>
  <dataValidations count="1">
    <dataValidation type="custom" allowBlank="1" showInputMessage="1" prompt="拒绝重复输入 - 当前输入的内容，与本区域的其他单元格内容重复。" sqref="B15">
      <formula1>COUNTIF($B:$B,B15)&lt;2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7" workbookViewId="0">
      <selection activeCell="B3" sqref="B3:G4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7" t="s">
        <v>24</v>
      </c>
      <c r="B7" s="77"/>
      <c r="C7" s="77"/>
      <c r="D7" s="77"/>
      <c r="E7" s="77"/>
      <c r="F7" s="77"/>
      <c r="G7" s="77"/>
      <c r="H7" s="77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2" si="2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2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2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0</v>
      </c>
      <c r="G15" s="4"/>
      <c r="H15" s="5">
        <f>H5+H13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29</v>
      </c>
      <c r="G19" s="1"/>
      <c r="H19" s="8">
        <f>H15-H17-H18</f>
        <v>0</v>
      </c>
    </row>
  </sheetData>
  <mergeCells count="2">
    <mergeCell ref="A7:H7"/>
    <mergeCell ref="A1:H1"/>
  </mergeCells>
  <conditionalFormatting sqref="D12">
    <cfRule type="duplicateValues" dxfId="59" priority="17"/>
  </conditionalFormatting>
  <conditionalFormatting sqref="D12">
    <cfRule type="duplicateValues" dxfId="58" priority="16"/>
  </conditionalFormatting>
  <conditionalFormatting sqref="D10:D11">
    <cfRule type="duplicateValues" dxfId="57" priority="8"/>
  </conditionalFormatting>
  <conditionalFormatting sqref="D9">
    <cfRule type="duplicateValues" dxfId="56" priority="3"/>
  </conditionalFormatting>
  <conditionalFormatting sqref="D9">
    <cfRule type="duplicateValues" dxfId="55" priority="4"/>
  </conditionalFormatting>
  <conditionalFormatting sqref="D3">
    <cfRule type="duplicateValues" dxfId="54" priority="2"/>
  </conditionalFormatting>
  <conditionalFormatting sqref="D4">
    <cfRule type="duplicateValues" dxfId="53" priority="1"/>
  </conditionalFormatting>
  <dataValidations count="1">
    <dataValidation type="custom" allowBlank="1" showInputMessage="1" prompt="拒绝重复输入 - 当前输入的内容，与本区域的其他单元格内容重复。" sqref="B9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A5" sqref="A5:H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7" t="s">
        <v>24</v>
      </c>
      <c r="B7" s="77"/>
      <c r="C7" s="77"/>
      <c r="D7" s="77"/>
      <c r="E7" s="77"/>
      <c r="F7" s="77"/>
      <c r="G7" s="77"/>
      <c r="H7" s="77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55</v>
      </c>
      <c r="G18" s="3"/>
      <c r="H18" s="3">
        <f>SUM(G14:G17)</f>
        <v>0</v>
      </c>
    </row>
    <row r="19" spans="6:8" x14ac:dyDescent="0.35">
      <c r="F19" s="1" t="s">
        <v>29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52" priority="64"/>
  </conditionalFormatting>
  <conditionalFormatting sqref="D3">
    <cfRule type="duplicateValues" dxfId="51" priority="1"/>
  </conditionalFormatting>
  <conditionalFormatting sqref="D4">
    <cfRule type="duplicateValues" dxfId="50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16" workbookViewId="0">
      <selection activeCell="L15" sqref="L15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9.54296875" bestFit="1" customWidth="1"/>
    <col min="7" max="7" width="13.7265625" customWidth="1"/>
    <col min="8" max="8" width="11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3">
        <f t="shared" ref="H4:H61" si="0">F4*G4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45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45">
        <v>8</v>
      </c>
      <c r="B10" s="45"/>
      <c r="C10" s="46"/>
      <c r="D10" s="41"/>
      <c r="E10" s="44"/>
      <c r="F10" s="42"/>
      <c r="G10" s="47"/>
      <c r="H10" s="3">
        <f t="shared" si="0"/>
        <v>0</v>
      </c>
    </row>
    <row r="11" spans="1:8" x14ac:dyDescent="0.35">
      <c r="A11" s="45">
        <v>9</v>
      </c>
      <c r="B11" s="45"/>
      <c r="C11" s="46"/>
      <c r="D11" s="41"/>
      <c r="E11" s="44"/>
      <c r="F11" s="42"/>
      <c r="G11" s="47"/>
      <c r="H11" s="3">
        <f t="shared" si="0"/>
        <v>0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3">
        <f t="shared" si="0"/>
        <v>0</v>
      </c>
    </row>
    <row r="13" spans="1:8" x14ac:dyDescent="0.35">
      <c r="A13" s="45">
        <v>11</v>
      </c>
      <c r="B13" s="45"/>
      <c r="C13" s="46"/>
      <c r="D13" s="41"/>
      <c r="E13" s="44"/>
      <c r="F13" s="42"/>
      <c r="G13" s="47"/>
      <c r="H13" s="3">
        <f t="shared" si="0"/>
        <v>0</v>
      </c>
    </row>
    <row r="14" spans="1:8" x14ac:dyDescent="0.35">
      <c r="A14" s="45">
        <v>12</v>
      </c>
      <c r="B14" s="45"/>
      <c r="C14" s="46"/>
      <c r="D14" s="41"/>
      <c r="E14" s="44"/>
      <c r="F14" s="42"/>
      <c r="G14" s="47"/>
      <c r="H14" s="3">
        <f t="shared" si="0"/>
        <v>0</v>
      </c>
    </row>
    <row r="15" spans="1:8" x14ac:dyDescent="0.35">
      <c r="A15" s="45">
        <v>13</v>
      </c>
      <c r="B15" s="45"/>
      <c r="C15" s="46"/>
      <c r="D15" s="41"/>
      <c r="E15" s="44"/>
      <c r="F15" s="42"/>
      <c r="G15" s="47"/>
      <c r="H15" s="3">
        <f t="shared" si="0"/>
        <v>0</v>
      </c>
    </row>
    <row r="16" spans="1:8" x14ac:dyDescent="0.35">
      <c r="A16" s="45">
        <v>14</v>
      </c>
      <c r="B16" s="45"/>
      <c r="C16" s="46"/>
      <c r="D16" s="41"/>
      <c r="E16" s="44"/>
      <c r="F16" s="42"/>
      <c r="G16" s="47"/>
      <c r="H16" s="3">
        <f t="shared" si="0"/>
        <v>0</v>
      </c>
    </row>
    <row r="17" spans="1:8" x14ac:dyDescent="0.35">
      <c r="A17" s="45">
        <v>15</v>
      </c>
      <c r="B17" s="45"/>
      <c r="C17" s="46"/>
      <c r="D17" s="41"/>
      <c r="E17" s="44"/>
      <c r="F17" s="42"/>
      <c r="G17" s="47"/>
      <c r="H17" s="3">
        <f t="shared" si="0"/>
        <v>0</v>
      </c>
    </row>
    <row r="18" spans="1:8" x14ac:dyDescent="0.35">
      <c r="A18" s="45">
        <v>16</v>
      </c>
      <c r="B18" s="45"/>
      <c r="C18" s="46"/>
      <c r="D18" s="41"/>
      <c r="E18" s="44"/>
      <c r="F18" s="42"/>
      <c r="G18" s="47"/>
      <c r="H18" s="3">
        <f t="shared" si="0"/>
        <v>0</v>
      </c>
    </row>
    <row r="19" spans="1:8" x14ac:dyDescent="0.35">
      <c r="A19" s="45">
        <v>17</v>
      </c>
      <c r="B19" s="45"/>
      <c r="C19" s="46"/>
      <c r="D19" s="41"/>
      <c r="E19" s="44"/>
      <c r="F19" s="42"/>
      <c r="G19" s="47"/>
      <c r="H19" s="3">
        <f t="shared" si="0"/>
        <v>0</v>
      </c>
    </row>
    <row r="20" spans="1:8" x14ac:dyDescent="0.35">
      <c r="A20" s="45">
        <v>18</v>
      </c>
      <c r="B20" s="45"/>
      <c r="C20" s="46"/>
      <c r="D20" s="41"/>
      <c r="E20" s="44"/>
      <c r="F20" s="42"/>
      <c r="G20" s="47"/>
      <c r="H20" s="3">
        <f t="shared" si="0"/>
        <v>0</v>
      </c>
    </row>
    <row r="21" spans="1:8" x14ac:dyDescent="0.35">
      <c r="A21" s="45">
        <v>19</v>
      </c>
      <c r="B21" s="45"/>
      <c r="C21" s="46"/>
      <c r="D21" s="41"/>
      <c r="E21" s="44"/>
      <c r="F21" s="42"/>
      <c r="G21" s="47"/>
      <c r="H21" s="3">
        <f t="shared" si="0"/>
        <v>0</v>
      </c>
    </row>
    <row r="22" spans="1:8" x14ac:dyDescent="0.35">
      <c r="A22" s="45">
        <v>20</v>
      </c>
      <c r="B22" s="45"/>
      <c r="C22" s="46"/>
      <c r="D22" s="41"/>
      <c r="E22" s="44"/>
      <c r="F22" s="42"/>
      <c r="G22" s="47"/>
      <c r="H22" s="3">
        <f t="shared" si="0"/>
        <v>0</v>
      </c>
    </row>
    <row r="23" spans="1:8" x14ac:dyDescent="0.35">
      <c r="A23" s="45">
        <v>21</v>
      </c>
      <c r="B23" s="45"/>
      <c r="C23" s="46"/>
      <c r="D23" s="41"/>
      <c r="E23" s="44"/>
      <c r="F23" s="42"/>
      <c r="G23" s="47"/>
      <c r="H23" s="3">
        <f t="shared" si="0"/>
        <v>0</v>
      </c>
    </row>
    <row r="24" spans="1:8" x14ac:dyDescent="0.35">
      <c r="A24" s="45">
        <v>22</v>
      </c>
      <c r="B24" s="45"/>
      <c r="C24" s="46"/>
      <c r="D24" s="41"/>
      <c r="E24" s="44"/>
      <c r="F24" s="42"/>
      <c r="G24" s="47"/>
      <c r="H24" s="3">
        <f t="shared" si="0"/>
        <v>0</v>
      </c>
    </row>
    <row r="25" spans="1:8" x14ac:dyDescent="0.35">
      <c r="A25" s="45">
        <v>23</v>
      </c>
      <c r="B25" s="45"/>
      <c r="C25" s="46"/>
      <c r="D25" s="41"/>
      <c r="E25" s="44"/>
      <c r="F25" s="42"/>
      <c r="G25" s="47"/>
      <c r="H25" s="3">
        <f t="shared" si="0"/>
        <v>0</v>
      </c>
    </row>
    <row r="26" spans="1:8" x14ac:dyDescent="0.35">
      <c r="A26" s="45">
        <v>24</v>
      </c>
      <c r="B26" s="45"/>
      <c r="C26" s="46"/>
      <c r="D26" s="41"/>
      <c r="E26" s="44"/>
      <c r="F26" s="42"/>
      <c r="G26" s="47"/>
      <c r="H26" s="3">
        <f t="shared" si="0"/>
        <v>0</v>
      </c>
    </row>
    <row r="27" spans="1:8" x14ac:dyDescent="0.35">
      <c r="A27" s="45">
        <v>25</v>
      </c>
      <c r="B27" s="45"/>
      <c r="C27" s="46"/>
      <c r="D27" s="41"/>
      <c r="E27" s="44"/>
      <c r="F27" s="42"/>
      <c r="G27" s="47"/>
      <c r="H27" s="3">
        <f t="shared" si="0"/>
        <v>0</v>
      </c>
    </row>
    <row r="28" spans="1:8" x14ac:dyDescent="0.35">
      <c r="A28" s="45">
        <v>26</v>
      </c>
      <c r="B28" s="45"/>
      <c r="C28" s="46"/>
      <c r="D28" s="41"/>
      <c r="E28" s="44"/>
      <c r="F28" s="42"/>
      <c r="G28" s="47"/>
      <c r="H28" s="3">
        <f t="shared" si="0"/>
        <v>0</v>
      </c>
    </row>
    <row r="29" spans="1:8" x14ac:dyDescent="0.35">
      <c r="A29" s="45">
        <v>27</v>
      </c>
      <c r="B29" s="45"/>
      <c r="C29" s="46"/>
      <c r="D29" s="41"/>
      <c r="E29" s="44"/>
      <c r="F29" s="42"/>
      <c r="G29" s="47"/>
      <c r="H29" s="3">
        <f t="shared" si="0"/>
        <v>0</v>
      </c>
    </row>
    <row r="30" spans="1:8" x14ac:dyDescent="0.35">
      <c r="A30" s="45">
        <v>28</v>
      </c>
      <c r="B30" s="45"/>
      <c r="C30" s="46"/>
      <c r="D30" s="41"/>
      <c r="E30" s="44"/>
      <c r="F30" s="42"/>
      <c r="G30" s="47"/>
      <c r="H30" s="3">
        <f t="shared" si="0"/>
        <v>0</v>
      </c>
    </row>
    <row r="31" spans="1:8" x14ac:dyDescent="0.35">
      <c r="A31" s="45">
        <v>29</v>
      </c>
      <c r="B31" s="45"/>
      <c r="C31" s="46"/>
      <c r="D31" s="41"/>
      <c r="E31" s="44"/>
      <c r="F31" s="42"/>
      <c r="G31" s="47"/>
      <c r="H31" s="3">
        <f t="shared" si="0"/>
        <v>0</v>
      </c>
    </row>
    <row r="32" spans="1:8" x14ac:dyDescent="0.35">
      <c r="A32" s="45">
        <v>30</v>
      </c>
      <c r="B32" s="45"/>
      <c r="C32" s="46"/>
      <c r="D32" s="41"/>
      <c r="E32" s="44"/>
      <c r="F32" s="42"/>
      <c r="G32" s="47"/>
      <c r="H32" s="3">
        <f t="shared" si="0"/>
        <v>0</v>
      </c>
    </row>
    <row r="33" spans="1:8" x14ac:dyDescent="0.35">
      <c r="A33" s="45">
        <v>31</v>
      </c>
      <c r="B33" s="45"/>
      <c r="C33" s="46"/>
      <c r="D33" s="41"/>
      <c r="E33" s="44"/>
      <c r="F33" s="42"/>
      <c r="G33" s="47"/>
      <c r="H33" s="3">
        <f t="shared" si="0"/>
        <v>0</v>
      </c>
    </row>
    <row r="34" spans="1:8" x14ac:dyDescent="0.35">
      <c r="A34" s="45">
        <v>32</v>
      </c>
      <c r="B34" s="45"/>
      <c r="C34" s="46"/>
      <c r="D34" s="41"/>
      <c r="E34" s="44"/>
      <c r="F34" s="42"/>
      <c r="G34" s="47"/>
      <c r="H34" s="3">
        <f t="shared" si="0"/>
        <v>0</v>
      </c>
    </row>
    <row r="35" spans="1:8" x14ac:dyDescent="0.35">
      <c r="A35" s="45">
        <v>33</v>
      </c>
      <c r="B35" s="45"/>
      <c r="C35" s="46"/>
      <c r="D35" s="41"/>
      <c r="E35" s="44"/>
      <c r="F35" s="42"/>
      <c r="G35" s="47"/>
      <c r="H35" s="3">
        <f t="shared" si="0"/>
        <v>0</v>
      </c>
    </row>
    <row r="36" spans="1:8" x14ac:dyDescent="0.35">
      <c r="A36" s="45">
        <v>34</v>
      </c>
      <c r="B36" s="45"/>
      <c r="C36" s="46"/>
      <c r="D36" s="41"/>
      <c r="E36" s="44"/>
      <c r="F36" s="42"/>
      <c r="G36" s="47"/>
      <c r="H36" s="3">
        <f t="shared" si="0"/>
        <v>0</v>
      </c>
    </row>
    <row r="37" spans="1:8" x14ac:dyDescent="0.35">
      <c r="A37" s="45">
        <v>35</v>
      </c>
      <c r="B37" s="45"/>
      <c r="C37" s="46"/>
      <c r="D37" s="41"/>
      <c r="E37" s="44"/>
      <c r="F37" s="42"/>
      <c r="G37" s="47"/>
      <c r="H37" s="3">
        <f t="shared" si="0"/>
        <v>0</v>
      </c>
    </row>
    <row r="38" spans="1:8" x14ac:dyDescent="0.35">
      <c r="A38" s="45">
        <v>36</v>
      </c>
      <c r="B38" s="45"/>
      <c r="C38" s="46"/>
      <c r="D38" s="41"/>
      <c r="E38" s="44"/>
      <c r="F38" s="42"/>
      <c r="G38" s="47"/>
      <c r="H38" s="3">
        <f t="shared" si="0"/>
        <v>0</v>
      </c>
    </row>
    <row r="39" spans="1:8" x14ac:dyDescent="0.35">
      <c r="A39" s="45">
        <v>37</v>
      </c>
      <c r="B39" s="45"/>
      <c r="C39" s="46"/>
      <c r="D39" s="41"/>
      <c r="E39" s="44"/>
      <c r="F39" s="42"/>
      <c r="G39" s="47"/>
      <c r="H39" s="3">
        <f t="shared" si="0"/>
        <v>0</v>
      </c>
    </row>
    <row r="40" spans="1:8" x14ac:dyDescent="0.35">
      <c r="A40" s="45">
        <v>38</v>
      </c>
      <c r="B40" s="45"/>
      <c r="C40" s="46"/>
      <c r="D40" s="41"/>
      <c r="E40" s="44"/>
      <c r="F40" s="42"/>
      <c r="G40" s="47"/>
      <c r="H40" s="3">
        <f t="shared" si="0"/>
        <v>0</v>
      </c>
    </row>
    <row r="41" spans="1:8" x14ac:dyDescent="0.35">
      <c r="A41" s="45">
        <v>39</v>
      </c>
      <c r="B41" s="45"/>
      <c r="C41" s="46"/>
      <c r="D41" s="41"/>
      <c r="E41" s="44"/>
      <c r="F41" s="42"/>
      <c r="G41" s="47"/>
      <c r="H41" s="3">
        <f t="shared" si="0"/>
        <v>0</v>
      </c>
    </row>
    <row r="42" spans="1:8" x14ac:dyDescent="0.35">
      <c r="A42" s="45">
        <v>40</v>
      </c>
      <c r="B42" s="45"/>
      <c r="C42" s="46"/>
      <c r="D42" s="41"/>
      <c r="E42" s="44"/>
      <c r="F42" s="42"/>
      <c r="G42" s="47"/>
      <c r="H42" s="3">
        <f t="shared" si="0"/>
        <v>0</v>
      </c>
    </row>
    <row r="43" spans="1:8" x14ac:dyDescent="0.35">
      <c r="A43" s="45">
        <v>41</v>
      </c>
      <c r="B43" s="45"/>
      <c r="C43" s="46"/>
      <c r="D43" s="41"/>
      <c r="E43" s="44"/>
      <c r="F43" s="42"/>
      <c r="G43" s="47"/>
      <c r="H43" s="3">
        <f t="shared" si="0"/>
        <v>0</v>
      </c>
    </row>
    <row r="44" spans="1:8" x14ac:dyDescent="0.35">
      <c r="A44" s="45">
        <v>42</v>
      </c>
      <c r="B44" s="45"/>
      <c r="C44" s="46"/>
      <c r="D44" s="41"/>
      <c r="E44" s="44"/>
      <c r="F44" s="42"/>
      <c r="G44" s="47"/>
      <c r="H44" s="3">
        <f t="shared" si="0"/>
        <v>0</v>
      </c>
    </row>
    <row r="45" spans="1:8" x14ac:dyDescent="0.35">
      <c r="A45" s="45">
        <v>43</v>
      </c>
      <c r="B45" s="45"/>
      <c r="C45" s="46"/>
      <c r="D45" s="41"/>
      <c r="E45" s="44"/>
      <c r="F45" s="42"/>
      <c r="G45" s="47"/>
      <c r="H45" s="3">
        <f t="shared" si="0"/>
        <v>0</v>
      </c>
    </row>
    <row r="46" spans="1:8" x14ac:dyDescent="0.35">
      <c r="A46" s="45">
        <v>44</v>
      </c>
      <c r="B46" s="45"/>
      <c r="C46" s="46"/>
      <c r="D46" s="41"/>
      <c r="E46" s="44"/>
      <c r="F46" s="42"/>
      <c r="G46" s="47"/>
      <c r="H46" s="3">
        <f t="shared" si="0"/>
        <v>0</v>
      </c>
    </row>
    <row r="47" spans="1:8" x14ac:dyDescent="0.35">
      <c r="A47" s="45">
        <v>45</v>
      </c>
      <c r="B47" s="45"/>
      <c r="C47" s="46"/>
      <c r="D47" s="41"/>
      <c r="E47" s="44"/>
      <c r="F47" s="42"/>
      <c r="G47" s="47"/>
      <c r="H47" s="3">
        <f t="shared" si="0"/>
        <v>0</v>
      </c>
    </row>
    <row r="48" spans="1:8" x14ac:dyDescent="0.35">
      <c r="A48" s="45">
        <v>46</v>
      </c>
      <c r="B48" s="45"/>
      <c r="C48" s="46"/>
      <c r="D48" s="41"/>
      <c r="E48" s="44"/>
      <c r="F48" s="42"/>
      <c r="G48" s="47"/>
      <c r="H48" s="3">
        <f t="shared" si="0"/>
        <v>0</v>
      </c>
    </row>
    <row r="49" spans="1:8" x14ac:dyDescent="0.35">
      <c r="A49" s="45">
        <v>47</v>
      </c>
      <c r="B49" s="45"/>
      <c r="C49" s="46"/>
      <c r="D49" s="41"/>
      <c r="E49" s="44"/>
      <c r="F49" s="42"/>
      <c r="G49" s="47"/>
      <c r="H49" s="3">
        <f t="shared" si="0"/>
        <v>0</v>
      </c>
    </row>
    <row r="50" spans="1:8" x14ac:dyDescent="0.35">
      <c r="A50" s="45">
        <v>48</v>
      </c>
      <c r="B50" s="45"/>
      <c r="C50" s="46"/>
      <c r="D50" s="41"/>
      <c r="E50" s="44"/>
      <c r="F50" s="42"/>
      <c r="G50" s="47"/>
      <c r="H50" s="3">
        <f t="shared" si="0"/>
        <v>0</v>
      </c>
    </row>
    <row r="51" spans="1:8" x14ac:dyDescent="0.35">
      <c r="A51" s="45">
        <v>49</v>
      </c>
      <c r="B51" s="45"/>
      <c r="C51" s="46"/>
      <c r="D51" s="41"/>
      <c r="E51" s="44"/>
      <c r="F51" s="42"/>
      <c r="G51" s="47"/>
      <c r="H51" s="3">
        <f t="shared" si="0"/>
        <v>0</v>
      </c>
    </row>
    <row r="52" spans="1:8" x14ac:dyDescent="0.35">
      <c r="A52" s="45">
        <v>50</v>
      </c>
      <c r="B52" s="45"/>
      <c r="C52" s="46"/>
      <c r="D52" s="41"/>
      <c r="E52" s="44"/>
      <c r="F52" s="42"/>
      <c r="G52" s="47"/>
      <c r="H52" s="3">
        <f t="shared" si="0"/>
        <v>0</v>
      </c>
    </row>
    <row r="53" spans="1:8" x14ac:dyDescent="0.35">
      <c r="A53" s="45">
        <v>51</v>
      </c>
      <c r="B53" s="45"/>
      <c r="C53" s="46"/>
      <c r="D53" s="41"/>
      <c r="E53" s="44"/>
      <c r="F53" s="42"/>
      <c r="G53" s="47"/>
      <c r="H53" s="3">
        <f t="shared" si="0"/>
        <v>0</v>
      </c>
    </row>
    <row r="54" spans="1:8" x14ac:dyDescent="0.35">
      <c r="A54" s="45">
        <v>52</v>
      </c>
      <c r="B54" s="45"/>
      <c r="C54" s="46"/>
      <c r="D54" s="41"/>
      <c r="E54" s="44"/>
      <c r="F54" s="42"/>
      <c r="G54" s="47"/>
      <c r="H54" s="3">
        <f t="shared" si="0"/>
        <v>0</v>
      </c>
    </row>
    <row r="55" spans="1:8" x14ac:dyDescent="0.35">
      <c r="A55" s="45">
        <v>53</v>
      </c>
      <c r="B55" s="45"/>
      <c r="C55" s="46"/>
      <c r="D55" s="41"/>
      <c r="E55" s="44"/>
      <c r="F55" s="42"/>
      <c r="G55" s="47"/>
      <c r="H55" s="3">
        <f t="shared" si="0"/>
        <v>0</v>
      </c>
    </row>
    <row r="56" spans="1:8" x14ac:dyDescent="0.35">
      <c r="A56" s="45">
        <v>54</v>
      </c>
      <c r="B56" s="45"/>
      <c r="C56" s="46"/>
      <c r="D56" s="41"/>
      <c r="E56" s="44"/>
      <c r="F56" s="42"/>
      <c r="G56" s="47"/>
      <c r="H56" s="3">
        <f t="shared" si="0"/>
        <v>0</v>
      </c>
    </row>
    <row r="57" spans="1:8" x14ac:dyDescent="0.35">
      <c r="A57" s="45">
        <v>55</v>
      </c>
      <c r="B57" s="45"/>
      <c r="C57" s="46"/>
      <c r="D57" s="41"/>
      <c r="E57" s="44"/>
      <c r="F57" s="42"/>
      <c r="G57" s="47"/>
      <c r="H57" s="3">
        <f t="shared" si="0"/>
        <v>0</v>
      </c>
    </row>
    <row r="58" spans="1:8" x14ac:dyDescent="0.35">
      <c r="A58" s="45">
        <v>56</v>
      </c>
      <c r="B58" s="45"/>
      <c r="C58" s="46"/>
      <c r="D58" s="41"/>
      <c r="E58" s="44"/>
      <c r="F58" s="42"/>
      <c r="G58" s="47"/>
      <c r="H58" s="3">
        <f t="shared" si="0"/>
        <v>0</v>
      </c>
    </row>
    <row r="59" spans="1:8" x14ac:dyDescent="0.35">
      <c r="A59" s="45">
        <v>57</v>
      </c>
      <c r="B59" s="45"/>
      <c r="C59" s="46"/>
      <c r="D59" s="41"/>
      <c r="E59" s="44"/>
      <c r="F59" s="42"/>
      <c r="G59" s="47"/>
      <c r="H59" s="3">
        <f t="shared" si="0"/>
        <v>0</v>
      </c>
    </row>
    <row r="60" spans="1:8" x14ac:dyDescent="0.35">
      <c r="A60" s="45">
        <v>58</v>
      </c>
      <c r="B60" s="45"/>
      <c r="C60" s="46"/>
      <c r="D60" s="41"/>
      <c r="E60" s="44"/>
      <c r="F60" s="42"/>
      <c r="G60" s="47"/>
      <c r="H60" s="3">
        <f t="shared" si="0"/>
        <v>0</v>
      </c>
    </row>
    <row r="61" spans="1:8" x14ac:dyDescent="0.35">
      <c r="A61" s="45">
        <v>59</v>
      </c>
      <c r="B61" s="45"/>
      <c r="C61" s="46"/>
      <c r="D61" s="41"/>
      <c r="E61" s="44"/>
      <c r="F61" s="42"/>
      <c r="G61" s="47"/>
      <c r="H61" s="3">
        <f t="shared" si="0"/>
        <v>0</v>
      </c>
    </row>
    <row r="62" spans="1:8" x14ac:dyDescent="0.35">
      <c r="A62" s="6"/>
      <c r="B62" s="6"/>
      <c r="C62" s="6"/>
      <c r="D62" s="6"/>
      <c r="E62" s="7"/>
      <c r="F62" s="7">
        <f>SUM(F3:F61)</f>
        <v>0</v>
      </c>
      <c r="G62" s="7"/>
      <c r="H62" s="7">
        <f>SUM(H3:H61)</f>
        <v>0</v>
      </c>
    </row>
    <row r="64" spans="1:8" x14ac:dyDescent="0.35">
      <c r="F64" s="1" t="s">
        <v>15</v>
      </c>
      <c r="G64" s="1"/>
      <c r="H64" s="3">
        <v>0</v>
      </c>
    </row>
    <row r="65" spans="6:8" x14ac:dyDescent="0.35">
      <c r="F65" s="1" t="s">
        <v>16</v>
      </c>
      <c r="G65" s="1"/>
      <c r="H65" s="3"/>
    </row>
    <row r="66" spans="6:8" x14ac:dyDescent="0.35">
      <c r="F66" s="1" t="s">
        <v>17</v>
      </c>
      <c r="G66" s="1"/>
      <c r="H66" s="8">
        <f>H62-H65-H64</f>
        <v>0</v>
      </c>
    </row>
    <row r="67" spans="6:8" x14ac:dyDescent="0.35">
      <c r="H67" t="s">
        <v>34</v>
      </c>
    </row>
  </sheetData>
  <mergeCells count="1">
    <mergeCell ref="A1:H1"/>
  </mergeCells>
  <conditionalFormatting sqref="D22:D23">
    <cfRule type="duplicateValues" dxfId="49" priority="2"/>
  </conditionalFormatting>
  <conditionalFormatting sqref="D3:D21">
    <cfRule type="duplicateValues" dxfId="48" priority="3"/>
  </conditionalFormatting>
  <conditionalFormatting sqref="D24:D25">
    <cfRule type="duplicateValues" dxfId="47" priority="4"/>
  </conditionalFormatting>
  <conditionalFormatting sqref="D26:D61">
    <cfRule type="duplicateValues" dxfId="46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GACHOKA</cp:lastModifiedBy>
  <cp:lastPrinted>2021-08-07T19:18:23Z</cp:lastPrinted>
  <dcterms:created xsi:type="dcterms:W3CDTF">2021-05-29T06:09:30Z</dcterms:created>
  <dcterms:modified xsi:type="dcterms:W3CDTF">2021-08-25T20:18:31Z</dcterms:modified>
</cp:coreProperties>
</file>