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3429E7F1-2D8D-4582-82E2-8A98C6CB142F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Ballast!$A$2:$H$20</definedName>
    <definedName name="_xlnm._FilterDatabase" localSheetId="3" hidden="1">Gregory!$B$2:$H$9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8" l="1"/>
  <c r="H16" i="9"/>
  <c r="P25" i="9"/>
  <c r="O25" i="9"/>
  <c r="O26" i="9" s="1"/>
  <c r="P27" i="9" s="1"/>
  <c r="O22" i="9"/>
  <c r="F7" i="9"/>
  <c r="H4" i="9"/>
  <c r="H5" i="9"/>
  <c r="H6" i="9"/>
  <c r="H5" i="7"/>
  <c r="D99" i="8"/>
  <c r="N23" i="14" l="1"/>
  <c r="J90" i="8"/>
  <c r="F9" i="16"/>
  <c r="F20" i="1" l="1"/>
  <c r="H4" i="20" l="1"/>
  <c r="H5" i="20"/>
  <c r="H6" i="20"/>
  <c r="H7" i="20"/>
  <c r="H3" i="20"/>
  <c r="F8" i="20"/>
  <c r="H4" i="16"/>
  <c r="H5" i="16"/>
  <c r="H6" i="16"/>
  <c r="H7" i="16"/>
  <c r="H8" i="16"/>
  <c r="H3" i="16"/>
  <c r="H3" i="15"/>
  <c r="N5" i="8" l="1"/>
  <c r="G89" i="8"/>
  <c r="H11" i="7" l="1"/>
  <c r="H3" i="19" l="1"/>
  <c r="H9" i="16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M7" i="1"/>
  <c r="G23" i="16" l="1"/>
  <c r="O15" i="8" s="1"/>
  <c r="J77" i="8" l="1"/>
  <c r="N23" i="8" l="1"/>
  <c r="H4" i="5" l="1"/>
  <c r="H5" i="5"/>
  <c r="H6" i="5"/>
  <c r="H7" i="5"/>
  <c r="H8" i="5"/>
  <c r="H9" i="5"/>
  <c r="H3" i="5"/>
  <c r="F10" i="5"/>
  <c r="H10" i="5" l="1"/>
  <c r="N18" i="8" l="1"/>
  <c r="N21" i="8"/>
  <c r="G79" i="8" l="1"/>
  <c r="O21" i="8" l="1"/>
  <c r="G30" i="16"/>
  <c r="G29" i="16"/>
  <c r="D79" i="8"/>
  <c r="J70" i="8"/>
  <c r="G31" i="16" l="1"/>
  <c r="H31" i="16" s="1"/>
  <c r="H8" i="20"/>
  <c r="G24" i="19" l="1"/>
  <c r="F5" i="3"/>
  <c r="G25" i="19" l="1"/>
  <c r="M25" i="9"/>
  <c r="M26" i="9" s="1"/>
  <c r="D44" i="8" l="1"/>
  <c r="D55" i="8" s="1"/>
  <c r="G69" i="8" l="1"/>
  <c r="O18" i="8"/>
  <c r="D69" i="8"/>
  <c r="H69" i="8" s="1"/>
  <c r="F6" i="19" l="1"/>
  <c r="F8" i="4" l="1"/>
  <c r="H4" i="4"/>
  <c r="H5" i="4"/>
  <c r="H6" i="4"/>
  <c r="H7" i="4"/>
  <c r="H3" i="4"/>
  <c r="H4" i="19"/>
  <c r="H5" i="19"/>
  <c r="F7" i="7"/>
  <c r="H6" i="19" l="1"/>
  <c r="H8" i="4"/>
  <c r="H4" i="7"/>
  <c r="H6" i="7"/>
  <c r="H3" i="7"/>
  <c r="H7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5" i="13" l="1"/>
  <c r="H3" i="1"/>
  <c r="H4" i="1"/>
  <c r="H5" i="1"/>
  <c r="H6" i="1"/>
  <c r="H7" i="1"/>
  <c r="H8" i="1"/>
  <c r="H9" i="1"/>
  <c r="H10" i="1"/>
  <c r="H11" i="1"/>
  <c r="H12" i="1"/>
  <c r="H19" i="1"/>
  <c r="H20" i="1" l="1"/>
  <c r="O17" i="8"/>
  <c r="O11" i="8"/>
  <c r="F4" i="18" l="1"/>
  <c r="O10" i="8" l="1"/>
  <c r="G55" i="8" l="1"/>
  <c r="F55" i="8"/>
  <c r="E55" i="8"/>
  <c r="F17" i="5" l="1"/>
  <c r="R8" i="15" l="1"/>
  <c r="R7" i="15"/>
  <c r="F23" i="17" l="1"/>
  <c r="H21" i="17"/>
  <c r="H12" i="7" l="1"/>
  <c r="M5" i="8" l="1"/>
  <c r="H14" i="16" l="1"/>
  <c r="H22" i="17"/>
  <c r="H9" i="3" l="1"/>
  <c r="H10" i="3"/>
  <c r="O9" i="8" l="1"/>
  <c r="O23" i="8" l="1"/>
  <c r="H10" i="14"/>
  <c r="F15" i="16" l="1"/>
  <c r="D5" i="8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3" i="16"/>
  <c r="J6" i="8"/>
  <c r="J8" i="8"/>
  <c r="J12" i="8"/>
  <c r="J13" i="8"/>
  <c r="H9" i="8"/>
  <c r="J9" i="8" s="1"/>
  <c r="H11" i="2"/>
  <c r="H10" i="2"/>
  <c r="H9" i="2"/>
  <c r="H16" i="20" l="1"/>
  <c r="H4" i="18"/>
  <c r="H15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17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H17" i="16" l="1"/>
  <c r="H12" i="9"/>
  <c r="H11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26" i="16" l="1"/>
  <c r="P15" i="8" s="1"/>
  <c r="H17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O24" i="8" l="1"/>
  <c r="K25" i="8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5" i="7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<sst xmlns="http://schemas.openxmlformats.org/spreadsheetml/2006/main" count="548" uniqueCount="98">
  <si>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</si>
  <si>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</si>
  <si>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</si>
  <si>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</si>
  <si>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</si>
  <si>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</si>
  <si>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</si>
  <si>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</si>
  <si>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</si>
  <si>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</si>
  <si>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</si>
  <si>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</si>
  <si>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</si>
  <si>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</si>
  <si>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</si>
  <si>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</si>
  <si>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</si>
  <si>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</si>
  <si>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</si>
  <si>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</si>
  <si>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</si>
  <si>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</si>
  <si>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</si>
  <si>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</si>
  <si>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</si>
  <si>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</si>
  <si>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</si>
  <si>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</si>
  <si>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</si>
  <si>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</si>
  <si>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</si>
  <si>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</si>
  <si>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</si>
  <si>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</si>
  <si>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</si>
  <si>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</si>
  <si>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</si>
  <si>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</si>
  <si>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</si>
  <si>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</si>
  <si>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</si>
  <si>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</si>
  <si>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</si>
  <si>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</si>
  <si>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</si>
  <si>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</si>
  <si>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</si>
  <si>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</si>
  <si>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</si>
  <si>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</si>
  <si>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</si>
  <si>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</si>
  <si>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</si>
  <si>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</si>
  <si>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</si>
  <si>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</si>
  <si>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</si>
  <si>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</si>
  <si>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</si>
  <si>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</si>
  <si>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</si>
  <si>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</si>
  <si>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</si>
  <si>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</si>
  <si>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</si>
  <si>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</si>
  <si>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</si>
  <si>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</si>
  <si>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</si>
  <si>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</si>
  <si>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</si>
  <si>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</si>
  <si>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</si>
  <si>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</si>
  <si>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</si>
  <si>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</si>
  <si>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</si>
  <si>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</si>
  <si>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</si>
  <si>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</si>
  <si>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</si>
  <si>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</si>
  <si>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</si>
  <si>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</si>
  <si>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</si>
  <si>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</si>
  <si>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</si>
  <si>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</si>
  <si>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</si>
  <si>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</si>
  <si>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14-20</t>
  </si>
  <si>
    <t>3-10</t>
  </si>
  <si>
    <t>20-31.5</t>
  </si>
  <si>
    <t>KCE 250G</t>
  </si>
  <si>
    <t>KBP 136Q</t>
  </si>
  <si>
    <t>KBL 584A</t>
  </si>
  <si>
    <t>Advance Daniel</t>
  </si>
  <si>
    <t>KDB 074T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</si>
</sst>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69"/>
  <sheetViews>
    <sheetView tabSelected="1" workbookViewId="0">
      <selection activeCell="I21" sqref="A1:I21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1" t="s">
        <v>6</v>
      </c>
      <c r="B1" s="71"/>
      <c r="C1" s="71"/>
      <c r="D1" s="71"/>
      <c r="E1" s="71"/>
      <c r="F1" s="71"/>
      <c r="G1" s="71"/>
      <c r="H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3"/>
      <c r="P2" s="73"/>
      <c r="Q2" s="73"/>
      <c r="R2" s="73"/>
      <c r="S2" s="73"/>
      <c r="T2" s="73"/>
      <c r="U2" s="73"/>
      <c r="V2" s="73"/>
      <c r="W2" s="73"/>
      <c r="X2" s="73"/>
      <c r="Y2" s="53"/>
      <c r="Z2" s="73"/>
      <c r="AA2" s="73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69</v>
      </c>
      <c r="C3" s="46">
        <v>44434</v>
      </c>
      <c r="D3" s="41">
        <v>21048</v>
      </c>
      <c r="E3" s="44" t="s">
        <v>91</v>
      </c>
      <c r="F3" s="42">
        <v>19.12</v>
      </c>
      <c r="G3" s="47">
        <v>170</v>
      </c>
      <c r="H3" s="11">
        <f t="shared" ref="H3:H19" si="0">G3*F3</f>
        <v>3250.4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81</v>
      </c>
      <c r="C4" s="46">
        <v>44433</v>
      </c>
      <c r="D4" s="41">
        <v>20931</v>
      </c>
      <c r="E4" s="44" t="s">
        <v>79</v>
      </c>
      <c r="F4" s="42">
        <v>18.72</v>
      </c>
      <c r="G4" s="47">
        <v>170</v>
      </c>
      <c r="H4" s="11">
        <f t="shared" si="0"/>
        <v>3182.3999999999996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81</v>
      </c>
      <c r="C5" s="46">
        <v>44433</v>
      </c>
      <c r="D5" s="41">
        <v>20949</v>
      </c>
      <c r="E5" s="44" t="s">
        <v>90</v>
      </c>
      <c r="F5" s="42">
        <v>18.079999999999998</v>
      </c>
      <c r="G5" s="47">
        <v>170</v>
      </c>
      <c r="H5" s="11">
        <f t="shared" si="0"/>
        <v>3073.6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81</v>
      </c>
      <c r="C6" s="46">
        <v>44433</v>
      </c>
      <c r="D6" s="41">
        <v>20914</v>
      </c>
      <c r="E6" s="44" t="s">
        <v>79</v>
      </c>
      <c r="F6" s="42">
        <v>19.72</v>
      </c>
      <c r="G6" s="47">
        <v>170</v>
      </c>
      <c r="H6" s="11">
        <f t="shared" si="0"/>
        <v>3352.3999999999996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81</v>
      </c>
      <c r="C7" s="46">
        <v>44433</v>
      </c>
      <c r="D7" s="41">
        <v>20896</v>
      </c>
      <c r="E7" s="44" t="s">
        <v>91</v>
      </c>
      <c r="F7" s="42">
        <v>18.28</v>
      </c>
      <c r="G7" s="47">
        <v>170</v>
      </c>
      <c r="H7" s="11">
        <f t="shared" si="0"/>
        <v>3107.6000000000004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93</v>
      </c>
      <c r="C8" s="46">
        <v>44433</v>
      </c>
      <c r="D8" s="41">
        <v>20743</v>
      </c>
      <c r="E8" s="44" t="s">
        <v>91</v>
      </c>
      <c r="F8" s="42">
        <v>22.72</v>
      </c>
      <c r="G8" s="47">
        <v>170</v>
      </c>
      <c r="H8" s="11">
        <f t="shared" si="0"/>
        <v>3862.3999999999996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93</v>
      </c>
      <c r="C9" s="46">
        <v>44433</v>
      </c>
      <c r="D9" s="41">
        <v>20775</v>
      </c>
      <c r="E9" s="44" t="s">
        <v>91</v>
      </c>
      <c r="F9" s="42">
        <v>22.42</v>
      </c>
      <c r="G9" s="47">
        <v>170</v>
      </c>
      <c r="H9" s="11">
        <f t="shared" si="0"/>
        <v>3811.4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93</v>
      </c>
      <c r="C10" s="46">
        <v>44433</v>
      </c>
      <c r="D10" s="41">
        <v>20685</v>
      </c>
      <c r="E10" s="44" t="s">
        <v>91</v>
      </c>
      <c r="F10" s="42">
        <v>20.02</v>
      </c>
      <c r="G10" s="47">
        <v>170</v>
      </c>
      <c r="H10" s="11">
        <f t="shared" si="0"/>
        <v>3403.4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93</v>
      </c>
      <c r="C11" s="46">
        <v>44433</v>
      </c>
      <c r="D11" s="41">
        <v>20800</v>
      </c>
      <c r="E11" s="44" t="s">
        <v>91</v>
      </c>
      <c r="F11" s="42">
        <v>21.66</v>
      </c>
      <c r="G11" s="47">
        <v>170</v>
      </c>
      <c r="H11" s="11">
        <f t="shared" si="0"/>
        <v>3682.2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69</v>
      </c>
      <c r="C12" s="46">
        <v>44433</v>
      </c>
      <c r="D12" s="41">
        <v>20981</v>
      </c>
      <c r="E12" s="44" t="s">
        <v>90</v>
      </c>
      <c r="F12" s="42">
        <v>19.78</v>
      </c>
      <c r="G12" s="47">
        <v>170</v>
      </c>
      <c r="H12" s="11">
        <f t="shared" si="0"/>
        <v>3362.6000000000004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69</v>
      </c>
      <c r="C13" s="46">
        <v>44433</v>
      </c>
      <c r="D13" s="41">
        <v>21003</v>
      </c>
      <c r="E13" s="44" t="s">
        <v>90</v>
      </c>
      <c r="F13" s="42">
        <v>20.02</v>
      </c>
      <c r="G13" s="47">
        <v>170</v>
      </c>
      <c r="H13" s="11">
        <f t="shared" si="0"/>
        <v>3403.4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69</v>
      </c>
      <c r="C14" s="46">
        <v>44433</v>
      </c>
      <c r="D14" s="41">
        <v>20982</v>
      </c>
      <c r="E14" s="44" t="s">
        <v>90</v>
      </c>
      <c r="F14" s="42">
        <v>20.76</v>
      </c>
      <c r="G14" s="47">
        <v>170</v>
      </c>
      <c r="H14" s="11">
        <f t="shared" si="0"/>
        <v>3529.2000000000003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44434</v>
      </c>
      <c r="D15" s="41">
        <v>21021</v>
      </c>
      <c r="E15" s="44" t="s">
        <v>91</v>
      </c>
      <c r="F15" s="42">
        <v>19.82</v>
      </c>
      <c r="G15" s="47">
        <v>170</v>
      </c>
      <c r="H15" s="11">
        <f t="shared" si="0"/>
        <v>3369.4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95</v>
      </c>
      <c r="C16" s="46">
        <v>44431</v>
      </c>
      <c r="D16" s="41">
        <v>20479</v>
      </c>
      <c r="E16" s="44" t="s">
        <v>92</v>
      </c>
      <c r="F16" s="42">
        <v>22.72</v>
      </c>
      <c r="G16" s="47">
        <v>170</v>
      </c>
      <c r="H16" s="11">
        <f>G16*F16</f>
        <v>3862.3999999999996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95</v>
      </c>
      <c r="C17" s="46">
        <v>44432</v>
      </c>
      <c r="D17" s="41">
        <v>20531</v>
      </c>
      <c r="E17" s="44" t="s">
        <v>91</v>
      </c>
      <c r="F17" s="42">
        <v>22.94</v>
      </c>
      <c r="G17" s="47">
        <v>170</v>
      </c>
      <c r="H17" s="11">
        <f t="shared" si="0"/>
        <v>3899.8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95</v>
      </c>
      <c r="C18" s="46">
        <v>44432</v>
      </c>
      <c r="D18" s="41">
        <v>20558</v>
      </c>
      <c r="E18" s="44" t="s">
        <v>91</v>
      </c>
      <c r="F18" s="42">
        <v>22</v>
      </c>
      <c r="G18" s="47">
        <v>170</v>
      </c>
      <c r="H18" s="11">
        <f t="shared" si="0"/>
        <v>3740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95</v>
      </c>
      <c r="C19" s="46">
        <v>44431</v>
      </c>
      <c r="D19" s="41">
        <v>20508</v>
      </c>
      <c r="E19" s="44" t="s">
        <v>90</v>
      </c>
      <c r="F19" s="42">
        <v>20.100000000000001</v>
      </c>
      <c r="G19" s="47">
        <v>170</v>
      </c>
      <c r="H19" s="11">
        <f t="shared" si="0"/>
        <v>3417.0000000000005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ht="15" customHeight="1" x14ac:dyDescent="0.35">
      <c r="A20" s="45"/>
      <c r="B20" s="45"/>
      <c r="C20" s="69" t="s">
        <v>71</v>
      </c>
      <c r="D20" s="70"/>
      <c r="E20" s="70"/>
      <c r="F20" s="58">
        <f>SUM(F3:F19)</f>
        <v>348.88000000000005</v>
      </c>
      <c r="G20" s="47"/>
      <c r="H20" s="49">
        <f>SUM(H3:H19)</f>
        <v>59309.600000000006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3" spans="1:33" x14ac:dyDescent="0.35">
      <c r="H23" s="68"/>
    </row>
    <row r="1048469" spans="3:3" x14ac:dyDescent="0.35">
      <c r="C1048469" s="46">
        <v>44418</v>
      </c>
    </row>
  </sheetData>
  <sortState xmlns:xlrd2="http://schemas.microsoft.com/office/spreadsheetml/2017/richdata2" ref="B3:G14">
    <sortCondition ref="B3:B14"/>
  </sortState>
  <mergeCells count="9">
    <mergeCell ref="C20:E20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19">
    <cfRule type="duplicateValues" dxfId="0" priority="8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I21" sqref="A1:I21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1" t="s">
        <v>23</v>
      </c>
      <c r="B8" s="71"/>
      <c r="C8" s="71"/>
      <c r="D8" s="71"/>
      <c r="E8" s="71"/>
      <c r="F8" s="71"/>
      <c r="G8" s="71"/>
      <c r="H8" s="71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>
        <v>11000</v>
      </c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-11000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5" priority="3"/>
  </conditionalFormatting>
  <conditionalFormatting sqref="D10">
    <cfRule type="duplicateValues" dxfId="44" priority="4"/>
  </conditionalFormatting>
  <conditionalFormatting sqref="D11:D12">
    <cfRule type="duplicateValues" dxfId="43" priority="5"/>
  </conditionalFormatting>
  <conditionalFormatting sqref="D5">
    <cfRule type="duplicateValues" dxfId="42" priority="71"/>
  </conditionalFormatting>
  <conditionalFormatting sqref="D4">
    <cfRule type="duplicateValues" dxfId="41" priority="2"/>
  </conditionalFormatting>
  <conditionalFormatting sqref="D3">
    <cfRule type="duplicateValues" dxfId="40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I20" sqref="A1:I2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95</v>
      </c>
      <c r="C3" s="46">
        <v>44431</v>
      </c>
      <c r="D3" s="41">
        <v>20479</v>
      </c>
      <c r="E3" s="44" t="s">
        <v>92</v>
      </c>
      <c r="F3" s="42">
        <v>22.72</v>
      </c>
      <c r="G3" s="47">
        <v>170</v>
      </c>
      <c r="H3" s="47">
        <f>G3*F3</f>
        <v>3862.3999999999996</v>
      </c>
    </row>
    <row r="4" spans="1:8" x14ac:dyDescent="0.35">
      <c r="A4" s="45">
        <v>2</v>
      </c>
      <c r="B4" s="45" t="s">
        <v>95</v>
      </c>
      <c r="C4" s="46">
        <v>44432</v>
      </c>
      <c r="D4" s="41">
        <v>20531</v>
      </c>
      <c r="E4" s="44" t="s">
        <v>91</v>
      </c>
      <c r="F4" s="42">
        <v>22.94</v>
      </c>
      <c r="G4" s="47">
        <v>170</v>
      </c>
      <c r="H4" s="47">
        <f t="shared" ref="H4:H6" si="0">G4*F4</f>
        <v>3899.8</v>
      </c>
    </row>
    <row r="5" spans="1:8" x14ac:dyDescent="0.35">
      <c r="A5" s="45">
        <v>3</v>
      </c>
      <c r="B5" s="45" t="s">
        <v>95</v>
      </c>
      <c r="C5" s="46">
        <v>44432</v>
      </c>
      <c r="D5" s="41">
        <v>20558</v>
      </c>
      <c r="E5" s="44" t="s">
        <v>91</v>
      </c>
      <c r="F5" s="42">
        <v>22</v>
      </c>
      <c r="G5" s="47">
        <v>170</v>
      </c>
      <c r="H5" s="47">
        <f t="shared" si="0"/>
        <v>3740</v>
      </c>
    </row>
    <row r="6" spans="1:8" x14ac:dyDescent="0.35">
      <c r="A6" s="45">
        <v>4</v>
      </c>
      <c r="B6" s="45" t="s">
        <v>95</v>
      </c>
      <c r="C6" s="46">
        <v>44431</v>
      </c>
      <c r="D6" s="41">
        <v>20508</v>
      </c>
      <c r="E6" s="44" t="s">
        <v>90</v>
      </c>
      <c r="F6" s="42">
        <v>20.100000000000001</v>
      </c>
      <c r="G6" s="47">
        <v>170</v>
      </c>
      <c r="H6" s="47">
        <f t="shared" si="0"/>
        <v>3417.0000000000005</v>
      </c>
    </row>
    <row r="7" spans="1:8" x14ac:dyDescent="0.35">
      <c r="A7" s="6"/>
      <c r="B7" s="6"/>
      <c r="C7" s="6"/>
      <c r="D7" s="6"/>
      <c r="E7" s="6"/>
      <c r="F7" s="7">
        <f>SUM(F3:F6)</f>
        <v>87.759999999999991</v>
      </c>
      <c r="G7" s="6"/>
      <c r="H7" s="7">
        <f>SUM(H3:H6)</f>
        <v>14919.2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8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8" x14ac:dyDescent="0.35">
      <c r="A14" s="19"/>
      <c r="B14" s="19"/>
      <c r="C14" s="19"/>
      <c r="D14" s="19"/>
      <c r="E14" s="19"/>
      <c r="F14" s="20"/>
      <c r="G14" s="19"/>
      <c r="H14" s="20"/>
    </row>
    <row r="15" spans="1:8" x14ac:dyDescent="0.35">
      <c r="A15" s="4"/>
      <c r="B15" s="4"/>
      <c r="C15" s="4"/>
      <c r="D15" s="4"/>
      <c r="E15" s="4"/>
      <c r="F15" s="5">
        <f>F7+F13</f>
        <v>87.759999999999991</v>
      </c>
      <c r="G15" s="5"/>
      <c r="H15" s="5">
        <f>H7+H13</f>
        <v>14919.2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H15-H16-H18-H17</f>
        <v>14919.2</v>
      </c>
    </row>
  </sheetData>
  <mergeCells count="2">
    <mergeCell ref="A9:H9"/>
    <mergeCell ref="A1:H1"/>
  </mergeCells>
  <conditionalFormatting sqref="D11">
    <cfRule type="duplicateValues" dxfId="39" priority="3"/>
  </conditionalFormatting>
  <conditionalFormatting sqref="D11">
    <cfRule type="duplicateValues" dxfId="38" priority="4"/>
  </conditionalFormatting>
  <conditionalFormatting sqref="D3:D6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I9" sqref="A1:I9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81</v>
      </c>
      <c r="C3" s="46">
        <v>44433</v>
      </c>
      <c r="D3" s="41">
        <v>20931</v>
      </c>
      <c r="E3" s="44" t="s">
        <v>79</v>
      </c>
      <c r="F3" s="42">
        <v>18.72</v>
      </c>
      <c r="G3" s="47">
        <v>170</v>
      </c>
      <c r="H3" s="11">
        <f>G3*F3</f>
        <v>3182.3999999999996</v>
      </c>
    </row>
    <row r="4" spans="1:8" x14ac:dyDescent="0.35">
      <c r="A4" s="1">
        <v>2</v>
      </c>
      <c r="B4" s="45" t="s">
        <v>81</v>
      </c>
      <c r="C4" s="46">
        <v>44433</v>
      </c>
      <c r="D4" s="41">
        <v>20949</v>
      </c>
      <c r="E4" s="44" t="s">
        <v>90</v>
      </c>
      <c r="F4" s="42">
        <v>18.079999999999998</v>
      </c>
      <c r="G4" s="47">
        <v>170</v>
      </c>
      <c r="H4" s="11">
        <f t="shared" ref="H4:H7" si="0">G4*F4</f>
        <v>3073.6</v>
      </c>
    </row>
    <row r="5" spans="1:8" x14ac:dyDescent="0.35">
      <c r="A5" s="1">
        <v>3</v>
      </c>
      <c r="B5" s="45" t="s">
        <v>81</v>
      </c>
      <c r="C5" s="46">
        <v>44433</v>
      </c>
      <c r="D5" s="41">
        <v>20914</v>
      </c>
      <c r="E5" s="44" t="s">
        <v>79</v>
      </c>
      <c r="F5" s="42">
        <v>19.72</v>
      </c>
      <c r="G5" s="47">
        <v>170</v>
      </c>
      <c r="H5" s="11">
        <f t="shared" si="0"/>
        <v>3352.3999999999996</v>
      </c>
    </row>
    <row r="6" spans="1:8" x14ac:dyDescent="0.35">
      <c r="A6" s="1">
        <v>4</v>
      </c>
      <c r="B6" s="45" t="s">
        <v>81</v>
      </c>
      <c r="C6" s="46">
        <v>44433</v>
      </c>
      <c r="D6" s="41">
        <v>20896</v>
      </c>
      <c r="E6" s="44" t="s">
        <v>91</v>
      </c>
      <c r="F6" s="42">
        <v>18.28</v>
      </c>
      <c r="G6" s="47">
        <v>170</v>
      </c>
      <c r="H6" s="11">
        <f t="shared" si="0"/>
        <v>3107.6000000000004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74.8</v>
      </c>
      <c r="G8" s="6"/>
      <c r="H8" s="7">
        <f>SUM(H3:H7)</f>
        <v>12716</v>
      </c>
    </row>
    <row r="11" spans="1:8" x14ac:dyDescent="0.35">
      <c r="A11" s="71" t="s">
        <v>23</v>
      </c>
      <c r="B11" s="71"/>
      <c r="C11" s="71"/>
      <c r="D11" s="71"/>
      <c r="E11" s="71"/>
      <c r="F11" s="71"/>
      <c r="G11" s="71"/>
      <c r="H11" s="71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6" priority="31"/>
  </conditionalFormatting>
  <conditionalFormatting sqref="D14">
    <cfRule type="duplicateValues" dxfId="35" priority="30"/>
  </conditionalFormatting>
  <conditionalFormatting sqref="D13">
    <cfRule type="duplicateValues" dxfId="34" priority="29"/>
  </conditionalFormatting>
  <conditionalFormatting sqref="D3:D6">
    <cfRule type="duplicateValues" dxfId="33" priority="1"/>
  </conditionalFormatting>
  <conditionalFormatting sqref="D7">
    <cfRule type="duplicateValues" dxfId="32" priority="8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1" priority="12"/>
  </conditionalFormatting>
  <conditionalFormatting sqref="D4">
    <cfRule type="duplicateValues" dxfId="30" priority="7"/>
  </conditionalFormatting>
  <conditionalFormatting sqref="D3">
    <cfRule type="duplicateValues" dxfId="29" priority="3"/>
  </conditionalFormatting>
  <conditionalFormatting sqref="D9">
    <cfRule type="duplicateValues" dxfId="28" priority="1"/>
  </conditionalFormatting>
  <conditionalFormatting sqref="D9">
    <cfRule type="duplicateValues" dxfId="27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6" priority="19"/>
  </conditionalFormatting>
  <conditionalFormatting sqref="D11">
    <cfRule type="duplicateValues" dxfId="25" priority="12"/>
  </conditionalFormatting>
  <conditionalFormatting sqref="D11">
    <cfRule type="duplicateValues" dxfId="24" priority="11"/>
  </conditionalFormatting>
  <conditionalFormatting sqref="D13">
    <cfRule type="duplicateValues" dxfId="23" priority="16"/>
  </conditionalFormatting>
  <conditionalFormatting sqref="D12">
    <cfRule type="duplicateValues" dxfId="22" priority="13"/>
  </conditionalFormatting>
  <conditionalFormatting sqref="D3:D4">
    <cfRule type="duplicateValues" dxfId="21" priority="2"/>
  </conditionalFormatting>
  <conditionalFormatting sqref="D5">
    <cfRule type="duplicateValues" dxfId="20" priority="1"/>
  </conditionalFormatting>
  <conditionalFormatting sqref="D6">
    <cfRule type="duplicateValues" dxfId="19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1" t="s">
        <v>23</v>
      </c>
      <c r="B10" s="71"/>
      <c r="C10" s="71"/>
      <c r="D10" s="71"/>
      <c r="E10" s="71"/>
      <c r="F10" s="71"/>
      <c r="G10" s="71"/>
      <c r="H10" s="71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8" priority="20"/>
  </conditionalFormatting>
  <conditionalFormatting sqref="D7">
    <cfRule type="duplicateValues" dxfId="17" priority="3"/>
  </conditionalFormatting>
  <conditionalFormatting sqref="D3:D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I19" sqref="A1:I19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93</v>
      </c>
      <c r="C3" s="46">
        <v>44433</v>
      </c>
      <c r="D3" s="41">
        <v>20743</v>
      </c>
      <c r="E3" s="44" t="s">
        <v>91</v>
      </c>
      <c r="F3" s="42">
        <v>22.72</v>
      </c>
      <c r="G3" s="47">
        <v>170</v>
      </c>
      <c r="H3" s="3">
        <f>F3*G3</f>
        <v>3862.3999999999996</v>
      </c>
    </row>
    <row r="4" spans="1:8" x14ac:dyDescent="0.35">
      <c r="A4" s="1">
        <v>2</v>
      </c>
      <c r="B4" s="45" t="s">
        <v>93</v>
      </c>
      <c r="C4" s="46">
        <v>44433</v>
      </c>
      <c r="D4" s="41">
        <v>20775</v>
      </c>
      <c r="E4" s="44" t="s">
        <v>91</v>
      </c>
      <c r="F4" s="42">
        <v>22.42</v>
      </c>
      <c r="G4" s="47">
        <v>170</v>
      </c>
      <c r="H4" s="3">
        <f t="shared" ref="H4:H6" si="0">F4*G4</f>
        <v>3811.4</v>
      </c>
    </row>
    <row r="5" spans="1:8" x14ac:dyDescent="0.35">
      <c r="A5" s="1">
        <v>3</v>
      </c>
      <c r="B5" s="45" t="s">
        <v>93</v>
      </c>
      <c r="C5" s="46">
        <v>44433</v>
      </c>
      <c r="D5" s="41">
        <v>20685</v>
      </c>
      <c r="E5" s="44" t="s">
        <v>91</v>
      </c>
      <c r="F5" s="42">
        <v>20.02</v>
      </c>
      <c r="G5" s="47">
        <v>170</v>
      </c>
      <c r="H5" s="3">
        <f t="shared" si="0"/>
        <v>3403.4</v>
      </c>
    </row>
    <row r="6" spans="1:8" x14ac:dyDescent="0.35">
      <c r="A6" s="1">
        <v>4</v>
      </c>
      <c r="B6" s="45" t="s">
        <v>93</v>
      </c>
      <c r="C6" s="46">
        <v>44433</v>
      </c>
      <c r="D6" s="41">
        <v>20800</v>
      </c>
      <c r="E6" s="44" t="s">
        <v>91</v>
      </c>
      <c r="F6" s="42">
        <v>21.66</v>
      </c>
      <c r="G6" s="47">
        <v>170</v>
      </c>
      <c r="H6" s="3">
        <f t="shared" si="0"/>
        <v>3682.2</v>
      </c>
    </row>
    <row r="7" spans="1:8" x14ac:dyDescent="0.35">
      <c r="A7" s="6"/>
      <c r="B7" s="6"/>
      <c r="C7" s="6"/>
      <c r="D7" s="6"/>
      <c r="E7" s="6"/>
      <c r="F7" s="7">
        <f>SUM(F3:F6)</f>
        <v>86.82</v>
      </c>
      <c r="G7" s="6"/>
      <c r="H7" s="7">
        <f>SUM(H3:H6)</f>
        <v>14759.399999999998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 t="s">
        <v>93</v>
      </c>
      <c r="C11" s="46">
        <v>44433</v>
      </c>
      <c r="D11" s="41">
        <v>41998</v>
      </c>
      <c r="E11" s="42" t="s">
        <v>25</v>
      </c>
      <c r="F11" s="42">
        <v>21.52</v>
      </c>
      <c r="G11" s="43">
        <v>264</v>
      </c>
      <c r="H11" s="3">
        <f>F11*G11</f>
        <v>5681.28</v>
      </c>
    </row>
    <row r="12" spans="1:8" x14ac:dyDescent="0.35">
      <c r="A12" s="1">
        <v>2</v>
      </c>
      <c r="B12" s="45" t="s">
        <v>93</v>
      </c>
      <c r="C12" s="46">
        <v>44433</v>
      </c>
      <c r="D12" s="41">
        <v>41991</v>
      </c>
      <c r="E12" s="42" t="s">
        <v>25</v>
      </c>
      <c r="F12" s="42">
        <v>19.2</v>
      </c>
      <c r="G12" s="43">
        <v>264</v>
      </c>
      <c r="H12" s="3">
        <f t="shared" ref="H12" si="1">F12*G12</f>
        <v>5068.8</v>
      </c>
    </row>
    <row r="13" spans="1:8" x14ac:dyDescent="0.35">
      <c r="A13" s="4"/>
      <c r="B13" s="4"/>
      <c r="C13" s="4"/>
      <c r="D13" s="4"/>
      <c r="E13" s="4"/>
      <c r="F13" s="5">
        <f>SUM(F11:F12)</f>
        <v>40.72</v>
      </c>
      <c r="G13" s="4"/>
      <c r="H13" s="5">
        <f>SUM(H11:H12)</f>
        <v>10750.08</v>
      </c>
    </row>
    <row r="15" spans="1:8" x14ac:dyDescent="0.35">
      <c r="A15" s="4"/>
      <c r="B15" s="4"/>
      <c r="C15" s="4"/>
      <c r="D15" s="4"/>
      <c r="E15" s="4"/>
      <c r="F15" s="5">
        <f>F7+F13</f>
        <v>127.53999999999999</v>
      </c>
      <c r="G15" s="4"/>
      <c r="H15" s="5">
        <f>H7+H13</f>
        <v>25509.479999999996</v>
      </c>
    </row>
    <row r="16" spans="1:8" x14ac:dyDescent="0.35">
      <c r="F16" s="1" t="s">
        <v>19</v>
      </c>
      <c r="G16" s="1"/>
      <c r="H16" s="3">
        <f>8500</f>
        <v>8500</v>
      </c>
    </row>
    <row r="17" spans="6:16" x14ac:dyDescent="0.35">
      <c r="F17" s="1" t="s">
        <v>16</v>
      </c>
      <c r="G17" s="1"/>
      <c r="H17" s="3">
        <v>7500</v>
      </c>
    </row>
    <row r="18" spans="6:16" x14ac:dyDescent="0.35">
      <c r="F18" s="1" t="s">
        <v>28</v>
      </c>
      <c r="G18" s="1"/>
      <c r="H18" s="8">
        <f>H15-H16-H17</f>
        <v>9509.4799999999959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3" priority="4"/>
  </conditionalFormatting>
  <conditionalFormatting sqref="D11">
    <cfRule type="duplicateValues" dxfId="12" priority="1"/>
  </conditionalFormatting>
  <conditionalFormatting sqref="D11">
    <cfRule type="duplicateValues" dxfId="11" priority="2"/>
  </conditionalFormatting>
  <conditionalFormatting sqref="D12">
    <cfRule type="duplicateValues" dxfId="10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I22" sqref="A1:I22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6000</v>
      </c>
    </row>
    <row r="18" spans="6:8" x14ac:dyDescent="0.35">
      <c r="F18" s="1" t="s">
        <v>40</v>
      </c>
      <c r="G18" s="1"/>
      <c r="H18" s="3">
        <v>3000</v>
      </c>
    </row>
    <row r="19" spans="6:8" x14ac:dyDescent="0.35">
      <c r="F19" s="1" t="s">
        <v>16</v>
      </c>
      <c r="G19" s="1"/>
      <c r="H19" s="3">
        <v>9000</v>
      </c>
    </row>
    <row r="20" spans="6:8" x14ac:dyDescent="0.35">
      <c r="F20" s="1" t="s">
        <v>28</v>
      </c>
      <c r="G20" s="1"/>
      <c r="H20" s="8">
        <f>H15-H17-H18-H19</f>
        <v>-18000</v>
      </c>
    </row>
  </sheetData>
  <mergeCells count="2">
    <mergeCell ref="A9:H9"/>
    <mergeCell ref="A1:H1"/>
  </mergeCells>
  <conditionalFormatting sqref="D11">
    <cfRule type="duplicateValues" dxfId="9" priority="5"/>
  </conditionalFormatting>
  <conditionalFormatting sqref="D12">
    <cfRule type="duplicateValues" dxfId="8" priority="15"/>
  </conditionalFormatting>
  <conditionalFormatting sqref="D3:D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1" t="s">
        <v>6</v>
      </c>
      <c r="B1" s="71"/>
      <c r="C1" s="71"/>
      <c r="D1" s="71"/>
      <c r="E1" s="71"/>
      <c r="F1" s="71"/>
      <c r="G1" s="71"/>
      <c r="M1" s="71" t="s">
        <v>6</v>
      </c>
      <c r="N1" s="71"/>
      <c r="O1" s="71"/>
      <c r="P1" s="71"/>
      <c r="Q1" s="71"/>
      <c r="R1" s="71"/>
      <c r="S1" s="71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1" t="s">
        <v>23</v>
      </c>
      <c r="B13" s="71"/>
      <c r="C13" s="71"/>
      <c r="D13" s="71"/>
      <c r="E13" s="71"/>
      <c r="F13" s="71"/>
      <c r="G13" s="71"/>
      <c r="H13" s="71"/>
      <c r="M13" s="71" t="s">
        <v>23</v>
      </c>
      <c r="N13" s="71"/>
      <c r="O13" s="71"/>
      <c r="P13" s="71"/>
      <c r="Q13" s="71"/>
      <c r="R13" s="71"/>
      <c r="S13" s="71"/>
      <c r="T13" s="71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F16" sqref="F1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1" t="s">
        <v>23</v>
      </c>
      <c r="B1" s="71"/>
      <c r="C1" s="71"/>
      <c r="D1" s="71"/>
      <c r="E1" s="71"/>
      <c r="F1" s="71"/>
      <c r="G1" s="71"/>
      <c r="H1" s="71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 t="s">
        <v>93</v>
      </c>
      <c r="C3" s="46">
        <v>44433</v>
      </c>
      <c r="D3" s="41">
        <v>41998</v>
      </c>
      <c r="E3" s="42" t="s">
        <v>25</v>
      </c>
      <c r="F3" s="42">
        <v>21.52</v>
      </c>
      <c r="G3" s="43">
        <v>264</v>
      </c>
      <c r="H3" s="3">
        <f t="shared" ref="H3:H8" si="0">F3*G3</f>
        <v>5681.28</v>
      </c>
      <c r="O3" s="1" t="s">
        <v>62</v>
      </c>
      <c r="P3" s="1">
        <v>253</v>
      </c>
    </row>
    <row r="4" spans="1:18" x14ac:dyDescent="0.35">
      <c r="A4" s="1">
        <v>2</v>
      </c>
      <c r="B4" s="45" t="s">
        <v>93</v>
      </c>
      <c r="C4" s="46">
        <v>44433</v>
      </c>
      <c r="D4" s="41">
        <v>41991</v>
      </c>
      <c r="E4" s="42" t="s">
        <v>25</v>
      </c>
      <c r="F4" s="42">
        <v>19.2</v>
      </c>
      <c r="G4" s="43">
        <v>264</v>
      </c>
      <c r="H4" s="3">
        <f t="shared" si="0"/>
        <v>5068.8</v>
      </c>
      <c r="O4" s="1" t="s">
        <v>47</v>
      </c>
      <c r="P4" s="1">
        <v>242</v>
      </c>
    </row>
    <row r="5" spans="1:18" x14ac:dyDescent="0.35">
      <c r="A5" s="1">
        <v>3</v>
      </c>
      <c r="B5" s="45" t="s">
        <v>80</v>
      </c>
      <c r="C5" s="46">
        <v>44429</v>
      </c>
      <c r="D5" s="41">
        <v>42067</v>
      </c>
      <c r="E5" s="42" t="s">
        <v>42</v>
      </c>
      <c r="F5" s="42">
        <v>24.66</v>
      </c>
      <c r="G5" s="43">
        <v>286</v>
      </c>
      <c r="H5" s="3">
        <f t="shared" si="0"/>
        <v>7052.76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65.38</v>
      </c>
      <c r="G16" s="4"/>
      <c r="H16" s="5">
        <f>SUM(H3:H15)</f>
        <v>17802.84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7" priority="26"/>
  </conditionalFormatting>
  <conditionalFormatting sqref="D13:D14">
    <cfRule type="duplicateValues" dxfId="76" priority="9"/>
  </conditionalFormatting>
  <conditionalFormatting sqref="D13:D14">
    <cfRule type="duplicateValues" dxfId="75" priority="8"/>
  </conditionalFormatting>
  <conditionalFormatting sqref="D6:D12">
    <cfRule type="duplicateValues" dxfId="74" priority="5"/>
  </conditionalFormatting>
  <conditionalFormatting sqref="D6:D12">
    <cfRule type="duplicateValues" dxfId="73" priority="4"/>
  </conditionalFormatting>
  <conditionalFormatting sqref="D3">
    <cfRule type="duplicateValues" dxfId="72" priority="1"/>
  </conditionalFormatting>
  <conditionalFormatting sqref="D3">
    <cfRule type="duplicateValues" dxfId="71" priority="2"/>
  </conditionalFormatting>
  <conditionalFormatting sqref="D4:D5">
    <cfRule type="duplicateValues" dxfId="70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99"/>
  <sheetViews>
    <sheetView zoomScaleNormal="100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4" t="s">
        <v>14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2:22" ht="18.5" x14ac:dyDescent="0.45">
      <c r="B3" s="75" t="s">
        <v>31</v>
      </c>
      <c r="C3" s="75"/>
      <c r="D3" s="75"/>
      <c r="E3" s="75"/>
      <c r="F3" s="75"/>
      <c r="G3" s="18"/>
      <c r="H3" s="75" t="s">
        <v>32</v>
      </c>
      <c r="I3" s="75"/>
      <c r="J3" s="75"/>
      <c r="K3" s="75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89</v>
      </c>
      <c r="C5" s="2">
        <v>44433</v>
      </c>
      <c r="D5" s="3">
        <f>Delight!F7</f>
        <v>87.759999999999991</v>
      </c>
      <c r="E5" s="3">
        <v>170</v>
      </c>
      <c r="F5" s="3">
        <f>D5*E5</f>
        <v>14919.199999999999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14919.199999999999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14919.199999999999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44433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44433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44433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44433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44433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44433</v>
      </c>
      <c r="D11" s="3">
        <f>KOROSS!F7</f>
        <v>86.82</v>
      </c>
      <c r="E11" s="3">
        <v>170</v>
      </c>
      <c r="F11" s="3">
        <f t="shared" si="0"/>
        <v>14759.4</v>
      </c>
      <c r="G11" s="13"/>
      <c r="H11" s="3">
        <f>KOROSS!F13</f>
        <v>40.72</v>
      </c>
      <c r="I11" s="3">
        <v>264</v>
      </c>
      <c r="J11" s="3">
        <f t="shared" si="1"/>
        <v>10750.08</v>
      </c>
      <c r="K11" s="15">
        <f t="shared" si="2"/>
        <v>25509.48</v>
      </c>
      <c r="L11" s="3"/>
      <c r="M11" s="3"/>
      <c r="N11" s="3">
        <f>KOROSS!H17</f>
        <v>7500</v>
      </c>
      <c r="O11" s="3">
        <f>KOROSS!H16</f>
        <v>8500</v>
      </c>
      <c r="P11" s="3">
        <f t="shared" si="3"/>
        <v>9509.48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44433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87</v>
      </c>
      <c r="C13" s="2">
        <v>44433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3000</v>
      </c>
      <c r="N13" s="3">
        <f>Ali!H19</f>
        <v>9000</v>
      </c>
      <c r="O13" s="3">
        <f>Ali!H17</f>
        <v>6000</v>
      </c>
      <c r="P13" s="3">
        <f t="shared" si="3"/>
        <v>-18000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44433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44433</v>
      </c>
      <c r="D15" s="3">
        <f>Gregory!F9</f>
        <v>99.5</v>
      </c>
      <c r="E15" s="3">
        <v>170</v>
      </c>
      <c r="F15" s="3">
        <f t="shared" si="0"/>
        <v>16915</v>
      </c>
      <c r="G15" s="13"/>
      <c r="H15" s="3">
        <f>Gregory!F15</f>
        <v>0</v>
      </c>
      <c r="I15" s="3">
        <v>264</v>
      </c>
      <c r="J15" s="3">
        <f t="shared" si="1"/>
        <v>0</v>
      </c>
      <c r="K15" s="15">
        <f t="shared" si="2"/>
        <v>16915</v>
      </c>
      <c r="L15" s="3"/>
      <c r="M15" s="3"/>
      <c r="N15" s="3"/>
      <c r="O15" s="3">
        <f>Gregory!G23</f>
        <v>24000</v>
      </c>
      <c r="P15" s="3">
        <f>Gregory!H26</f>
        <v>-7085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44433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44433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88</v>
      </c>
      <c r="C18" s="2">
        <v>44433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11000</v>
      </c>
      <c r="O18" s="3">
        <f>Harrison!H17</f>
        <v>0</v>
      </c>
      <c r="P18" s="3">
        <f t="shared" si="3"/>
        <v>-11000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44433</v>
      </c>
      <c r="D19" s="3">
        <f>MWENDA!F8</f>
        <v>74.8</v>
      </c>
      <c r="E19" s="3">
        <v>170</v>
      </c>
      <c r="F19" s="3">
        <f t="shared" si="0"/>
        <v>12716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12716</v>
      </c>
      <c r="L19" s="3"/>
      <c r="M19" s="3"/>
      <c r="N19" s="3"/>
      <c r="O19" s="3">
        <f>MWENDA!H18</f>
        <v>0</v>
      </c>
      <c r="P19" s="3">
        <f t="shared" si="3"/>
        <v>12716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44433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87</v>
      </c>
      <c r="C21" s="2">
        <v>44433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44433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44433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24.66</v>
      </c>
      <c r="I23" s="3">
        <v>286</v>
      </c>
      <c r="J23" s="3">
        <f t="shared" si="1"/>
        <v>7052.76</v>
      </c>
      <c r="K23" s="15">
        <f t="shared" si="2"/>
        <v>7052.76</v>
      </c>
      <c r="L23" s="3"/>
      <c r="M23" s="3"/>
      <c r="N23" s="3">
        <f>Mike!H16</f>
        <v>6535.7</v>
      </c>
      <c r="O23" s="3">
        <f>Mike!H15</f>
        <v>0</v>
      </c>
      <c r="P23" s="3">
        <f>K23-N23-O23-M23</f>
        <v>517.0600000000004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348.88</v>
      </c>
      <c r="E24" s="15"/>
      <c r="F24" s="15">
        <f t="shared" si="4"/>
        <v>59309.599999999999</v>
      </c>
      <c r="G24" s="15"/>
      <c r="H24" s="15">
        <f>SUM(H5:H23)</f>
        <v>65.38</v>
      </c>
      <c r="I24" s="15"/>
      <c r="J24" s="15">
        <f t="shared" si="4"/>
        <v>17802.84</v>
      </c>
      <c r="K24" s="15">
        <f>SUM(K5:K23)</f>
        <v>77112.439999999988</v>
      </c>
      <c r="L24" s="15"/>
      <c r="M24" s="15">
        <f>SUM(M5:M23)</f>
        <v>3000</v>
      </c>
      <c r="N24" s="15">
        <f>SUM(N5:N23)</f>
        <v>34035.699999999997</v>
      </c>
      <c r="O24" s="15">
        <f t="shared" ref="O24:P24" si="5">SUM(O5:O23)</f>
        <v>38500</v>
      </c>
      <c r="P24" s="15">
        <f t="shared" si="5"/>
        <v>1576.7400000000007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D24-Ballast!F20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414.26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6"/>
      <c r="C55" s="6"/>
      <c r="D55" s="7">
        <f>SUM(D30:D54)</f>
        <v>16582.390000000003</v>
      </c>
      <c r="E55" s="7">
        <f>SUM(E28:E54)</f>
        <v>798</v>
      </c>
      <c r="F55" s="7">
        <f>SUM(F28:F54)</f>
        <v>814.2</v>
      </c>
      <c r="G55" s="7">
        <f>SUM(G28:G54)</f>
        <v>40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0">
        <v>44424</v>
      </c>
      <c r="D64" t="s">
        <v>5</v>
      </c>
      <c r="F64" s="60">
        <v>44423</v>
      </c>
      <c r="I64" s="60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69</v>
      </c>
      <c r="D65" s="10">
        <v>6000</v>
      </c>
      <c r="F65" t="s">
        <v>70</v>
      </c>
      <c r="G65" s="61">
        <v>7500</v>
      </c>
      <c r="I65" t="s">
        <v>68</v>
      </c>
      <c r="J65" s="65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68</v>
      </c>
      <c r="D66" s="10">
        <v>6000</v>
      </c>
      <c r="F66" t="s">
        <v>70</v>
      </c>
      <c r="G66" s="61">
        <v>10000</v>
      </c>
      <c r="I66" t="s">
        <v>69</v>
      </c>
      <c r="J66" s="65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70</v>
      </c>
      <c r="D67" s="10">
        <v>7000</v>
      </c>
      <c r="F67" t="s">
        <v>69</v>
      </c>
      <c r="G67" s="61">
        <v>8000</v>
      </c>
      <c r="I67" t="s">
        <v>69</v>
      </c>
      <c r="J67" s="65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69</v>
      </c>
      <c r="D68" s="10">
        <v>8000</v>
      </c>
      <c r="F68" t="s">
        <v>68</v>
      </c>
      <c r="G68" s="61">
        <v>8000</v>
      </c>
      <c r="I68" t="s">
        <v>70</v>
      </c>
      <c r="J68" s="65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80</v>
      </c>
      <c r="J69" s="65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6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0">
        <v>44426</v>
      </c>
      <c r="F73" s="60">
        <v>44427</v>
      </c>
      <c r="I73" s="60">
        <v>44428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82</v>
      </c>
      <c r="D74">
        <v>6000</v>
      </c>
      <c r="F74" t="s">
        <v>68</v>
      </c>
      <c r="G74" s="10">
        <v>8000</v>
      </c>
      <c r="I74" s="60" t="s">
        <v>69</v>
      </c>
      <c r="J74" s="67">
        <v>4000</v>
      </c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83</v>
      </c>
      <c r="D75">
        <v>10000</v>
      </c>
      <c r="F75" t="s">
        <v>80</v>
      </c>
      <c r="G75" s="10">
        <v>5000</v>
      </c>
      <c r="I75" t="s">
        <v>68</v>
      </c>
      <c r="J75" s="29">
        <v>8000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82</v>
      </c>
      <c r="D76">
        <v>8000</v>
      </c>
      <c r="F76" t="s">
        <v>68</v>
      </c>
      <c r="G76" s="10">
        <v>8000</v>
      </c>
      <c r="I76" t="s">
        <v>80</v>
      </c>
      <c r="J76" s="67">
        <v>7000</v>
      </c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84</v>
      </c>
      <c r="D77">
        <v>8000</v>
      </c>
      <c r="F77" t="s">
        <v>69</v>
      </c>
      <c r="G77" s="10">
        <v>8000</v>
      </c>
      <c r="J77" s="30">
        <f>SUM(J74:J76)</f>
        <v>19000</v>
      </c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85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  <row r="83" spans="3:10" x14ac:dyDescent="0.35">
      <c r="C83" s="60">
        <v>44430</v>
      </c>
      <c r="F83" s="60">
        <v>44431</v>
      </c>
      <c r="I83" s="60">
        <v>44432</v>
      </c>
    </row>
    <row r="84" spans="3:10" x14ac:dyDescent="0.35">
      <c r="C84" t="s">
        <v>84</v>
      </c>
      <c r="D84">
        <v>6000</v>
      </c>
      <c r="F84" t="s">
        <v>82</v>
      </c>
      <c r="G84">
        <v>6000</v>
      </c>
      <c r="I84" t="s">
        <v>93</v>
      </c>
      <c r="J84">
        <v>7500</v>
      </c>
    </row>
    <row r="85" spans="3:10" x14ac:dyDescent="0.35">
      <c r="C85" t="s">
        <v>84</v>
      </c>
      <c r="D85">
        <v>8000</v>
      </c>
      <c r="F85" t="s">
        <v>84</v>
      </c>
      <c r="G85">
        <v>8000</v>
      </c>
      <c r="I85" t="s">
        <v>68</v>
      </c>
      <c r="J85">
        <v>8000</v>
      </c>
    </row>
    <row r="86" spans="3:10" x14ac:dyDescent="0.35">
      <c r="C86" t="s">
        <v>82</v>
      </c>
      <c r="D86">
        <v>8000</v>
      </c>
      <c r="F86" t="s">
        <v>83</v>
      </c>
      <c r="G86">
        <v>6000</v>
      </c>
      <c r="I86" t="s">
        <v>69</v>
      </c>
      <c r="J86">
        <v>8000</v>
      </c>
    </row>
    <row r="87" spans="3:10" x14ac:dyDescent="0.35">
      <c r="F87" t="s">
        <v>82</v>
      </c>
      <c r="G87">
        <v>8000</v>
      </c>
      <c r="I87" t="s">
        <v>94</v>
      </c>
      <c r="J87">
        <v>9000</v>
      </c>
    </row>
    <row r="88" spans="3:10" x14ac:dyDescent="0.35">
      <c r="F88" t="s">
        <v>84</v>
      </c>
      <c r="G88">
        <v>8000</v>
      </c>
      <c r="I88" t="s">
        <v>68</v>
      </c>
      <c r="J88">
        <v>8000</v>
      </c>
    </row>
    <row r="89" spans="3:10" x14ac:dyDescent="0.35">
      <c r="G89">
        <f>SUM(G84:G88)</f>
        <v>36000</v>
      </c>
      <c r="I89" t="s">
        <v>69</v>
      </c>
      <c r="J89">
        <v>8000</v>
      </c>
    </row>
    <row r="90" spans="3:10" x14ac:dyDescent="0.35">
      <c r="J90">
        <f>SUM(J84:J89)</f>
        <v>48500</v>
      </c>
    </row>
    <row r="92" spans="3:10" x14ac:dyDescent="0.35">
      <c r="C92" s="60">
        <v>44433</v>
      </c>
    </row>
    <row r="93" spans="3:10" x14ac:dyDescent="0.35">
      <c r="C93" t="s">
        <v>93</v>
      </c>
      <c r="D93" s="10">
        <v>8500</v>
      </c>
    </row>
    <row r="94" spans="3:10" x14ac:dyDescent="0.35">
      <c r="C94" t="s">
        <v>68</v>
      </c>
      <c r="D94" s="10">
        <v>8000</v>
      </c>
    </row>
    <row r="95" spans="3:10" x14ac:dyDescent="0.35">
      <c r="C95" t="s">
        <v>96</v>
      </c>
      <c r="D95" s="10">
        <v>3000</v>
      </c>
    </row>
    <row r="96" spans="3:10" x14ac:dyDescent="0.35">
      <c r="C96" t="s">
        <v>68</v>
      </c>
      <c r="D96" s="10">
        <v>8000</v>
      </c>
    </row>
    <row r="97" spans="3:4" x14ac:dyDescent="0.35">
      <c r="C97" t="s">
        <v>97</v>
      </c>
      <c r="D97" s="10">
        <v>8000</v>
      </c>
    </row>
    <row r="98" spans="3:4" x14ac:dyDescent="0.35">
      <c r="C98" t="s">
        <v>94</v>
      </c>
      <c r="D98" s="10">
        <v>6000</v>
      </c>
    </row>
    <row r="99" spans="3:4" x14ac:dyDescent="0.35">
      <c r="D99" s="10">
        <f>SUM(D93:D98)</f>
        <v>41500</v>
      </c>
    </row>
  </sheetData>
  <mergeCells count="3">
    <mergeCell ref="B2:P2"/>
    <mergeCell ref="B3:F3"/>
    <mergeCell ref="H3:K3"/>
  </mergeCells>
  <conditionalFormatting sqref="M71:M73">
    <cfRule type="duplicateValues" dxfId="69" priority="2"/>
  </conditionalFormatting>
  <conditionalFormatting sqref="M62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workbookViewId="0">
      <selection activeCell="I27" sqref="A1:I2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44434</v>
      </c>
      <c r="D3" s="41">
        <v>21048</v>
      </c>
      <c r="E3" s="44" t="s">
        <v>91</v>
      </c>
      <c r="F3" s="42">
        <v>19.12</v>
      </c>
      <c r="G3" s="47">
        <v>170</v>
      </c>
      <c r="H3" s="47">
        <f>G3*F3</f>
        <v>3250.4</v>
      </c>
    </row>
    <row r="4" spans="1:8" x14ac:dyDescent="0.35">
      <c r="A4" s="1">
        <v>2</v>
      </c>
      <c r="B4" s="45" t="s">
        <v>69</v>
      </c>
      <c r="C4" s="46">
        <v>44433</v>
      </c>
      <c r="D4" s="41">
        <v>20981</v>
      </c>
      <c r="E4" s="44" t="s">
        <v>90</v>
      </c>
      <c r="F4" s="42">
        <v>19.78</v>
      </c>
      <c r="G4" s="47">
        <v>170</v>
      </c>
      <c r="H4" s="47">
        <f t="shared" ref="H4:H8" si="0">G4*F4</f>
        <v>3362.6000000000004</v>
      </c>
    </row>
    <row r="5" spans="1:8" x14ac:dyDescent="0.35">
      <c r="A5" s="1">
        <v>3</v>
      </c>
      <c r="B5" s="45" t="s">
        <v>69</v>
      </c>
      <c r="C5" s="46">
        <v>44433</v>
      </c>
      <c r="D5" s="41">
        <v>21003</v>
      </c>
      <c r="E5" s="44" t="s">
        <v>90</v>
      </c>
      <c r="F5" s="42">
        <v>20.02</v>
      </c>
      <c r="G5" s="47">
        <v>170</v>
      </c>
      <c r="H5" s="47">
        <f t="shared" si="0"/>
        <v>3403.4</v>
      </c>
    </row>
    <row r="6" spans="1:8" x14ac:dyDescent="0.35">
      <c r="A6" s="1">
        <v>4</v>
      </c>
      <c r="B6" s="45" t="s">
        <v>69</v>
      </c>
      <c r="C6" s="46">
        <v>44433</v>
      </c>
      <c r="D6" s="41">
        <v>20982</v>
      </c>
      <c r="E6" s="44" t="s">
        <v>90</v>
      </c>
      <c r="F6" s="42">
        <v>20.76</v>
      </c>
      <c r="G6" s="47">
        <v>170</v>
      </c>
      <c r="H6" s="47">
        <f t="shared" si="0"/>
        <v>3529.2000000000003</v>
      </c>
    </row>
    <row r="7" spans="1:8" x14ac:dyDescent="0.35">
      <c r="A7" s="1">
        <v>5</v>
      </c>
      <c r="B7" s="45" t="s">
        <v>69</v>
      </c>
      <c r="C7" s="46">
        <v>44434</v>
      </c>
      <c r="D7" s="41">
        <v>21021</v>
      </c>
      <c r="E7" s="44" t="s">
        <v>91</v>
      </c>
      <c r="F7" s="42">
        <v>19.82</v>
      </c>
      <c r="G7" s="47">
        <v>170</v>
      </c>
      <c r="H7" s="47">
        <f t="shared" si="0"/>
        <v>3369.4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47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99.5</v>
      </c>
      <c r="G9" s="6"/>
      <c r="H9" s="7">
        <f>SUM(H3:H8)</f>
        <v>16915</v>
      </c>
    </row>
    <row r="11" spans="1:8" x14ac:dyDescent="0.35">
      <c r="A11" s="71" t="s">
        <v>23</v>
      </c>
      <c r="B11" s="71"/>
      <c r="C11" s="71"/>
      <c r="D11" s="71"/>
      <c r="E11" s="71"/>
      <c r="F11" s="71"/>
      <c r="G11" s="71"/>
      <c r="H11" s="71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9"/>
      <c r="C13" s="40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1"/>
      <c r="C14" s="2"/>
      <c r="D14" s="1"/>
      <c r="E14" s="1"/>
      <c r="F14" s="3"/>
      <c r="G14" s="3"/>
      <c r="H14" s="3">
        <f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SUM(H13:H13)</f>
        <v>0</v>
      </c>
    </row>
    <row r="17" spans="1:10" x14ac:dyDescent="0.35">
      <c r="A17" s="4"/>
      <c r="B17" s="4"/>
      <c r="C17" s="4"/>
      <c r="D17" s="4"/>
      <c r="E17" s="4"/>
      <c r="F17" s="5">
        <f>F9+F15</f>
        <v>99.5</v>
      </c>
      <c r="G17" s="4"/>
      <c r="H17" s="5">
        <f>H9+H15</f>
        <v>16915</v>
      </c>
    </row>
    <row r="18" spans="1:10" x14ac:dyDescent="0.35">
      <c r="G18" s="10"/>
      <c r="H18" s="3"/>
    </row>
    <row r="19" spans="1:10" x14ac:dyDescent="0.35">
      <c r="F19" s="3" t="s">
        <v>82</v>
      </c>
      <c r="G19" s="3">
        <v>8000</v>
      </c>
      <c r="H19" s="3"/>
    </row>
    <row r="20" spans="1:10" x14ac:dyDescent="0.35">
      <c r="F20" s="3" t="s">
        <v>84</v>
      </c>
      <c r="G20" s="3">
        <v>8000</v>
      </c>
      <c r="H20" s="3"/>
    </row>
    <row r="21" spans="1:10" x14ac:dyDescent="0.35">
      <c r="F21" s="3" t="s">
        <v>84</v>
      </c>
      <c r="G21" s="3">
        <v>8000</v>
      </c>
      <c r="H21" s="3"/>
    </row>
    <row r="22" spans="1:10" x14ac:dyDescent="0.35">
      <c r="F22" s="3" t="s">
        <v>82</v>
      </c>
      <c r="G22" s="3"/>
      <c r="H22" s="3"/>
    </row>
    <row r="23" spans="1:10" x14ac:dyDescent="0.35">
      <c r="F23" s="3"/>
      <c r="G23" s="3">
        <f>SUM(G19:G22)</f>
        <v>24000</v>
      </c>
      <c r="H23" s="3"/>
    </row>
    <row r="24" spans="1:10" x14ac:dyDescent="0.35">
      <c r="F24" s="1" t="s">
        <v>72</v>
      </c>
      <c r="G24" s="1"/>
      <c r="H24" s="3">
        <v>0</v>
      </c>
    </row>
    <row r="25" spans="1:10" x14ac:dyDescent="0.35">
      <c r="F25" s="1" t="s">
        <v>16</v>
      </c>
      <c r="G25" s="3"/>
      <c r="H25" s="3"/>
    </row>
    <row r="26" spans="1:10" x14ac:dyDescent="0.35">
      <c r="F26" s="1" t="s">
        <v>28</v>
      </c>
      <c r="G26" s="1"/>
      <c r="H26" s="8">
        <f>H17-G23-H24-G25</f>
        <v>-7085</v>
      </c>
      <c r="J26" s="10"/>
    </row>
    <row r="27" spans="1:10" x14ac:dyDescent="0.35">
      <c r="F27" s="14"/>
      <c r="G27" s="14"/>
      <c r="H27" s="62"/>
      <c r="J27" s="10"/>
    </row>
    <row r="28" spans="1:10" x14ac:dyDescent="0.35">
      <c r="D28" s="32" t="s">
        <v>73</v>
      </c>
      <c r="E28" s="32" t="s">
        <v>74</v>
      </c>
      <c r="F28" s="57" t="s">
        <v>75</v>
      </c>
      <c r="G28" s="57" t="s">
        <v>76</v>
      </c>
      <c r="H28" s="57" t="s">
        <v>77</v>
      </c>
    </row>
    <row r="29" spans="1:10" x14ac:dyDescent="0.35">
      <c r="D29" s="1" t="s">
        <v>68</v>
      </c>
      <c r="E29" s="3"/>
      <c r="F29" s="3"/>
      <c r="G29" s="3">
        <f>E29-F29</f>
        <v>0</v>
      </c>
      <c r="H29" s="1"/>
    </row>
    <row r="30" spans="1:10" x14ac:dyDescent="0.35">
      <c r="D30" s="1" t="s">
        <v>86</v>
      </c>
      <c r="E30" s="3"/>
      <c r="F30" s="3"/>
      <c r="G30" s="3">
        <f>E30-F30</f>
        <v>0</v>
      </c>
      <c r="H30" s="1"/>
    </row>
    <row r="31" spans="1:10" x14ac:dyDescent="0.35">
      <c r="D31" s="32" t="s">
        <v>30</v>
      </c>
      <c r="E31" s="32"/>
      <c r="F31" s="32"/>
      <c r="G31" s="63">
        <f>SUM(G29:G30)</f>
        <v>0</v>
      </c>
      <c r="H31" s="63">
        <f>G31*3000</f>
        <v>0</v>
      </c>
    </row>
  </sheetData>
  <mergeCells count="2">
    <mergeCell ref="A11:H11"/>
    <mergeCell ref="A1:H1"/>
  </mergeCells>
  <conditionalFormatting sqref="D14">
    <cfRule type="duplicateValues" dxfId="67" priority="36"/>
  </conditionalFormatting>
  <conditionalFormatting sqref="D13">
    <cfRule type="duplicateValues" dxfId="66" priority="33"/>
  </conditionalFormatting>
  <conditionalFormatting sqref="D13">
    <cfRule type="duplicateValues" dxfId="65" priority="34"/>
  </conditionalFormatting>
  <conditionalFormatting sqref="D3:D7">
    <cfRule type="duplicateValues" dxfId="64" priority="1"/>
  </conditionalFormatting>
  <conditionalFormatting sqref="D8">
    <cfRule type="duplicateValues" dxfId="63" priority="8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1" t="s">
        <v>6</v>
      </c>
      <c r="B1" s="71"/>
      <c r="C1" s="71"/>
      <c r="D1" s="71"/>
      <c r="E1" s="71"/>
      <c r="F1" s="71"/>
      <c r="G1" s="71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1" t="s">
        <v>23</v>
      </c>
      <c r="B18" s="71"/>
      <c r="C18" s="71"/>
      <c r="D18" s="71"/>
      <c r="E18" s="71"/>
      <c r="F18" s="71"/>
      <c r="G18" s="71"/>
      <c r="H18" s="71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2" priority="7"/>
  </conditionalFormatting>
  <conditionalFormatting sqref="D20:D22">
    <cfRule type="duplicateValues" dxfId="6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1" t="s">
        <v>23</v>
      </c>
      <c r="B13" s="71"/>
      <c r="C13" s="71"/>
      <c r="D13" s="71"/>
      <c r="E13" s="71"/>
      <c r="F13" s="71"/>
      <c r="G13" s="71"/>
      <c r="H13" s="71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0" priority="4"/>
  </conditionalFormatting>
  <conditionalFormatting sqref="D15">
    <cfRule type="duplicateValues" dxfId="59" priority="5"/>
  </conditionalFormatting>
  <conditionalFormatting sqref="D16">
    <cfRule type="duplicateValues" dxfId="58" priority="76"/>
  </conditionalFormatting>
  <conditionalFormatting sqref="D3:D9">
    <cfRule type="duplicateValues" dxfId="57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I18" sqref="A1:I1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 t="s">
        <v>80</v>
      </c>
      <c r="C9" s="46">
        <v>44429</v>
      </c>
      <c r="D9" s="41">
        <v>42067</v>
      </c>
      <c r="E9" s="42" t="s">
        <v>42</v>
      </c>
      <c r="F9" s="42">
        <v>24.66</v>
      </c>
      <c r="G9" s="43">
        <v>286</v>
      </c>
      <c r="H9" s="3">
        <f>F9*G9</f>
        <v>7052.76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24.66</v>
      </c>
      <c r="G11" s="4"/>
      <c r="H11" s="5">
        <f>SUM(H9:H10)</f>
        <v>7052.76</v>
      </c>
    </row>
    <row r="13" spans="1:8" x14ac:dyDescent="0.35">
      <c r="A13" s="4"/>
      <c r="B13" s="4"/>
      <c r="C13" s="4"/>
      <c r="D13" s="4"/>
      <c r="E13" s="4"/>
      <c r="F13" s="5">
        <f>F5+F11</f>
        <v>24.66</v>
      </c>
      <c r="G13" s="4"/>
      <c r="H13" s="5">
        <f>H5+H11</f>
        <v>7052.76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>
        <v>6535.7</v>
      </c>
    </row>
    <row r="17" spans="6:14" x14ac:dyDescent="0.35">
      <c r="F17" s="1" t="s">
        <v>28</v>
      </c>
      <c r="G17" s="1"/>
      <c r="H17" s="8">
        <f>H13-H15-H16</f>
        <v>517.0600000000004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6" priority="3"/>
  </conditionalFormatting>
  <conditionalFormatting sqref="D4">
    <cfRule type="duplicateValues" dxfId="55" priority="2"/>
  </conditionalFormatting>
  <conditionalFormatting sqref="D9">
    <cfRule type="duplicateValues" dxfId="54" priority="1"/>
  </conditionalFormatting>
  <conditionalFormatting sqref="D10">
    <cfRule type="duplicateValues" dxfId="53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2" priority="64"/>
  </conditionalFormatting>
  <conditionalFormatting sqref="D3">
    <cfRule type="duplicateValues" dxfId="51" priority="1"/>
  </conditionalFormatting>
  <conditionalFormatting sqref="D4">
    <cfRule type="duplicateValues" dxfId="50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49" priority="2"/>
  </conditionalFormatting>
  <conditionalFormatting sqref="D3:D21">
    <cfRule type="duplicateValues" dxfId="48" priority="3"/>
  </conditionalFormatting>
  <conditionalFormatting sqref="D24:D25">
    <cfRule type="duplicateValues" dxfId="47" priority="4"/>
  </conditionalFormatting>
  <conditionalFormatting sqref="D26:D61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2021-09-24T02:29:34Z</dcterms:modified>
</cp:coreProperties>
</file>