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A3669EE1-0788-4280-8BBE-398CC9858C2E}" xr6:coauthVersionLast="47" xr6:coauthVersionMax="47" xr10:uidLastSave="{00000000-0000-0000-0000-000000000000}"/>
  <bookViews>
    <workbookView xWindow="-110" yWindow="-110" windowWidth="19420" windowHeight="11020" tabRatio="820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Eveline" sheetId="5" r:id="rId6"/>
    <sheet name="Mike" sheetId="14" r:id="rId7"/>
    <sheet name="Kiambi" sheetId="3" r:id="rId8"/>
    <sheet name="Grace" sheetId="10" r:id="rId9"/>
    <sheet name="Harrison" sheetId="19" r:id="rId10"/>
    <sheet name="Delight" sheetId="7" r:id="rId11"/>
    <sheet name="MWENDA" sheetId="20" r:id="rId12"/>
    <sheet name="Kiboro" sheetId="13" r:id="rId13"/>
    <sheet name="Eric" sheetId="6" r:id="rId14"/>
    <sheet name="Mutuma" sheetId="4" r:id="rId15"/>
    <sheet name="EDU" sheetId="2" r:id="rId16"/>
    <sheet name="KOROSS" sheetId="9" r:id="rId17"/>
    <sheet name="Ali" sheetId="11" r:id="rId18"/>
    <sheet name="Gachoka" sheetId="12" r:id="rId19"/>
    <sheet name="Mark" sheetId="18" r:id="rId20"/>
  </sheets>
  <definedNames>
    <definedName name="_xlnm._FilterDatabase" localSheetId="0" hidden="1">Ballast!$A$2:$H$19</definedName>
    <definedName name="_xlnm._FilterDatabase" localSheetId="3" hidden="1">Gregory!$B$2:$H$14</definedName>
    <definedName name="_xlnm._FilterDatabase" localSheetId="14" hidden="1">Mutuma!$A$2:$H$8</definedName>
    <definedName name="_xlnm._FilterDatabase" localSheetId="1" hidden="1">Rocks!$A$2:$H$16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6" l="1"/>
  <c r="H34" i="16" s="1"/>
  <c r="H12" i="16"/>
  <c r="H13" i="16"/>
  <c r="O5" i="8"/>
  <c r="N15" i="8" l="1"/>
  <c r="G103" i="8"/>
  <c r="E60" i="8" l="1"/>
  <c r="H4" i="16"/>
  <c r="H5" i="16"/>
  <c r="H6" i="16"/>
  <c r="H7" i="16"/>
  <c r="H8" i="16"/>
  <c r="H9" i="16"/>
  <c r="H10" i="16"/>
  <c r="H11" i="16"/>
  <c r="H3" i="16"/>
  <c r="F14" i="16"/>
  <c r="L24" i="8"/>
  <c r="H14" i="16" l="1"/>
  <c r="N11" i="8"/>
  <c r="P25" i="9"/>
  <c r="O25" i="9"/>
  <c r="O26" i="9" s="1"/>
  <c r="P27" i="9" s="1"/>
  <c r="O22" i="9"/>
  <c r="F7" i="9"/>
  <c r="H4" i="9"/>
  <c r="H5" i="9"/>
  <c r="H6" i="9"/>
  <c r="H5" i="7"/>
  <c r="D104" i="8"/>
  <c r="N23" i="14" l="1"/>
  <c r="J95" i="8"/>
  <c r="F19" i="1" l="1"/>
  <c r="H4" i="20" l="1"/>
  <c r="H5" i="20"/>
  <c r="H6" i="20"/>
  <c r="H7" i="20"/>
  <c r="H3" i="20"/>
  <c r="F8" i="20"/>
  <c r="H3" i="15"/>
  <c r="N5" i="8" l="1"/>
  <c r="G94" i="8"/>
  <c r="H11" i="7" l="1"/>
  <c r="H3" i="19" l="1"/>
  <c r="F62" i="10" l="1"/>
  <c r="D12" i="8" s="1"/>
  <c r="H61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G28" i="16" l="1"/>
  <c r="O15" i="8" s="1"/>
  <c r="J82" i="8" l="1"/>
  <c r="N23" i="8" l="1"/>
  <c r="H4" i="5" l="1"/>
  <c r="H5" i="5"/>
  <c r="H6" i="5"/>
  <c r="H7" i="5"/>
  <c r="H8" i="5"/>
  <c r="H9" i="5"/>
  <c r="H3" i="5"/>
  <c r="H10" i="5" s="1"/>
  <c r="F10" i="5"/>
  <c r="N18" i="8" l="1"/>
  <c r="N21" i="8"/>
  <c r="G84" i="8" l="1"/>
  <c r="O21" i="8" l="1"/>
  <c r="G35" i="16"/>
  <c r="G36" i="16"/>
  <c r="H36" i="16" s="1"/>
  <c r="D84" i="8"/>
  <c r="J75" i="8"/>
  <c r="H8" i="20" l="1"/>
  <c r="G24" i="19" l="1"/>
  <c r="F5" i="3"/>
  <c r="G25" i="19" l="1"/>
  <c r="M25" i="9"/>
  <c r="M26" i="9" s="1"/>
  <c r="D44" i="8" l="1"/>
  <c r="D60" i="8" s="1"/>
  <c r="G74" i="8" l="1"/>
  <c r="O18" i="8"/>
  <c r="D74" i="8"/>
  <c r="H74" i="8" s="1"/>
  <c r="F6" i="19" l="1"/>
  <c r="F8" i="4" l="1"/>
  <c r="H4" i="4"/>
  <c r="H5" i="4"/>
  <c r="H6" i="4"/>
  <c r="H7" i="4"/>
  <c r="H3" i="4"/>
  <c r="H4" i="19"/>
  <c r="H5" i="19"/>
  <c r="F7" i="7"/>
  <c r="H6" i="19" l="1"/>
  <c r="H8" i="4"/>
  <c r="H4" i="7"/>
  <c r="H6" i="7"/>
  <c r="H3" i="7"/>
  <c r="H7" i="7" s="1"/>
  <c r="I28" i="8" l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H28" i="8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3" i="14" l="1"/>
  <c r="H4" i="3" l="1"/>
  <c r="H3" i="3"/>
  <c r="G8" i="17"/>
  <c r="G9" i="17"/>
  <c r="G10" i="17"/>
  <c r="H5" i="3" l="1"/>
  <c r="F7" i="11"/>
  <c r="H3" i="11"/>
  <c r="H4" i="11"/>
  <c r="H7" i="11" s="1"/>
  <c r="H5" i="11"/>
  <c r="H6" i="11"/>
  <c r="H16" i="1" l="1"/>
  <c r="H4" i="14" l="1"/>
  <c r="F5" i="14"/>
  <c r="D23" i="8" s="1"/>
  <c r="H4" i="6"/>
  <c r="H5" i="6"/>
  <c r="H6" i="6"/>
  <c r="H3" i="6"/>
  <c r="F7" i="6"/>
  <c r="H15" i="1"/>
  <c r="H14" i="1"/>
  <c r="H13" i="1"/>
  <c r="H7" i="6" l="1"/>
  <c r="H5" i="14"/>
  <c r="G3" i="12"/>
  <c r="H17" i="1" l="1"/>
  <c r="F5" i="13" l="1"/>
  <c r="H3" i="13"/>
  <c r="H4" i="13"/>
  <c r="H18" i="1"/>
  <c r="H5" i="13" l="1"/>
  <c r="H3" i="1"/>
  <c r="H4" i="1"/>
  <c r="H5" i="1"/>
  <c r="H6" i="1"/>
  <c r="H7" i="1"/>
  <c r="H8" i="1"/>
  <c r="H9" i="1"/>
  <c r="H10" i="1"/>
  <c r="H11" i="1"/>
  <c r="H12" i="1"/>
  <c r="H19" i="1" l="1"/>
  <c r="O17" i="8"/>
  <c r="O11" i="8"/>
  <c r="F4" i="18" l="1"/>
  <c r="O10" i="8" l="1"/>
  <c r="G60" i="8" l="1"/>
  <c r="F60" i="8"/>
  <c r="F17" i="5" l="1"/>
  <c r="R8" i="15" l="1"/>
  <c r="R7" i="15"/>
  <c r="F23" i="17" l="1"/>
  <c r="H21" i="17"/>
  <c r="H12" i="7" l="1"/>
  <c r="M5" i="8" l="1"/>
  <c r="H19" i="16" l="1"/>
  <c r="H22" i="17"/>
  <c r="H9" i="3" l="1"/>
  <c r="H10" i="3"/>
  <c r="O9" i="8" l="1"/>
  <c r="O23" i="8" l="1"/>
  <c r="H10" i="14"/>
  <c r="D5" i="8" l="1"/>
  <c r="D20" i="8" l="1"/>
  <c r="H18" i="3"/>
  <c r="O20" i="8" l="1"/>
  <c r="F15" i="6" l="1"/>
  <c r="H12" i="6"/>
  <c r="H13" i="6"/>
  <c r="H14" i="6"/>
  <c r="F13" i="9"/>
  <c r="F13" i="11" l="1"/>
  <c r="F13" i="7"/>
  <c r="H5" i="8" s="1"/>
  <c r="F11" i="14" l="1"/>
  <c r="H23" i="8" s="1"/>
  <c r="N13" i="8" l="1"/>
  <c r="M13" i="8"/>
  <c r="M24" i="8" s="1"/>
  <c r="O13" i="8"/>
  <c r="F16" i="20" l="1"/>
  <c r="H15" i="20"/>
  <c r="O19" i="8" l="1"/>
  <c r="H10" i="13"/>
  <c r="H9" i="13"/>
  <c r="F11" i="13"/>
  <c r="H21" i="8" s="1"/>
  <c r="O6" i="8"/>
  <c r="H11" i="6"/>
  <c r="H15" i="6" s="1"/>
  <c r="H6" i="8"/>
  <c r="H11" i="13" l="1"/>
  <c r="N20" i="4"/>
  <c r="N23" i="4" s="1"/>
  <c r="N22" i="4" l="1"/>
  <c r="F18" i="12" l="1"/>
  <c r="F16" i="4"/>
  <c r="F5" i="2"/>
  <c r="F11" i="3" l="1"/>
  <c r="F13" i="3" s="1"/>
  <c r="H3" i="9" l="1"/>
  <c r="H7" i="9" s="1"/>
  <c r="H4" i="10"/>
  <c r="H60" i="10"/>
  <c r="H3" i="10"/>
  <c r="H62" i="10" l="1"/>
  <c r="H66" i="10" s="1"/>
  <c r="H19" i="6"/>
  <c r="H4" i="2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3" i="4" l="1"/>
  <c r="H14" i="4"/>
  <c r="H15" i="4"/>
  <c r="H13" i="7" l="1"/>
  <c r="F15" i="7"/>
  <c r="F12" i="2"/>
  <c r="F14" i="2" s="1"/>
  <c r="H13" i="8" l="1"/>
  <c r="H12" i="11"/>
  <c r="H11" i="11"/>
  <c r="H13" i="11" l="1"/>
  <c r="O16" i="8"/>
  <c r="O24" i="8" s="1"/>
  <c r="F20" i="8"/>
  <c r="H14" i="20"/>
  <c r="H13" i="20"/>
  <c r="D19" i="8"/>
  <c r="F19" i="8" s="1"/>
  <c r="J22" i="8"/>
  <c r="F14" i="19"/>
  <c r="H18" i="8" s="1"/>
  <c r="J18" i="8" s="1"/>
  <c r="H13" i="19"/>
  <c r="H12" i="19"/>
  <c r="H11" i="19"/>
  <c r="H10" i="19"/>
  <c r="F13" i="18"/>
  <c r="H12" i="18"/>
  <c r="H11" i="18"/>
  <c r="H10" i="18"/>
  <c r="H9" i="18"/>
  <c r="D17" i="8"/>
  <c r="F17" i="8" s="1"/>
  <c r="H3" i="18"/>
  <c r="H16" i="8"/>
  <c r="J16" i="8" s="1"/>
  <c r="H20" i="17"/>
  <c r="H23" i="17" s="1"/>
  <c r="E15" i="17"/>
  <c r="D16" i="8" s="1"/>
  <c r="F16" i="8" s="1"/>
  <c r="G12" i="17"/>
  <c r="G11" i="17"/>
  <c r="H15" i="8"/>
  <c r="J15" i="8" s="1"/>
  <c r="J6" i="8"/>
  <c r="J8" i="8"/>
  <c r="J12" i="8"/>
  <c r="J13" i="8"/>
  <c r="H9" i="8"/>
  <c r="J9" i="8" s="1"/>
  <c r="H11" i="2"/>
  <c r="H10" i="2"/>
  <c r="H9" i="2"/>
  <c r="H16" i="20" l="1"/>
  <c r="H4" i="18"/>
  <c r="H20" i="16"/>
  <c r="D18" i="8"/>
  <c r="F18" i="8" s="1"/>
  <c r="K18" i="8" s="1"/>
  <c r="P18" i="8" s="1"/>
  <c r="F16" i="19"/>
  <c r="H17" i="8"/>
  <c r="J17" i="8" s="1"/>
  <c r="K17" i="8" s="1"/>
  <c r="P17" i="8" s="1"/>
  <c r="F15" i="18"/>
  <c r="D15" i="8"/>
  <c r="F15" i="8" s="1"/>
  <c r="K15" i="8" s="1"/>
  <c r="F22" i="16"/>
  <c r="H19" i="8"/>
  <c r="J19" i="8" s="1"/>
  <c r="K19" i="8" s="1"/>
  <c r="P19" i="8" s="1"/>
  <c r="H12" i="2"/>
  <c r="H14" i="19"/>
  <c r="H16" i="19" s="1"/>
  <c r="H20" i="19" s="1"/>
  <c r="G15" i="17"/>
  <c r="H27" i="17"/>
  <c r="H19" i="20"/>
  <c r="H13" i="18"/>
  <c r="H15" i="18" s="1"/>
  <c r="H18" i="18" s="1"/>
  <c r="K16" i="8"/>
  <c r="P16" i="8" s="1"/>
  <c r="P15" i="8" l="1"/>
  <c r="H22" i="16"/>
  <c r="H12" i="9"/>
  <c r="H11" i="9"/>
  <c r="H16" i="5"/>
  <c r="H15" i="5"/>
  <c r="H20" i="8"/>
  <c r="J20" i="8" s="1"/>
  <c r="K20" i="8" s="1"/>
  <c r="P20" i="8" s="1"/>
  <c r="H15" i="12"/>
  <c r="H18" i="12" s="1"/>
  <c r="H7" i="8"/>
  <c r="H12" i="4"/>
  <c r="H16" i="4" s="1"/>
  <c r="H31" i="16" l="1"/>
  <c r="H17" i="5"/>
  <c r="H13" i="9"/>
  <c r="H15" i="9" s="1"/>
  <c r="H18" i="9" s="1"/>
  <c r="J5" i="8"/>
  <c r="H10" i="8"/>
  <c r="J10" i="8" s="1"/>
  <c r="H11" i="3"/>
  <c r="H11" i="8"/>
  <c r="J11" i="8" s="1"/>
  <c r="F15" i="9"/>
  <c r="H14" i="8"/>
  <c r="J14" i="8" s="1"/>
  <c r="J7" i="8"/>
  <c r="K25" i="8" l="1"/>
  <c r="H9" i="14"/>
  <c r="H11" i="14" s="1"/>
  <c r="F18" i="4"/>
  <c r="F16" i="15"/>
  <c r="H8" i="15"/>
  <c r="H7" i="15"/>
  <c r="H6" i="15"/>
  <c r="H5" i="15"/>
  <c r="H4" i="15"/>
  <c r="D21" i="8" l="1"/>
  <c r="F21" i="8" s="1"/>
  <c r="F13" i="13"/>
  <c r="J21" i="8" s="1"/>
  <c r="F13" i="14"/>
  <c r="H13" i="14"/>
  <c r="H17" i="14" s="1"/>
  <c r="H16" i="15"/>
  <c r="H24" i="8" l="1"/>
  <c r="H25" i="8" s="1"/>
  <c r="K21" i="8"/>
  <c r="P21" i="8" s="1"/>
  <c r="J23" i="8"/>
  <c r="J24" i="8" s="1"/>
  <c r="F19" i="5"/>
  <c r="F15" i="11"/>
  <c r="H15" i="11" l="1"/>
  <c r="H20" i="11" s="1"/>
  <c r="H13" i="13" l="1"/>
  <c r="H16" i="13" s="1"/>
  <c r="N14" i="8"/>
  <c r="F23" i="8"/>
  <c r="K23" i="8" s="1"/>
  <c r="P23" i="8" s="1"/>
  <c r="E6" i="12"/>
  <c r="H15" i="7" l="1"/>
  <c r="H19" i="7" s="1"/>
  <c r="G6" i="12"/>
  <c r="F22" i="8"/>
  <c r="K22" i="8" s="1"/>
  <c r="P22" i="8" s="1"/>
  <c r="N12" i="8"/>
  <c r="N24" i="8" s="1"/>
  <c r="D14" i="8"/>
  <c r="F14" i="8" s="1"/>
  <c r="K14" i="8" s="1"/>
  <c r="P14" i="8" s="1"/>
  <c r="D13" i="8"/>
  <c r="G10" i="12" l="1"/>
  <c r="H19" i="5"/>
  <c r="H21" i="5" s="1"/>
  <c r="H21" i="12" l="1"/>
  <c r="F12" i="8"/>
  <c r="K12" i="8" s="1"/>
  <c r="P12" i="8" s="1"/>
  <c r="F13" i="8"/>
  <c r="K13" i="8" s="1"/>
  <c r="P13" i="8" s="1"/>
  <c r="D11" i="8"/>
  <c r="F11" i="8" s="1"/>
  <c r="K11" i="8" s="1"/>
  <c r="P11" i="8" s="1"/>
  <c r="H13" i="3" l="1"/>
  <c r="H19" i="3" s="1"/>
  <c r="H18" i="4"/>
  <c r="H20" i="4"/>
  <c r="D6" i="8"/>
  <c r="F6" i="8" s="1"/>
  <c r="K6" i="8" s="1"/>
  <c r="P6" i="8" s="1"/>
  <c r="D10" i="8"/>
  <c r="F10" i="8" s="1"/>
  <c r="K10" i="8" s="1"/>
  <c r="P10" i="8" s="1"/>
  <c r="F7" i="8"/>
  <c r="K7" i="8" s="1"/>
  <c r="P7" i="8" s="1"/>
  <c r="D8" i="8"/>
  <c r="F8" i="8" s="1"/>
  <c r="K8" i="8" s="1"/>
  <c r="P8" i="8" s="1"/>
  <c r="D9" i="8"/>
  <c r="H3" i="2"/>
  <c r="H5" i="2" s="1"/>
  <c r="H14" i="2" s="1"/>
  <c r="H16" i="2" s="1"/>
  <c r="D24" i="8" l="1"/>
  <c r="D25" i="8" s="1"/>
  <c r="F9" i="8"/>
  <c r="K9" i="8" s="1"/>
  <c r="P9" i="8" s="1"/>
  <c r="F5" i="8"/>
  <c r="I26" i="8" l="1"/>
  <c r="F24" i="8"/>
  <c r="K5" i="8"/>
  <c r="K24" i="8" s="1"/>
  <c r="P5" i="8" l="1"/>
  <c r="P24" i="8" s="1"/>
</calcChain>
</file>

<file path=xl/sharedStrings.xml><?xml version="1.0" encoding="utf-8"?>
<sst xmlns="http://schemas.openxmlformats.org/spreadsheetml/2006/main" count="538" uniqueCount="100">
  <si>
    <t>Veh. Reg</t>
  </si>
  <si>
    <t>Date</t>
  </si>
  <si>
    <t>Del. No</t>
  </si>
  <si>
    <t>Tonagge</t>
  </si>
  <si>
    <t>Rate</t>
  </si>
  <si>
    <t>Amount</t>
  </si>
  <si>
    <t>CALE - BALLAST</t>
  </si>
  <si>
    <t>Kim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</si>
  <si>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</si>
  <si>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</si>
  <si>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</si>
  <si>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</si>
  <si>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</si>
  <si>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</si>
  <si>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</si>
  <si>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</si>
  <si>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</si>
  <si>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</si>
  <si>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</si>
  <si>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</si>
  <si>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</si>
  <si>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Gachoka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</si>
  <si>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</si>
  <si>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</si>
  <si>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</si>
  <si>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</si>
  <si>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</si>
  <si>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</si>
  <si>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</si>
  <si>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Mike</t>
  </si>
  <si>
    <t>Total</t>
  </si>
  <si>
    <t>Day Ballast</t>
  </si>
  <si>
    <t>Night Ballast</t>
  </si>
  <si>
    <t xml:space="preserve"> </t>
  </si>
  <si>
    <t xml:space="preserve">     </t>
  </si>
  <si>
    <t>Muguongo</t>
  </si>
  <si>
    <t>Mark</t>
  </si>
  <si>
    <t xml:space="preserve">Bal. B/F </t>
  </si>
  <si>
    <t>KDB 062A</t>
  </si>
  <si>
    <t>Grace</t>
  </si>
  <si>
    <t>Advance</t>
  </si>
  <si>
    <t>Mwenda</t>
  </si>
  <si>
    <t>K12</t>
  </si>
  <si>
    <t>Bonga</t>
  </si>
  <si>
    <t>K5</t>
  </si>
  <si>
    <t xml:space="preserve">   </t>
  </si>
  <si>
    <t>KCD 062V</t>
  </si>
  <si>
    <t>K2</t>
  </si>
  <si>
    <t>K3</t>
  </si>
  <si>
    <t>K4</t>
  </si>
  <si>
    <t>K8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</si>
  <si>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</si>
  <si>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</si>
  <si>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</si>
  <si>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</si>
  <si>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</si>
  <si>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</si>
  <si>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</si>
  <si>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</si>
  <si>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</si>
  <si>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</si>
  <si>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</si>
  <si>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</si>
  <si>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</si>
  <si>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</si>
  <si>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Edward</t>
  </si>
  <si>
    <t>Specifications</t>
  </si>
  <si>
    <t>Specification</t>
  </si>
  <si>
    <t>KDB 204L</t>
  </si>
  <si>
    <t>KDB 072T</t>
  </si>
  <si>
    <t>KCN 957E</t>
  </si>
  <si>
    <t>TOTAL TONNAGES</t>
  </si>
  <si>
    <t>Lost tonnage</t>
  </si>
  <si>
    <t>Trucks</t>
  </si>
  <si>
    <t xml:space="preserve">Loaded </t>
  </si>
  <si>
    <t>Delivered</t>
  </si>
  <si>
    <t>Lost</t>
  </si>
  <si>
    <t>Penalty</t>
  </si>
  <si>
    <t>Penalty for lost tons</t>
  </si>
  <si>
    <t>KCX 388Z</t>
  </si>
  <si>
    <t>Fuel KDB 072T</t>
  </si>
  <si>
    <t>Fuel KCE 250G</t>
  </si>
  <si>
    <t>Fuel KDB 204L</t>
  </si>
  <si>
    <t>Fuel KCX 388Z</t>
  </si>
  <si>
    <t>KDB 072t</t>
  </si>
  <si>
    <t>Daniel</t>
  </si>
  <si>
    <t>Humprey</t>
  </si>
  <si>
    <t>Delight</t>
  </si>
  <si>
    <t>KCE 250G</t>
  </si>
  <si>
    <t>KBP 136Q</t>
  </si>
  <si>
    <t>Advance Daniel</t>
  </si>
  <si>
    <t>KDB 074T</t>
  </si>
  <si>
    <t>14-20</t>
  </si>
  <si>
    <t>3-10</t>
  </si>
  <si>
    <t>20-31.5</t>
  </si>
  <si>
    <t>0-6</t>
  </si>
  <si>
    <t>10-14</t>
  </si>
  <si>
    <t>KDB 204T</t>
  </si>
  <si>
    <t>KBB 772L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</si>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</sst>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82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3" borderId="1" xfId="0" applyFont="1" applyFill="1" applyBorder="1"/>
    <xf numFmtId="43" fontId="3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3" fillId="0" borderId="1" xfId="1" applyFont="1" applyBorder="1"/>
    <xf numFmtId="43" fontId="0" fillId="0" borderId="0" xfId="1" applyFont="1" applyBorder="1"/>
    <xf numFmtId="0" fontId="0" fillId="0" borderId="0" xfId="0" applyBorder="1"/>
    <xf numFmtId="43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43" fontId="5" fillId="0" borderId="0" xfId="1" applyFont="1"/>
    <xf numFmtId="14" fontId="0" fillId="0" borderId="0" xfId="0" applyNumberFormat="1" applyBorder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43" fontId="6" fillId="0" borderId="1" xfId="0" applyNumberFormat="1" applyFont="1" applyFill="1" applyBorder="1" applyAlignment="1"/>
    <xf numFmtId="43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43" fontId="6" fillId="0" borderId="1" xfId="0" applyNumberFormat="1" applyFont="1" applyFill="1" applyBorder="1"/>
    <xf numFmtId="0" fontId="0" fillId="0" borderId="1" xfId="1" applyNumberFormat="1" applyFont="1" applyBorder="1"/>
    <xf numFmtId="43" fontId="3" fillId="0" borderId="1" xfId="1" applyFont="1" applyFill="1" applyBorder="1"/>
    <xf numFmtId="0" fontId="8" fillId="0" borderId="0" xfId="0" applyFont="1" applyFill="1" applyBorder="1" applyAlignment="1"/>
    <xf numFmtId="43" fontId="8" fillId="0" borderId="0" xfId="0" applyNumberFormat="1" applyFont="1" applyFill="1" applyBorder="1" applyAlignment="1"/>
    <xf numFmtId="43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5" fontId="8" fillId="0" borderId="0" xfId="0" applyNumberFormat="1" applyFont="1" applyFill="1" applyBorder="1" applyAlignment="1"/>
    <xf numFmtId="1" fontId="6" fillId="4" borderId="1" xfId="0" applyNumberFormat="1" applyFont="1" applyFill="1" applyBorder="1" applyAlignment="1"/>
    <xf numFmtId="0" fontId="3" fillId="0" borderId="1" xfId="0" applyFont="1" applyFill="1" applyBorder="1"/>
    <xf numFmtId="43" fontId="10" fillId="0" borderId="4" xfId="0" applyNumberFormat="1" applyFont="1" applyFill="1" applyBorder="1" applyAlignment="1"/>
    <xf numFmtId="0" fontId="0" fillId="0" borderId="1" xfId="0" applyFill="1" applyBorder="1"/>
    <xf numFmtId="14" fontId="0" fillId="0" borderId="0" xfId="0" applyNumberFormat="1"/>
    <xf numFmtId="43" fontId="11" fillId="0" borderId="0" xfId="1" applyFont="1"/>
    <xf numFmtId="43" fontId="0" fillId="0" borderId="0" xfId="0" applyNumberFormat="1" applyBorder="1"/>
    <xf numFmtId="43" fontId="3" fillId="0" borderId="1" xfId="0" applyNumberFormat="1" applyFont="1" applyBorder="1"/>
    <xf numFmtId="16" fontId="0" fillId="0" borderId="0" xfId="0" applyNumberFormat="1"/>
    <xf numFmtId="43" fontId="2" fillId="0" borderId="0" xfId="1" applyFont="1" applyFill="1" applyBorder="1"/>
    <xf numFmtId="43" fontId="0" fillId="0" borderId="0" xfId="0" applyNumberFormat="1" applyFont="1" applyFill="1" applyBorder="1"/>
    <xf numFmtId="43" fontId="3" fillId="0" borderId="0" xfId="1" applyFont="1" applyFill="1" applyBorder="1"/>
    <xf numFmtId="43" fontId="0" fillId="0" borderId="0" xfId="0" applyNumberFormat="1" applyFill="1"/>
    <xf numFmtId="43" fontId="2" fillId="0" borderId="1" xfId="1" applyFont="1" applyBorder="1" applyAlignment="1"/>
    <xf numFmtId="43" fontId="2" fillId="0" borderId="0" xfId="1" applyFont="1" applyBorder="1" applyAlignment="1"/>
    <xf numFmtId="14" fontId="2" fillId="0" borderId="0" xfId="1" applyNumberFormat="1" applyFont="1" applyBorder="1" applyAlignment="1"/>
    <xf numFmtId="164" fontId="0" fillId="0" borderId="1" xfId="0" applyNumberFormat="1" applyBorder="1"/>
    <xf numFmtId="14" fontId="10" fillId="0" borderId="5" xfId="0" applyNumberFormat="1" applyFont="1" applyFill="1" applyBorder="1" applyAlignment="1">
      <alignment horizontal="center"/>
    </xf>
    <xf numFmtId="14" fontId="10" fillId="0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48468"/>
  <sheetViews>
    <sheetView tabSelected="1" workbookViewId="0">
      <selection activeCell="I19" sqref="A1:I19"/>
    </sheetView>
  </sheetViews>
  <sheetFormatPr defaultColWidth="8.7265625"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1796875" style="21" bestFit="1" customWidth="1"/>
    <col min="7" max="7" width="9.26953125" style="21" bestFit="1" customWidth="1"/>
    <col min="8" max="8" width="11.26953125" style="21" bestFit="1" customWidth="1"/>
    <col min="9" max="13" width="8.7265625" style="21"/>
    <col min="14" max="14" width="11.26953125" style="21" bestFit="1" customWidth="1"/>
    <col min="15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75" t="s">
        <v>6</v>
      </c>
      <c r="B1" s="75"/>
      <c r="C1" s="75"/>
      <c r="D1" s="75"/>
      <c r="E1" s="75"/>
      <c r="F1" s="75"/>
      <c r="G1" s="75"/>
      <c r="H1" s="75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50"/>
    </row>
    <row r="2" spans="1:33" x14ac:dyDescent="0.35">
      <c r="A2" s="4"/>
      <c r="B2" s="4" t="s">
        <v>0</v>
      </c>
      <c r="C2" s="4" t="s">
        <v>1</v>
      </c>
      <c r="D2" s="4" t="s">
        <v>2</v>
      </c>
      <c r="E2" s="4" t="s">
        <v>66</v>
      </c>
      <c r="F2" s="4" t="s">
        <v>3</v>
      </c>
      <c r="G2" s="4" t="s">
        <v>4</v>
      </c>
      <c r="H2" s="4" t="s">
        <v>5</v>
      </c>
      <c r="L2" s="53"/>
      <c r="M2" s="53"/>
      <c r="N2" s="53"/>
      <c r="O2" s="77"/>
      <c r="P2" s="77"/>
      <c r="Q2" s="77"/>
      <c r="R2" s="77"/>
      <c r="S2" s="77"/>
      <c r="T2" s="77"/>
      <c r="U2" s="77"/>
      <c r="V2" s="77"/>
      <c r="W2" s="77"/>
      <c r="X2" s="77"/>
      <c r="Y2" s="53"/>
      <c r="Z2" s="77"/>
      <c r="AA2" s="77"/>
      <c r="AB2" s="50"/>
      <c r="AC2" s="53"/>
      <c r="AD2" s="53"/>
      <c r="AE2" s="53"/>
      <c r="AF2" s="53"/>
      <c r="AG2" s="50"/>
    </row>
    <row r="3" spans="1:33" x14ac:dyDescent="0.35">
      <c r="A3" s="45">
        <v>1</v>
      </c>
      <c r="B3" s="45" t="s">
        <v>69</v>
      </c>
      <c r="C3" s="46">
        <v>44437</v>
      </c>
      <c r="D3" s="56">
        <v>21854</v>
      </c>
      <c r="E3" s="44" t="s">
        <v>96</v>
      </c>
      <c r="F3" s="42">
        <v>18.16</v>
      </c>
      <c r="G3" s="47">
        <v>170</v>
      </c>
      <c r="H3" s="11">
        <f t="shared" ref="H3:H18" si="0">G3*F3</f>
        <v>3087.2</v>
      </c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0"/>
      <c r="AC3" s="53"/>
      <c r="AD3" s="53"/>
      <c r="AE3" s="53"/>
      <c r="AF3" s="53"/>
      <c r="AG3" s="50"/>
    </row>
    <row r="4" spans="1:33" x14ac:dyDescent="0.35">
      <c r="A4" s="45">
        <v>2</v>
      </c>
      <c r="B4" s="45" t="s">
        <v>69</v>
      </c>
      <c r="C4" s="46">
        <v>44437</v>
      </c>
      <c r="D4" s="56">
        <v>21878</v>
      </c>
      <c r="E4" s="44" t="s">
        <v>92</v>
      </c>
      <c r="F4" s="42">
        <v>21.6</v>
      </c>
      <c r="G4" s="47">
        <v>170</v>
      </c>
      <c r="H4" s="11">
        <f t="shared" si="0"/>
        <v>3672.0000000000005</v>
      </c>
      <c r="L4" s="50"/>
      <c r="M4" s="50"/>
      <c r="N4" s="54"/>
      <c r="O4" s="55"/>
      <c r="P4" s="51"/>
      <c r="Q4" s="55"/>
      <c r="R4" s="51"/>
      <c r="S4" s="55"/>
      <c r="T4" s="51"/>
      <c r="U4" s="50"/>
      <c r="V4" s="51"/>
      <c r="W4" s="55"/>
      <c r="X4" s="51"/>
      <c r="Y4" s="50"/>
      <c r="Z4" s="55"/>
      <c r="AA4" s="51"/>
      <c r="AB4" s="50"/>
      <c r="AC4" s="51"/>
      <c r="AD4" s="51"/>
      <c r="AE4" s="50"/>
      <c r="AF4" s="51"/>
      <c r="AG4" s="50"/>
    </row>
    <row r="5" spans="1:33" x14ac:dyDescent="0.35">
      <c r="A5" s="45">
        <v>3</v>
      </c>
      <c r="B5" s="45" t="s">
        <v>69</v>
      </c>
      <c r="C5" s="46">
        <v>44438</v>
      </c>
      <c r="D5" s="56">
        <v>21921</v>
      </c>
      <c r="E5" s="44" t="s">
        <v>93</v>
      </c>
      <c r="F5" s="42">
        <v>21.24</v>
      </c>
      <c r="G5" s="47">
        <v>170</v>
      </c>
      <c r="H5" s="11">
        <f t="shared" si="0"/>
        <v>3610.7999999999997</v>
      </c>
      <c r="L5" s="50"/>
      <c r="M5" s="50"/>
      <c r="N5" s="54"/>
      <c r="O5" s="55"/>
      <c r="P5" s="51"/>
      <c r="Q5" s="55"/>
      <c r="R5" s="51"/>
      <c r="S5" s="55"/>
      <c r="T5" s="51"/>
      <c r="U5" s="50"/>
      <c r="V5" s="51"/>
      <c r="W5" s="55"/>
      <c r="X5" s="51"/>
      <c r="Y5" s="50"/>
      <c r="Z5" s="55"/>
      <c r="AA5" s="51"/>
      <c r="AB5" s="50"/>
      <c r="AC5" s="50"/>
      <c r="AD5" s="51"/>
      <c r="AE5" s="50"/>
      <c r="AF5" s="51"/>
      <c r="AG5" s="50"/>
    </row>
    <row r="6" spans="1:33" x14ac:dyDescent="0.35">
      <c r="A6" s="45">
        <v>4</v>
      </c>
      <c r="B6" s="45" t="s">
        <v>69</v>
      </c>
      <c r="C6" s="46">
        <v>44438</v>
      </c>
      <c r="D6" s="56">
        <v>21899</v>
      </c>
      <c r="E6" s="44" t="s">
        <v>93</v>
      </c>
      <c r="F6" s="42">
        <v>21.36</v>
      </c>
      <c r="G6" s="47">
        <v>170</v>
      </c>
      <c r="H6" s="11">
        <f t="shared" si="0"/>
        <v>3631.2</v>
      </c>
      <c r="L6" s="50"/>
      <c r="M6" s="50"/>
      <c r="N6" s="52"/>
      <c r="O6" s="55"/>
      <c r="P6" s="51"/>
      <c r="Q6" s="55"/>
      <c r="R6" s="51"/>
      <c r="S6" s="55"/>
      <c r="T6" s="51"/>
      <c r="U6" s="50"/>
      <c r="V6" s="51"/>
      <c r="W6" s="55"/>
      <c r="X6" s="51"/>
      <c r="Y6" s="50"/>
      <c r="Z6" s="55"/>
      <c r="AA6" s="51"/>
      <c r="AB6" s="50"/>
      <c r="AC6" s="51"/>
      <c r="AD6" s="51"/>
      <c r="AE6" s="51"/>
      <c r="AF6" s="51"/>
      <c r="AG6" s="50"/>
    </row>
    <row r="7" spans="1:33" x14ac:dyDescent="0.35">
      <c r="A7" s="45">
        <v>5</v>
      </c>
      <c r="B7" s="45" t="s">
        <v>69</v>
      </c>
      <c r="C7" s="46">
        <v>44438</v>
      </c>
      <c r="D7" s="56">
        <v>21942</v>
      </c>
      <c r="E7" s="44" t="s">
        <v>93</v>
      </c>
      <c r="F7" s="42">
        <v>18.38</v>
      </c>
      <c r="G7" s="47">
        <v>170</v>
      </c>
      <c r="H7" s="11">
        <f t="shared" si="0"/>
        <v>3124.6</v>
      </c>
      <c r="L7" s="50"/>
      <c r="M7" s="51"/>
      <c r="N7" s="52"/>
      <c r="O7" s="55"/>
      <c r="P7" s="51"/>
      <c r="Q7" s="55"/>
      <c r="R7" s="51"/>
      <c r="S7" s="55"/>
      <c r="T7" s="51"/>
      <c r="U7" s="50"/>
      <c r="V7" s="51"/>
      <c r="W7" s="55"/>
      <c r="X7" s="51"/>
      <c r="Y7" s="50"/>
      <c r="Z7" s="55"/>
      <c r="AA7" s="51"/>
      <c r="AB7" s="50"/>
      <c r="AC7" s="51"/>
      <c r="AD7" s="51"/>
      <c r="AE7" s="51"/>
      <c r="AF7" s="51"/>
      <c r="AG7" s="50"/>
    </row>
    <row r="8" spans="1:33" x14ac:dyDescent="0.35">
      <c r="A8" s="45">
        <v>6</v>
      </c>
      <c r="B8" s="45" t="s">
        <v>88</v>
      </c>
      <c r="C8" s="46">
        <v>44437</v>
      </c>
      <c r="D8" s="56">
        <v>21823</v>
      </c>
      <c r="E8" s="44" t="s">
        <v>95</v>
      </c>
      <c r="F8" s="42">
        <v>21.5</v>
      </c>
      <c r="G8" s="47">
        <v>170</v>
      </c>
      <c r="H8" s="11">
        <f t="shared" si="0"/>
        <v>3655</v>
      </c>
      <c r="L8" s="50"/>
      <c r="M8" s="50"/>
      <c r="N8" s="52"/>
      <c r="O8" s="55"/>
      <c r="P8" s="51"/>
      <c r="Q8" s="55"/>
      <c r="R8" s="51"/>
      <c r="S8" s="55"/>
      <c r="T8" s="51"/>
      <c r="U8" s="50"/>
      <c r="V8" s="51"/>
      <c r="W8" s="55"/>
      <c r="X8" s="51"/>
      <c r="Y8" s="50"/>
      <c r="Z8" s="55"/>
      <c r="AA8" s="51"/>
      <c r="AB8" s="50"/>
      <c r="AC8" s="51"/>
      <c r="AD8" s="51"/>
      <c r="AE8" s="51"/>
      <c r="AF8" s="51"/>
      <c r="AG8" s="50"/>
    </row>
    <row r="9" spans="1:33" x14ac:dyDescent="0.35">
      <c r="A9" s="45">
        <v>7</v>
      </c>
      <c r="B9" s="45" t="s">
        <v>88</v>
      </c>
      <c r="C9" s="46">
        <v>44438</v>
      </c>
      <c r="D9" s="56">
        <v>21980</v>
      </c>
      <c r="E9" s="44" t="s">
        <v>95</v>
      </c>
      <c r="F9" s="42">
        <v>23.6</v>
      </c>
      <c r="G9" s="47">
        <v>170</v>
      </c>
      <c r="H9" s="11">
        <f t="shared" si="0"/>
        <v>4012.0000000000005</v>
      </c>
      <c r="L9" s="50"/>
      <c r="M9" s="50"/>
      <c r="N9" s="54"/>
      <c r="O9" s="55"/>
      <c r="P9" s="51"/>
      <c r="Q9" s="55"/>
      <c r="R9" s="51"/>
      <c r="S9" s="55"/>
      <c r="T9" s="51"/>
      <c r="U9" s="50"/>
      <c r="V9" s="51"/>
      <c r="W9" s="55"/>
      <c r="X9" s="51"/>
      <c r="Y9" s="50"/>
      <c r="Z9" s="55"/>
      <c r="AA9" s="51"/>
      <c r="AB9" s="50"/>
      <c r="AC9" s="51"/>
      <c r="AD9" s="51"/>
      <c r="AE9" s="51"/>
      <c r="AF9" s="51"/>
      <c r="AG9" s="50"/>
    </row>
    <row r="10" spans="1:33" x14ac:dyDescent="0.35">
      <c r="A10" s="45">
        <v>8</v>
      </c>
      <c r="B10" s="45" t="s">
        <v>88</v>
      </c>
      <c r="C10" s="46">
        <v>44438</v>
      </c>
      <c r="D10" s="56">
        <v>21681</v>
      </c>
      <c r="E10" s="44" t="s">
        <v>92</v>
      </c>
      <c r="F10" s="42">
        <v>23.82</v>
      </c>
      <c r="G10" s="47">
        <v>170</v>
      </c>
      <c r="H10" s="11">
        <f t="shared" si="0"/>
        <v>4049.4</v>
      </c>
      <c r="L10" s="50"/>
      <c r="M10" s="50"/>
      <c r="N10" s="54"/>
      <c r="O10" s="55"/>
      <c r="P10" s="51"/>
      <c r="Q10" s="55"/>
      <c r="R10" s="51"/>
      <c r="S10" s="55"/>
      <c r="T10" s="51"/>
      <c r="U10" s="50"/>
      <c r="V10" s="51"/>
      <c r="W10" s="55"/>
      <c r="X10" s="51"/>
      <c r="Y10" s="50"/>
      <c r="Z10" s="55"/>
      <c r="AA10" s="51"/>
      <c r="AB10" s="50"/>
      <c r="AC10" s="51"/>
      <c r="AD10" s="51"/>
      <c r="AE10" s="51"/>
      <c r="AF10" s="51"/>
      <c r="AG10" s="50"/>
    </row>
    <row r="11" spans="1:33" x14ac:dyDescent="0.35">
      <c r="A11" s="45">
        <v>9</v>
      </c>
      <c r="B11" s="45" t="s">
        <v>88</v>
      </c>
      <c r="C11" s="46">
        <v>44437</v>
      </c>
      <c r="D11" s="56">
        <v>21844</v>
      </c>
      <c r="E11" s="44" t="s">
        <v>96</v>
      </c>
      <c r="F11" s="42">
        <v>20.52</v>
      </c>
      <c r="G11" s="47">
        <v>170</v>
      </c>
      <c r="H11" s="11">
        <f t="shared" si="0"/>
        <v>3488.4</v>
      </c>
      <c r="L11" s="50"/>
      <c r="M11" s="50"/>
      <c r="N11" s="54"/>
      <c r="O11" s="55"/>
      <c r="P11" s="50"/>
      <c r="Q11" s="55"/>
      <c r="R11" s="52"/>
      <c r="S11" s="55"/>
      <c r="T11" s="50"/>
      <c r="U11" s="50"/>
      <c r="V11" s="50"/>
      <c r="W11" s="55"/>
      <c r="X11" s="50"/>
      <c r="Y11" s="50"/>
      <c r="Z11" s="55"/>
      <c r="AA11" s="51"/>
      <c r="AB11" s="50"/>
      <c r="AC11" s="50"/>
      <c r="AD11" s="51"/>
      <c r="AE11" s="50"/>
      <c r="AF11" s="51"/>
      <c r="AG11" s="50"/>
    </row>
    <row r="12" spans="1:33" x14ac:dyDescent="0.35">
      <c r="A12" s="45">
        <v>10</v>
      </c>
      <c r="B12" s="45" t="s">
        <v>97</v>
      </c>
      <c r="C12" s="46">
        <v>44437</v>
      </c>
      <c r="D12" s="56">
        <v>21717</v>
      </c>
      <c r="E12" s="44" t="s">
        <v>95</v>
      </c>
      <c r="F12" s="42">
        <v>24.9</v>
      </c>
      <c r="G12" s="47">
        <v>170</v>
      </c>
      <c r="H12" s="11">
        <f t="shared" si="0"/>
        <v>4233</v>
      </c>
      <c r="L12" s="50"/>
      <c r="M12" s="50"/>
      <c r="N12" s="54"/>
      <c r="O12" s="55"/>
      <c r="P12" s="50"/>
      <c r="Q12" s="55"/>
      <c r="R12" s="52"/>
      <c r="S12" s="55"/>
      <c r="T12" s="50"/>
      <c r="U12" s="50"/>
      <c r="V12" s="50"/>
      <c r="W12" s="55"/>
      <c r="X12" s="50"/>
      <c r="Y12" s="50"/>
      <c r="Z12" s="55"/>
      <c r="AA12" s="51"/>
      <c r="AB12" s="50"/>
      <c r="AC12" s="50"/>
      <c r="AD12" s="51"/>
      <c r="AE12" s="50"/>
      <c r="AF12" s="51"/>
      <c r="AG12" s="50"/>
    </row>
    <row r="13" spans="1:33" x14ac:dyDescent="0.35">
      <c r="A13" s="45">
        <v>11</v>
      </c>
      <c r="B13" s="45" t="s">
        <v>97</v>
      </c>
      <c r="C13" s="46">
        <v>44437</v>
      </c>
      <c r="D13" s="56">
        <v>21734</v>
      </c>
      <c r="E13" s="44" t="s">
        <v>95</v>
      </c>
      <c r="F13" s="42">
        <v>25.66</v>
      </c>
      <c r="G13" s="47">
        <v>170</v>
      </c>
      <c r="H13" s="11">
        <f t="shared" si="0"/>
        <v>4362.2</v>
      </c>
      <c r="L13" s="50"/>
      <c r="M13" s="50"/>
      <c r="N13" s="52"/>
      <c r="O13" s="55"/>
      <c r="P13" s="50"/>
      <c r="Q13" s="55"/>
      <c r="R13" s="52"/>
      <c r="S13" s="55"/>
      <c r="T13" s="50"/>
      <c r="U13" s="50"/>
      <c r="V13" s="50"/>
      <c r="W13" s="55"/>
      <c r="X13" s="50"/>
      <c r="Y13" s="50"/>
      <c r="Z13" s="55"/>
      <c r="AA13" s="51"/>
      <c r="AB13" s="50"/>
      <c r="AC13" s="50"/>
      <c r="AD13" s="51"/>
      <c r="AE13" s="50"/>
      <c r="AF13" s="51"/>
      <c r="AG13" s="50"/>
    </row>
    <row r="14" spans="1:33" x14ac:dyDescent="0.35">
      <c r="A14" s="45">
        <v>12</v>
      </c>
      <c r="B14" s="45" t="s">
        <v>97</v>
      </c>
      <c r="C14" s="46">
        <v>44437</v>
      </c>
      <c r="D14" s="56">
        <v>21758</v>
      </c>
      <c r="E14" s="44" t="s">
        <v>95</v>
      </c>
      <c r="F14" s="42">
        <v>26.54</v>
      </c>
      <c r="G14" s="47">
        <v>170</v>
      </c>
      <c r="H14" s="11">
        <f t="shared" si="0"/>
        <v>4511.8</v>
      </c>
      <c r="L14" s="50"/>
      <c r="M14" s="50"/>
      <c r="N14" s="54"/>
      <c r="O14" s="55"/>
      <c r="P14" s="50"/>
      <c r="Q14" s="55"/>
      <c r="R14" s="52"/>
      <c r="S14" s="55"/>
      <c r="T14" s="50"/>
      <c r="U14" s="50"/>
      <c r="V14" s="50"/>
      <c r="W14" s="55"/>
      <c r="X14" s="50"/>
      <c r="Y14" s="50"/>
      <c r="Z14" s="55"/>
      <c r="AA14" s="51"/>
      <c r="AB14" s="50"/>
      <c r="AC14" s="50"/>
      <c r="AD14" s="50"/>
      <c r="AE14" s="50"/>
      <c r="AF14" s="51"/>
      <c r="AG14" s="50"/>
    </row>
    <row r="15" spans="1:33" x14ac:dyDescent="0.35">
      <c r="A15" s="45">
        <v>13</v>
      </c>
      <c r="B15" s="45" t="s">
        <v>97</v>
      </c>
      <c r="C15" s="46">
        <v>44468</v>
      </c>
      <c r="D15" s="56">
        <v>21763</v>
      </c>
      <c r="E15" s="44" t="s">
        <v>95</v>
      </c>
      <c r="F15" s="42">
        <v>29.04</v>
      </c>
      <c r="G15" s="47">
        <v>170</v>
      </c>
      <c r="H15" s="11">
        <f t="shared" si="0"/>
        <v>4936.8</v>
      </c>
      <c r="L15" s="50"/>
      <c r="M15" s="50"/>
      <c r="N15" s="54"/>
      <c r="O15" s="55"/>
      <c r="P15" s="50"/>
      <c r="Q15" s="55"/>
      <c r="R15" s="52"/>
      <c r="S15" s="55"/>
      <c r="T15" s="50"/>
      <c r="U15" s="50"/>
      <c r="V15" s="50"/>
      <c r="W15" s="55"/>
      <c r="X15" s="51"/>
      <c r="Y15" s="50"/>
      <c r="Z15" s="55"/>
      <c r="AA15" s="51"/>
      <c r="AB15" s="50"/>
      <c r="AC15" s="50"/>
      <c r="AD15" s="51"/>
      <c r="AE15" s="50"/>
      <c r="AF15" s="51"/>
      <c r="AG15" s="50"/>
    </row>
    <row r="16" spans="1:33" x14ac:dyDescent="0.35">
      <c r="A16" s="45">
        <v>14</v>
      </c>
      <c r="B16" s="45" t="s">
        <v>97</v>
      </c>
      <c r="C16" s="46">
        <v>44438</v>
      </c>
      <c r="D16" s="41">
        <v>21934</v>
      </c>
      <c r="E16" s="44" t="s">
        <v>93</v>
      </c>
      <c r="F16" s="42">
        <v>21.44</v>
      </c>
      <c r="G16" s="47">
        <v>170</v>
      </c>
      <c r="H16" s="11">
        <f>G16*F16</f>
        <v>3644.8</v>
      </c>
      <c r="L16" s="50"/>
      <c r="M16" s="50"/>
      <c r="N16" s="54"/>
      <c r="O16" s="55"/>
      <c r="P16" s="50"/>
      <c r="Q16" s="55"/>
      <c r="R16" s="52"/>
      <c r="S16" s="55"/>
      <c r="T16" s="50"/>
      <c r="U16" s="50"/>
      <c r="V16" s="50"/>
      <c r="W16" s="55"/>
      <c r="X16" s="50"/>
      <c r="Y16" s="50"/>
      <c r="Z16" s="55"/>
      <c r="AA16" s="51"/>
      <c r="AB16" s="50"/>
      <c r="AC16" s="50"/>
      <c r="AD16" s="50"/>
      <c r="AE16" s="50"/>
      <c r="AF16" s="51"/>
      <c r="AG16" s="50"/>
    </row>
    <row r="17" spans="1:33" x14ac:dyDescent="0.35">
      <c r="A17" s="45">
        <v>15</v>
      </c>
      <c r="B17" s="45" t="s">
        <v>98</v>
      </c>
      <c r="C17" s="46">
        <v>44436</v>
      </c>
      <c r="D17" s="41">
        <v>21420</v>
      </c>
      <c r="E17" s="44" t="s">
        <v>94</v>
      </c>
      <c r="F17" s="42">
        <v>24.62</v>
      </c>
      <c r="G17" s="47">
        <v>170</v>
      </c>
      <c r="H17" s="11">
        <f t="shared" si="0"/>
        <v>4185.4000000000005</v>
      </c>
      <c r="L17" s="50"/>
      <c r="M17" s="50"/>
      <c r="N17" s="54"/>
      <c r="O17" s="55"/>
      <c r="P17" s="50"/>
      <c r="Q17" s="55"/>
      <c r="R17" s="52"/>
      <c r="S17" s="55"/>
      <c r="T17" s="50"/>
      <c r="U17" s="50"/>
      <c r="V17" s="50"/>
      <c r="W17" s="55"/>
      <c r="X17" s="50"/>
      <c r="Y17" s="50"/>
      <c r="Z17" s="55"/>
      <c r="AA17" s="51"/>
      <c r="AB17" s="50"/>
      <c r="AC17" s="50"/>
      <c r="AD17" s="50"/>
      <c r="AE17" s="50"/>
      <c r="AF17" s="51"/>
      <c r="AG17" s="50"/>
    </row>
    <row r="18" spans="1:33" x14ac:dyDescent="0.35">
      <c r="A18" s="45">
        <v>16</v>
      </c>
      <c r="B18" s="45" t="s">
        <v>98</v>
      </c>
      <c r="C18" s="46">
        <v>44436</v>
      </c>
      <c r="D18" s="41">
        <v>21449</v>
      </c>
      <c r="E18" s="44" t="s">
        <v>93</v>
      </c>
      <c r="F18" s="42">
        <v>23.6</v>
      </c>
      <c r="G18" s="47">
        <v>170</v>
      </c>
      <c r="H18" s="11">
        <f t="shared" si="0"/>
        <v>4012.0000000000005</v>
      </c>
      <c r="L18" s="50"/>
      <c r="M18" s="50"/>
      <c r="N18" s="54"/>
      <c r="O18" s="55"/>
      <c r="P18" s="50"/>
      <c r="Q18" s="55"/>
      <c r="R18" s="52"/>
      <c r="S18" s="55"/>
      <c r="T18" s="50"/>
      <c r="U18" s="50"/>
      <c r="V18" s="50"/>
      <c r="W18" s="55"/>
      <c r="X18" s="50"/>
      <c r="Y18" s="50"/>
      <c r="Z18" s="55"/>
      <c r="AA18" s="51"/>
      <c r="AB18" s="50"/>
      <c r="AC18" s="50"/>
      <c r="AD18" s="50"/>
      <c r="AE18" s="50"/>
      <c r="AF18" s="51"/>
      <c r="AG18" s="50"/>
    </row>
    <row r="19" spans="1:33" ht="15" customHeight="1" x14ac:dyDescent="0.35">
      <c r="A19" s="45"/>
      <c r="B19" s="45"/>
      <c r="C19" s="73" t="s">
        <v>71</v>
      </c>
      <c r="D19" s="74"/>
      <c r="E19" s="74"/>
      <c r="F19" s="58">
        <f>SUM(F3:F18)</f>
        <v>365.98000000000008</v>
      </c>
      <c r="G19" s="47"/>
      <c r="H19" s="49">
        <f>SUM(H3:H18)</f>
        <v>62216.600000000013</v>
      </c>
      <c r="L19" s="50"/>
      <c r="M19" s="50"/>
      <c r="N19" s="54"/>
      <c r="O19" s="55"/>
      <c r="P19" s="50"/>
      <c r="Q19" s="55"/>
      <c r="R19" s="52"/>
      <c r="S19" s="55"/>
      <c r="T19" s="50"/>
      <c r="U19" s="50"/>
      <c r="V19" s="50"/>
      <c r="W19" s="55"/>
      <c r="X19" s="50"/>
      <c r="Y19" s="50"/>
      <c r="Z19" s="55"/>
      <c r="AA19" s="51"/>
      <c r="AB19" s="50"/>
      <c r="AC19" s="50"/>
      <c r="AD19" s="50"/>
      <c r="AE19" s="50"/>
      <c r="AF19" s="51"/>
      <c r="AG19" s="50"/>
    </row>
    <row r="22" spans="1:33" x14ac:dyDescent="0.35">
      <c r="H22" s="68"/>
    </row>
    <row r="1048468" spans="3:3" x14ac:dyDescent="0.35">
      <c r="C1048468" s="46">
        <v>44418</v>
      </c>
    </row>
  </sheetData>
  <autoFilter ref="A2:H19" xr:uid="{00000000-0009-0000-0000-000000000000}"/>
  <sortState xmlns:xlrd2="http://schemas.microsoft.com/office/spreadsheetml/2017/richdata2" ref="B3:G14">
    <sortCondition ref="B3:B14"/>
  </sortState>
  <mergeCells count="9">
    <mergeCell ref="C19:E19"/>
    <mergeCell ref="A1:H1"/>
    <mergeCell ref="L1:AF1"/>
    <mergeCell ref="O2:P2"/>
    <mergeCell ref="Q2:R2"/>
    <mergeCell ref="S2:T2"/>
    <mergeCell ref="U2:V2"/>
    <mergeCell ref="W2:X2"/>
    <mergeCell ref="Z2:AA2"/>
  </mergeCells>
  <conditionalFormatting sqref="D3:D18">
    <cfRule type="duplicateValues" dxfId="0" priority="90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5"/>
  <sheetViews>
    <sheetView workbookViewId="0">
      <selection activeCell="H18" sqref="H18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16" max="16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 t="shared" ref="H3" si="0"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5" si="1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1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A8" s="75" t="s">
        <v>23</v>
      </c>
      <c r="B8" s="75"/>
      <c r="C8" s="75"/>
      <c r="D8" s="75"/>
      <c r="E8" s="75"/>
      <c r="F8" s="75"/>
      <c r="G8" s="75"/>
      <c r="H8" s="75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24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45"/>
      <c r="C10" s="46"/>
      <c r="D10" s="41"/>
      <c r="E10" s="42"/>
      <c r="F10" s="42"/>
      <c r="G10" s="43"/>
      <c r="H10" s="3">
        <f>F10*G10</f>
        <v>0</v>
      </c>
    </row>
    <row r="11" spans="1:8" x14ac:dyDescent="0.35">
      <c r="A11" s="1">
        <v>2</v>
      </c>
      <c r="B11" s="45"/>
      <c r="C11" s="46"/>
      <c r="D11" s="41"/>
      <c r="E11" s="42"/>
      <c r="F11" s="42"/>
      <c r="G11" s="43"/>
      <c r="H11" s="3">
        <f t="shared" ref="H11:H13" si="2">F11*G11</f>
        <v>0</v>
      </c>
    </row>
    <row r="12" spans="1:8" x14ac:dyDescent="0.35">
      <c r="A12" s="1">
        <v>3</v>
      </c>
      <c r="B12" s="45"/>
      <c r="C12" s="46"/>
      <c r="D12" s="41"/>
      <c r="E12" s="42"/>
      <c r="F12" s="42"/>
      <c r="G12" s="43"/>
      <c r="H12" s="3">
        <f t="shared" si="2"/>
        <v>0</v>
      </c>
    </row>
    <row r="13" spans="1:8" x14ac:dyDescent="0.35">
      <c r="A13" s="1">
        <v>4</v>
      </c>
      <c r="B13" s="1"/>
      <c r="C13" s="2"/>
      <c r="D13" s="1"/>
      <c r="E13" s="1"/>
      <c r="F13" s="3"/>
      <c r="G13" s="3"/>
      <c r="H13" s="3">
        <f t="shared" si="2"/>
        <v>0</v>
      </c>
    </row>
    <row r="14" spans="1:8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</row>
    <row r="16" spans="1:8" x14ac:dyDescent="0.35">
      <c r="A16" s="4"/>
      <c r="B16" s="4"/>
      <c r="C16" s="4"/>
      <c r="D16" s="4"/>
      <c r="E16" s="4"/>
      <c r="F16" s="5">
        <f>F6+F14</f>
        <v>0</v>
      </c>
      <c r="G16" s="4"/>
      <c r="H16" s="5">
        <f>H6+H14</f>
        <v>0</v>
      </c>
    </row>
    <row r="17" spans="4:16" x14ac:dyDescent="0.35">
      <c r="F17" s="1" t="s">
        <v>15</v>
      </c>
      <c r="G17" s="1"/>
      <c r="H17" s="3">
        <v>0</v>
      </c>
      <c r="O17" s="64">
        <v>44424</v>
      </c>
      <c r="P17" s="10">
        <v>7000</v>
      </c>
    </row>
    <row r="18" spans="4:16" x14ac:dyDescent="0.35">
      <c r="F18" s="1" t="s">
        <v>16</v>
      </c>
      <c r="G18" s="1"/>
      <c r="H18" s="3"/>
      <c r="O18" s="64"/>
      <c r="P18" s="10"/>
    </row>
    <row r="19" spans="4:16" x14ac:dyDescent="0.35">
      <c r="F19" s="1" t="s">
        <v>78</v>
      </c>
      <c r="G19" s="1"/>
      <c r="H19" s="3"/>
      <c r="O19" s="64"/>
      <c r="P19" s="10"/>
    </row>
    <row r="20" spans="4:16" x14ac:dyDescent="0.35">
      <c r="F20" s="32" t="s">
        <v>28</v>
      </c>
      <c r="G20" s="32"/>
      <c r="H20" s="63">
        <f>H16-H17-H19-H18</f>
        <v>0</v>
      </c>
      <c r="O20" s="64">
        <v>44423</v>
      </c>
      <c r="P20" s="10">
        <v>10000</v>
      </c>
    </row>
    <row r="21" spans="4:16" x14ac:dyDescent="0.35">
      <c r="O21" s="64">
        <v>44423</v>
      </c>
      <c r="P21" s="10">
        <v>7500</v>
      </c>
    </row>
    <row r="22" spans="4:16" x14ac:dyDescent="0.35">
      <c r="D22" s="32" t="s">
        <v>73</v>
      </c>
      <c r="E22" s="32" t="s">
        <v>74</v>
      </c>
      <c r="F22" s="57" t="s">
        <v>75</v>
      </c>
      <c r="G22" s="57" t="s">
        <v>76</v>
      </c>
      <c r="H22" s="57" t="s">
        <v>77</v>
      </c>
      <c r="O22" s="64">
        <v>44422</v>
      </c>
      <c r="P22" s="10">
        <v>10000</v>
      </c>
    </row>
    <row r="23" spans="4:16" x14ac:dyDescent="0.35">
      <c r="D23" s="1" t="s">
        <v>70</v>
      </c>
      <c r="E23" s="3"/>
      <c r="F23" s="3"/>
      <c r="G23" s="3"/>
      <c r="H23" s="1"/>
      <c r="O23" s="64">
        <v>44419</v>
      </c>
      <c r="P23" s="10">
        <v>10000</v>
      </c>
    </row>
    <row r="24" spans="4:16" x14ac:dyDescent="0.35">
      <c r="D24" s="1"/>
      <c r="E24" s="3"/>
      <c r="F24" s="3"/>
      <c r="G24" s="3">
        <f>E24-F24</f>
        <v>0</v>
      </c>
      <c r="H24" s="1"/>
      <c r="P24" s="10">
        <v>4000</v>
      </c>
    </row>
    <row r="25" spans="4:16" x14ac:dyDescent="0.35">
      <c r="D25" s="32" t="s">
        <v>30</v>
      </c>
      <c r="E25" s="32"/>
      <c r="F25" s="32"/>
      <c r="G25" s="63">
        <f>SUM(G23:G24)</f>
        <v>0</v>
      </c>
      <c r="H25" s="63"/>
    </row>
  </sheetData>
  <mergeCells count="2">
    <mergeCell ref="A8:H8"/>
    <mergeCell ref="A1:H1"/>
  </mergeCells>
  <conditionalFormatting sqref="D10">
    <cfRule type="duplicateValues" dxfId="43" priority="3"/>
  </conditionalFormatting>
  <conditionalFormatting sqref="D10">
    <cfRule type="duplicateValues" dxfId="42" priority="4"/>
  </conditionalFormatting>
  <conditionalFormatting sqref="D11:D12">
    <cfRule type="duplicateValues" dxfId="41" priority="5"/>
  </conditionalFormatting>
  <conditionalFormatting sqref="D5">
    <cfRule type="duplicateValues" dxfId="40" priority="71"/>
  </conditionalFormatting>
  <conditionalFormatting sqref="D4">
    <cfRule type="duplicateValues" dxfId="39" priority="2"/>
  </conditionalFormatting>
  <conditionalFormatting sqref="D3">
    <cfRule type="duplicateValues" dxfId="38" priority="1"/>
  </conditionalFormatting>
  <dataValidations count="1">
    <dataValidation type="custom" allowBlank="1" showInputMessage="1" prompt="拒绝重复输入 - 当前输入的内容，与本区域的其他单元格内容重复。" sqref="B10" xr:uid="{00000000-0002-0000-0900-000000000000}">
      <formula1>COUNTIF($B:$B,B10)&lt;2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9"/>
  <sheetViews>
    <sheetView workbookViewId="0">
      <selection activeCell="L10" sqref="L10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10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10" x14ac:dyDescent="0.35">
      <c r="A2" s="4"/>
      <c r="B2" s="4" t="s">
        <v>0</v>
      </c>
      <c r="C2" s="4" t="s">
        <v>1</v>
      </c>
      <c r="D2" s="4" t="s">
        <v>2</v>
      </c>
      <c r="E2" s="4" t="s">
        <v>67</v>
      </c>
      <c r="F2" s="4" t="s">
        <v>3</v>
      </c>
      <c r="G2" s="4" t="s">
        <v>4</v>
      </c>
      <c r="H2" s="4" t="s">
        <v>5</v>
      </c>
    </row>
    <row r="3" spans="1:10" x14ac:dyDescent="0.35">
      <c r="A3" s="45">
        <v>1</v>
      </c>
      <c r="B3" s="45" t="s">
        <v>88</v>
      </c>
      <c r="C3" s="46">
        <v>44437</v>
      </c>
      <c r="D3" s="41">
        <v>21823</v>
      </c>
      <c r="E3" s="44" t="s">
        <v>95</v>
      </c>
      <c r="F3" s="42">
        <v>21.5</v>
      </c>
      <c r="G3" s="47">
        <v>170</v>
      </c>
      <c r="H3" s="47">
        <f>G3*F3</f>
        <v>3655</v>
      </c>
    </row>
    <row r="4" spans="1:10" x14ac:dyDescent="0.35">
      <c r="A4" s="45">
        <v>2</v>
      </c>
      <c r="B4" s="45" t="s">
        <v>88</v>
      </c>
      <c r="C4" s="46">
        <v>44438</v>
      </c>
      <c r="D4" s="41">
        <v>21980</v>
      </c>
      <c r="E4" s="44" t="s">
        <v>95</v>
      </c>
      <c r="F4" s="42">
        <v>23.6</v>
      </c>
      <c r="G4" s="47">
        <v>170</v>
      </c>
      <c r="H4" s="47">
        <f t="shared" ref="H4:H6" si="0">G4*F4</f>
        <v>4012.0000000000005</v>
      </c>
    </row>
    <row r="5" spans="1:10" x14ac:dyDescent="0.35">
      <c r="A5" s="45">
        <v>3</v>
      </c>
      <c r="B5" s="45" t="s">
        <v>88</v>
      </c>
      <c r="C5" s="46">
        <v>44438</v>
      </c>
      <c r="D5" s="41">
        <v>21681</v>
      </c>
      <c r="E5" s="44" t="s">
        <v>92</v>
      </c>
      <c r="F5" s="42">
        <v>23.82</v>
      </c>
      <c r="G5" s="47">
        <v>170</v>
      </c>
      <c r="H5" s="47">
        <f t="shared" si="0"/>
        <v>4049.4</v>
      </c>
    </row>
    <row r="6" spans="1:10" x14ac:dyDescent="0.35">
      <c r="A6" s="45">
        <v>4</v>
      </c>
      <c r="B6" s="45" t="s">
        <v>88</v>
      </c>
      <c r="C6" s="46">
        <v>44437</v>
      </c>
      <c r="D6" s="41">
        <v>21844</v>
      </c>
      <c r="E6" s="44" t="s">
        <v>96</v>
      </c>
      <c r="F6" s="42">
        <v>20.52</v>
      </c>
      <c r="G6" s="47">
        <v>170</v>
      </c>
      <c r="H6" s="47">
        <f t="shared" si="0"/>
        <v>3488.4</v>
      </c>
    </row>
    <row r="7" spans="1:10" x14ac:dyDescent="0.35">
      <c r="A7" s="6"/>
      <c r="B7" s="6"/>
      <c r="C7" s="6"/>
      <c r="D7" s="6"/>
      <c r="E7" s="6"/>
      <c r="F7" s="7">
        <f>SUM(F3:F6)</f>
        <v>89.44</v>
      </c>
      <c r="G7" s="6"/>
      <c r="H7" s="7">
        <f>SUM(H3:H6)</f>
        <v>15204.8</v>
      </c>
    </row>
    <row r="9" spans="1:10" x14ac:dyDescent="0.35">
      <c r="A9" s="75" t="s">
        <v>23</v>
      </c>
      <c r="B9" s="75"/>
      <c r="C9" s="75"/>
      <c r="D9" s="75"/>
      <c r="E9" s="75"/>
      <c r="F9" s="75"/>
      <c r="G9" s="75"/>
      <c r="H9" s="75"/>
    </row>
    <row r="10" spans="1:10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10" x14ac:dyDescent="0.35">
      <c r="A11" s="1">
        <v>1</v>
      </c>
      <c r="B11" s="45"/>
      <c r="C11" s="46"/>
      <c r="D11" s="41"/>
      <c r="E11" s="42"/>
      <c r="F11" s="42"/>
      <c r="G11" s="43"/>
      <c r="H11" s="3">
        <f t="shared" ref="H11" si="1">F11*G11</f>
        <v>0</v>
      </c>
    </row>
    <row r="12" spans="1:10" x14ac:dyDescent="0.35">
      <c r="A12" s="1">
        <v>2</v>
      </c>
      <c r="B12" s="33"/>
      <c r="C12" s="34"/>
      <c r="D12" s="33"/>
      <c r="E12" s="33"/>
      <c r="F12" s="35"/>
      <c r="G12" s="3"/>
      <c r="H12" s="3">
        <f>F12*G12</f>
        <v>0</v>
      </c>
    </row>
    <row r="13" spans="1:10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0" x14ac:dyDescent="0.35">
      <c r="A14" s="19"/>
      <c r="B14" s="19"/>
      <c r="C14" s="19"/>
      <c r="D14" s="19"/>
      <c r="E14" s="19"/>
      <c r="F14" s="20"/>
      <c r="G14" s="19"/>
      <c r="H14" s="20"/>
    </row>
    <row r="15" spans="1:10" x14ac:dyDescent="0.35">
      <c r="A15" s="4"/>
      <c r="B15" s="4"/>
      <c r="C15" s="4"/>
      <c r="D15" s="4"/>
      <c r="E15" s="4"/>
      <c r="F15" s="5">
        <f>F7+F13</f>
        <v>89.44</v>
      </c>
      <c r="G15" s="5"/>
      <c r="H15" s="5">
        <f>H7+H13</f>
        <v>15204.8</v>
      </c>
      <c r="J15" s="69"/>
    </row>
    <row r="16" spans="1:10" x14ac:dyDescent="0.35">
      <c r="F16" s="1" t="s">
        <v>15</v>
      </c>
      <c r="G16" s="1"/>
      <c r="H16" s="69">
        <v>8500</v>
      </c>
    </row>
    <row r="17" spans="6:8" x14ac:dyDescent="0.35">
      <c r="F17" s="1" t="s">
        <v>40</v>
      </c>
      <c r="G17" s="1"/>
      <c r="H17" s="3">
        <v>0</v>
      </c>
    </row>
    <row r="18" spans="6:8" x14ac:dyDescent="0.35">
      <c r="F18" s="1" t="s">
        <v>20</v>
      </c>
      <c r="G18" s="1"/>
      <c r="H18" s="3"/>
    </row>
    <row r="19" spans="6:8" x14ac:dyDescent="0.35">
      <c r="F19" s="1" t="s">
        <v>28</v>
      </c>
      <c r="G19" s="1"/>
      <c r="H19" s="63">
        <f>H15-H16</f>
        <v>6704.7999999999993</v>
      </c>
    </row>
  </sheetData>
  <mergeCells count="2">
    <mergeCell ref="A9:H9"/>
    <mergeCell ref="A1:H1"/>
  </mergeCells>
  <conditionalFormatting sqref="D11">
    <cfRule type="duplicateValues" dxfId="37" priority="7"/>
  </conditionalFormatting>
  <conditionalFormatting sqref="D11">
    <cfRule type="duplicateValues" dxfId="36" priority="8"/>
  </conditionalFormatting>
  <conditionalFormatting sqref="D3:D6">
    <cfRule type="duplicateValues" dxfId="35" priority="1"/>
  </conditionalFormatting>
  <dataValidations count="1">
    <dataValidation type="custom" allowBlank="1" showInputMessage="1" prompt="拒绝重复输入 - 当前输入的内容，与本区域的其他单元格内容重复。" sqref="B11" xr:uid="{00000000-0002-0000-0A00-000000000000}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1"/>
  <sheetViews>
    <sheetView workbookViewId="0">
      <selection activeCell="B3" sqref="B3:G7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11">
        <f t="shared" ref="H4:H7" si="0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11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11">
        <f t="shared" si="0"/>
        <v>0</v>
      </c>
    </row>
    <row r="7" spans="1:8" x14ac:dyDescent="0.35">
      <c r="A7" s="1">
        <v>5</v>
      </c>
      <c r="B7" s="45"/>
      <c r="C7" s="46"/>
      <c r="D7" s="41"/>
      <c r="E7" s="44"/>
      <c r="F7" s="42"/>
      <c r="G7" s="47"/>
      <c r="H7" s="11">
        <f t="shared" si="0"/>
        <v>0</v>
      </c>
    </row>
    <row r="8" spans="1:8" x14ac:dyDescent="0.35">
      <c r="A8" s="6"/>
      <c r="B8" s="6"/>
      <c r="C8" s="6"/>
      <c r="D8" s="6"/>
      <c r="E8" s="6"/>
      <c r="F8" s="7">
        <f>SUM(F3:F7)</f>
        <v>0</v>
      </c>
      <c r="G8" s="6"/>
      <c r="H8" s="7">
        <f>SUM(H3:H7)</f>
        <v>0</v>
      </c>
    </row>
    <row r="11" spans="1:8" x14ac:dyDescent="0.35">
      <c r="A11" s="75" t="s">
        <v>23</v>
      </c>
      <c r="B11" s="75"/>
      <c r="C11" s="75"/>
      <c r="D11" s="75"/>
      <c r="E11" s="75"/>
      <c r="F11" s="75"/>
      <c r="G11" s="75"/>
      <c r="H11" s="75"/>
    </row>
    <row r="12" spans="1:8" x14ac:dyDescent="0.35">
      <c r="A12" s="4"/>
      <c r="B12" s="4" t="s">
        <v>0</v>
      </c>
      <c r="C12" s="4" t="s">
        <v>1</v>
      </c>
      <c r="D12" s="4" t="s">
        <v>2</v>
      </c>
      <c r="E12" s="4" t="s">
        <v>24</v>
      </c>
      <c r="F12" s="4" t="s">
        <v>3</v>
      </c>
      <c r="G12" s="4" t="s">
        <v>4</v>
      </c>
      <c r="H12" s="4" t="s">
        <v>5</v>
      </c>
    </row>
    <row r="13" spans="1:8" x14ac:dyDescent="0.35">
      <c r="A13" s="1">
        <v>1</v>
      </c>
      <c r="B13" s="2"/>
      <c r="C13" s="2"/>
      <c r="D13" s="1"/>
      <c r="E13" s="1"/>
      <c r="F13" s="3"/>
      <c r="G13" s="3">
        <v>298</v>
      </c>
      <c r="H13" s="3">
        <f t="shared" ref="H13:H15" si="1">F13*G13</f>
        <v>0</v>
      </c>
    </row>
    <row r="14" spans="1:8" x14ac:dyDescent="0.35">
      <c r="A14" s="1">
        <v>2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1">
        <v>3</v>
      </c>
      <c r="B15" s="2"/>
      <c r="C15" s="2"/>
      <c r="D15" s="1"/>
      <c r="E15" s="1"/>
      <c r="F15" s="3"/>
      <c r="G15" s="3"/>
      <c r="H15" s="3">
        <f t="shared" si="1"/>
        <v>0</v>
      </c>
    </row>
    <row r="16" spans="1:8" x14ac:dyDescent="0.35">
      <c r="A16" s="4"/>
      <c r="B16" s="4"/>
      <c r="C16" s="4"/>
      <c r="D16" s="4"/>
      <c r="E16" s="4"/>
      <c r="F16" s="5">
        <f>SUM(F13:F15)</f>
        <v>0</v>
      </c>
      <c r="G16" s="4"/>
      <c r="H16" s="5">
        <f>SUM(H13:H15)</f>
        <v>0</v>
      </c>
    </row>
    <row r="18" spans="6:12" x14ac:dyDescent="0.35">
      <c r="F18" s="1" t="s">
        <v>15</v>
      </c>
      <c r="G18" s="1"/>
      <c r="H18" s="3">
        <v>0</v>
      </c>
    </row>
    <row r="19" spans="6:12" x14ac:dyDescent="0.35">
      <c r="F19" s="1" t="s">
        <v>28</v>
      </c>
      <c r="G19" s="1"/>
      <c r="H19" s="8">
        <f>H16-H18</f>
        <v>0</v>
      </c>
    </row>
    <row r="20" spans="6:12" x14ac:dyDescent="0.35">
      <c r="I20" t="s">
        <v>45</v>
      </c>
    </row>
    <row r="21" spans="6:12" x14ac:dyDescent="0.35">
      <c r="L21">
        <v>7000</v>
      </c>
    </row>
  </sheetData>
  <mergeCells count="2">
    <mergeCell ref="A11:H11"/>
    <mergeCell ref="A1:H1"/>
  </mergeCells>
  <conditionalFormatting sqref="D15">
    <cfRule type="duplicateValues" dxfId="34" priority="33"/>
  </conditionalFormatting>
  <conditionalFormatting sqref="D14">
    <cfRule type="duplicateValues" dxfId="33" priority="32"/>
  </conditionalFormatting>
  <conditionalFormatting sqref="D13">
    <cfRule type="duplicateValues" dxfId="32" priority="31"/>
  </conditionalFormatting>
  <conditionalFormatting sqref="D3:D7">
    <cfRule type="duplicateValues" dxfId="31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"/>
  <sheetViews>
    <sheetView workbookViewId="0">
      <selection activeCell="L7" sqref="L7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1">
        <v>1</v>
      </c>
      <c r="B3" s="45" t="s">
        <v>98</v>
      </c>
      <c r="C3" s="46">
        <v>44436</v>
      </c>
      <c r="D3" s="41">
        <v>21420</v>
      </c>
      <c r="E3" s="44" t="s">
        <v>94</v>
      </c>
      <c r="F3" s="42">
        <v>24.62</v>
      </c>
      <c r="G3" s="47">
        <v>170</v>
      </c>
      <c r="H3" s="49">
        <f t="shared" ref="H3:H4" si="0">F3*G3</f>
        <v>4185.4000000000005</v>
      </c>
    </row>
    <row r="4" spans="1:8" s="21" customFormat="1" x14ac:dyDescent="0.35">
      <c r="A4" s="1">
        <v>2</v>
      </c>
      <c r="B4" s="45" t="s">
        <v>98</v>
      </c>
      <c r="C4" s="46">
        <v>44436</v>
      </c>
      <c r="D4" s="41">
        <v>21449</v>
      </c>
      <c r="E4" s="44" t="s">
        <v>93</v>
      </c>
      <c r="F4" s="42">
        <v>23.6</v>
      </c>
      <c r="G4" s="47">
        <v>170</v>
      </c>
      <c r="H4" s="49">
        <f t="shared" si="0"/>
        <v>4012.0000000000005</v>
      </c>
    </row>
    <row r="5" spans="1:8" x14ac:dyDescent="0.35">
      <c r="A5" s="6"/>
      <c r="B5" s="6"/>
      <c r="C5" s="6"/>
      <c r="D5" s="6"/>
      <c r="E5" s="6"/>
      <c r="F5" s="7">
        <f>SUM(F3:F4)</f>
        <v>48.22</v>
      </c>
      <c r="G5" s="6"/>
      <c r="H5" s="7">
        <f>SUM(H3:H4)</f>
        <v>8197.4000000000015</v>
      </c>
    </row>
    <row r="7" spans="1:8" x14ac:dyDescent="0.35">
      <c r="A7" s="75" t="s">
        <v>23</v>
      </c>
      <c r="B7" s="75"/>
      <c r="C7" s="75"/>
      <c r="D7" s="75"/>
      <c r="E7" s="75"/>
      <c r="F7" s="75"/>
      <c r="G7" s="75"/>
      <c r="H7" s="75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2"/>
      <c r="C10" s="2"/>
      <c r="D10" s="1"/>
      <c r="E10" s="1"/>
      <c r="F10" s="3"/>
      <c r="G10" s="3"/>
      <c r="H10" s="3">
        <f>F10*G10</f>
        <v>0</v>
      </c>
    </row>
    <row r="11" spans="1:8" x14ac:dyDescent="0.35">
      <c r="A11" s="6"/>
      <c r="B11" s="6"/>
      <c r="C11" s="6"/>
      <c r="D11" s="6"/>
      <c r="E11" s="6"/>
      <c r="F11" s="7">
        <f>SUM(F9:F10)</f>
        <v>0</v>
      </c>
      <c r="G11" s="6"/>
      <c r="H11" s="7">
        <f>SUM(H9:H10)</f>
        <v>0</v>
      </c>
    </row>
    <row r="13" spans="1:8" x14ac:dyDescent="0.35">
      <c r="A13" s="6"/>
      <c r="B13" s="6"/>
      <c r="C13" s="6"/>
      <c r="D13" s="6"/>
      <c r="E13" s="6"/>
      <c r="F13" s="7">
        <f>F5+F11</f>
        <v>48.22</v>
      </c>
      <c r="G13" s="7"/>
      <c r="H13" s="7">
        <f>H5+H11</f>
        <v>8197.4000000000015</v>
      </c>
    </row>
    <row r="14" spans="1:8" x14ac:dyDescent="0.35">
      <c r="D14" s="21"/>
      <c r="F14" s="3" t="s">
        <v>19</v>
      </c>
      <c r="G14" s="3"/>
      <c r="H14" s="11">
        <v>0</v>
      </c>
    </row>
    <row r="15" spans="1:8" x14ac:dyDescent="0.35">
      <c r="D15" s="21"/>
      <c r="F15" s="3" t="s">
        <v>20</v>
      </c>
      <c r="G15" s="3"/>
      <c r="H15" s="11"/>
    </row>
    <row r="16" spans="1:8" x14ac:dyDescent="0.35">
      <c r="D16" s="21"/>
      <c r="F16" s="12" t="s">
        <v>17</v>
      </c>
      <c r="G16" s="12"/>
      <c r="H16" s="12">
        <f>H13-H14-H15</f>
        <v>8197.4000000000015</v>
      </c>
    </row>
    <row r="17" spans="4:4" x14ac:dyDescent="0.35">
      <c r="D17" s="21"/>
    </row>
  </sheetData>
  <mergeCells count="2">
    <mergeCell ref="A7:H7"/>
    <mergeCell ref="A1:H1"/>
  </mergeCells>
  <conditionalFormatting sqref="D10">
    <cfRule type="duplicateValues" dxfId="30" priority="13"/>
  </conditionalFormatting>
  <conditionalFormatting sqref="D9">
    <cfRule type="duplicateValues" dxfId="29" priority="2"/>
  </conditionalFormatting>
  <conditionalFormatting sqref="D9">
    <cfRule type="duplicateValues" dxfId="28" priority="3"/>
  </conditionalFormatting>
  <conditionalFormatting sqref="D3:D4">
    <cfRule type="duplicateValues" dxfId="27" priority="1"/>
  </conditionalFormatting>
  <dataValidations count="1">
    <dataValidation type="custom" allowBlank="1" showInputMessage="1" prompt="拒绝重复输入 - 当前输入的内容，与本区域的其他单元格内容重复。" sqref="B9" xr:uid="{00000000-0002-0000-0C00-000000000000}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9"/>
  <sheetViews>
    <sheetView workbookViewId="0">
      <selection activeCell="B3" sqref="B3:G5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6" si="0">F4*G4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8" x14ac:dyDescent="0.35">
      <c r="A9" s="75" t="s">
        <v>23</v>
      </c>
      <c r="B9" s="75"/>
      <c r="C9" s="75"/>
      <c r="D9" s="75"/>
      <c r="E9" s="75"/>
      <c r="F9" s="75"/>
      <c r="G9" s="75"/>
      <c r="H9" s="75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39"/>
      <c r="C11" s="40"/>
      <c r="D11" s="41"/>
      <c r="E11" s="42"/>
      <c r="F11" s="42"/>
      <c r="G11" s="43"/>
      <c r="H11" s="3">
        <f>F11*G11</f>
        <v>0</v>
      </c>
    </row>
    <row r="12" spans="1:8" x14ac:dyDescent="0.35">
      <c r="A12" s="1">
        <v>2</v>
      </c>
      <c r="B12" s="39"/>
      <c r="C12" s="40"/>
      <c r="D12" s="41"/>
      <c r="E12" s="42"/>
      <c r="F12" s="42"/>
      <c r="G12" s="43"/>
      <c r="H12" s="3">
        <f t="shared" ref="H12:H14" si="1">F12*G12</f>
        <v>0</v>
      </c>
    </row>
    <row r="13" spans="1:8" x14ac:dyDescent="0.35">
      <c r="A13" s="1">
        <v>3</v>
      </c>
      <c r="B13" s="39"/>
      <c r="C13" s="40"/>
      <c r="D13" s="41"/>
      <c r="E13" s="42"/>
      <c r="F13" s="42"/>
      <c r="G13" s="43"/>
      <c r="H13" s="3">
        <f t="shared" si="1"/>
        <v>0</v>
      </c>
    </row>
    <row r="14" spans="1:8" x14ac:dyDescent="0.35">
      <c r="A14" s="1">
        <v>4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6"/>
      <c r="B15" s="6"/>
      <c r="C15" s="6"/>
      <c r="D15" s="6"/>
      <c r="E15" s="6"/>
      <c r="F15" s="7">
        <f>SUM(F11:F14)</f>
        <v>0</v>
      </c>
      <c r="G15" s="6"/>
      <c r="H15" s="7">
        <f>SUM(H11:H14)</f>
        <v>0</v>
      </c>
    </row>
    <row r="17" spans="6:8" x14ac:dyDescent="0.35">
      <c r="F17" s="1" t="s">
        <v>15</v>
      </c>
      <c r="G17" s="1"/>
      <c r="H17" s="3"/>
    </row>
    <row r="18" spans="6:8" x14ac:dyDescent="0.35">
      <c r="F18" s="1" t="s">
        <v>20</v>
      </c>
      <c r="G18" s="1"/>
      <c r="H18" s="3"/>
    </row>
    <row r="19" spans="6:8" x14ac:dyDescent="0.35">
      <c r="F19" s="1" t="s">
        <v>28</v>
      </c>
      <c r="G19" s="1"/>
      <c r="H19" s="8">
        <f>H7-H17</f>
        <v>0</v>
      </c>
    </row>
  </sheetData>
  <mergeCells count="2">
    <mergeCell ref="A1:H1"/>
    <mergeCell ref="A9:H9"/>
  </mergeCells>
  <conditionalFormatting sqref="D14">
    <cfRule type="duplicateValues" dxfId="26" priority="19"/>
  </conditionalFormatting>
  <conditionalFormatting sqref="D11">
    <cfRule type="duplicateValues" dxfId="25" priority="12"/>
  </conditionalFormatting>
  <conditionalFormatting sqref="D11">
    <cfRule type="duplicateValues" dxfId="24" priority="11"/>
  </conditionalFormatting>
  <conditionalFormatting sqref="D13">
    <cfRule type="duplicateValues" dxfId="23" priority="16"/>
  </conditionalFormatting>
  <conditionalFormatting sqref="D12">
    <cfRule type="duplicateValues" dxfId="22" priority="13"/>
  </conditionalFormatting>
  <conditionalFormatting sqref="D3:D4">
    <cfRule type="duplicateValues" dxfId="21" priority="2"/>
  </conditionalFormatting>
  <conditionalFormatting sqref="D5">
    <cfRule type="duplicateValues" dxfId="20" priority="1"/>
  </conditionalFormatting>
  <conditionalFormatting sqref="D6">
    <cfRule type="duplicateValues" dxfId="19" priority="77"/>
  </conditionalFormatting>
  <dataValidations count="1">
    <dataValidation type="custom" allowBlank="1" showInputMessage="1" prompt="拒绝重复输入 - 当前输入的内容，与本区域的其他单元格内容重复。" sqref="B11" xr:uid="{00000000-0002-0000-0D00-000000000000}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2"/>
  <sheetViews>
    <sheetView workbookViewId="0">
      <selection activeCell="B3" sqref="B3:F7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  <c r="J3" s="9"/>
      <c r="K3" s="9"/>
      <c r="N3" s="9"/>
      <c r="O3" s="9"/>
    </row>
    <row r="4" spans="1:15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7" si="0">G4*F4</f>
        <v>0</v>
      </c>
      <c r="J4" s="9"/>
      <c r="K4" s="9"/>
      <c r="N4" s="9"/>
      <c r="O4" s="9"/>
    </row>
    <row r="5" spans="1:15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  <c r="J5" s="9"/>
      <c r="K5" s="9"/>
      <c r="N5" s="9"/>
      <c r="O5" s="9"/>
    </row>
    <row r="6" spans="1:15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  <c r="J6" s="9"/>
      <c r="K6" s="9"/>
      <c r="N6" s="9"/>
      <c r="O6" s="9"/>
    </row>
    <row r="7" spans="1:15" x14ac:dyDescent="0.35">
      <c r="A7" s="1">
        <v>5</v>
      </c>
      <c r="B7" s="45"/>
      <c r="C7" s="46"/>
      <c r="D7" s="41"/>
      <c r="E7" s="44"/>
      <c r="F7" s="42"/>
      <c r="G7" s="47">
        <v>170</v>
      </c>
      <c r="H7" s="3">
        <f t="shared" si="0"/>
        <v>0</v>
      </c>
    </row>
    <row r="8" spans="1:15" x14ac:dyDescent="0.35">
      <c r="A8" s="6"/>
      <c r="B8" s="6"/>
      <c r="C8" s="6"/>
      <c r="D8" s="6"/>
      <c r="E8" s="6"/>
      <c r="F8" s="7">
        <f>SUM(F3:F7)</f>
        <v>0</v>
      </c>
      <c r="G8" s="6"/>
      <c r="H8" s="7">
        <f>SUM(H3:H7)</f>
        <v>0</v>
      </c>
    </row>
    <row r="9" spans="1:15" s="21" customFormat="1" x14ac:dyDescent="0.35">
      <c r="A9"/>
      <c r="B9"/>
      <c r="C9"/>
      <c r="D9"/>
      <c r="E9"/>
      <c r="F9"/>
      <c r="G9"/>
      <c r="H9"/>
    </row>
    <row r="10" spans="1:15" x14ac:dyDescent="0.35">
      <c r="A10" s="75" t="s">
        <v>23</v>
      </c>
      <c r="B10" s="75"/>
      <c r="C10" s="75"/>
      <c r="D10" s="75"/>
      <c r="E10" s="75"/>
      <c r="F10" s="75"/>
      <c r="G10" s="75"/>
      <c r="H10" s="75"/>
    </row>
    <row r="11" spans="1:15" x14ac:dyDescent="0.35">
      <c r="A11" s="4"/>
      <c r="B11" s="4" t="s">
        <v>0</v>
      </c>
      <c r="C11" s="4" t="s">
        <v>1</v>
      </c>
      <c r="D11" s="4" t="s">
        <v>2</v>
      </c>
      <c r="E11" s="4" t="s">
        <v>24</v>
      </c>
      <c r="F11" s="4" t="s">
        <v>3</v>
      </c>
      <c r="G11" s="4" t="s">
        <v>4</v>
      </c>
      <c r="H11" s="4" t="s">
        <v>5</v>
      </c>
    </row>
    <row r="12" spans="1:15" x14ac:dyDescent="0.35">
      <c r="A12" s="1">
        <v>1</v>
      </c>
      <c r="B12" s="1"/>
      <c r="C12" s="2"/>
      <c r="D12" s="1"/>
      <c r="E12" s="1"/>
      <c r="F12" s="3"/>
      <c r="G12" s="3"/>
      <c r="H12" s="3">
        <f>F12*G12</f>
        <v>0</v>
      </c>
    </row>
    <row r="13" spans="1:15" x14ac:dyDescent="0.35">
      <c r="A13" s="1">
        <v>2</v>
      </c>
      <c r="B13" s="2"/>
      <c r="C13" s="2"/>
      <c r="D13" s="59"/>
      <c r="E13" s="1"/>
      <c r="F13" s="3"/>
      <c r="G13" s="3"/>
      <c r="H13" s="3">
        <f t="shared" ref="H13:H15" si="1">F13*G13</f>
        <v>0</v>
      </c>
      <c r="J13" s="9"/>
    </row>
    <row r="14" spans="1:15" x14ac:dyDescent="0.35">
      <c r="A14" s="1">
        <v>3</v>
      </c>
      <c r="B14" s="2"/>
      <c r="C14" s="2"/>
      <c r="D14" s="1"/>
      <c r="E14" s="1"/>
      <c r="F14" s="3"/>
      <c r="G14" s="3"/>
      <c r="H14" s="3">
        <f t="shared" si="1"/>
        <v>0</v>
      </c>
      <c r="J14" s="9"/>
    </row>
    <row r="15" spans="1:15" x14ac:dyDescent="0.35">
      <c r="A15" s="1">
        <v>4</v>
      </c>
      <c r="B15" s="2"/>
      <c r="C15" s="2"/>
      <c r="D15" s="1"/>
      <c r="E15" s="1"/>
      <c r="F15" s="3"/>
      <c r="G15" s="3"/>
      <c r="H15" s="3">
        <f t="shared" si="1"/>
        <v>0</v>
      </c>
      <c r="J15" s="9"/>
    </row>
    <row r="16" spans="1:15" x14ac:dyDescent="0.35">
      <c r="A16" s="4"/>
      <c r="B16" s="4"/>
      <c r="C16" s="4"/>
      <c r="D16" s="4"/>
      <c r="E16" s="4"/>
      <c r="F16" s="5">
        <f>SUM(F12:F15)</f>
        <v>0</v>
      </c>
      <c r="G16" s="4"/>
      <c r="H16" s="5">
        <f>SUM(H12:H15)</f>
        <v>0</v>
      </c>
      <c r="J16" s="9"/>
    </row>
    <row r="17" spans="1:16" x14ac:dyDescent="0.35">
      <c r="A17" s="19"/>
      <c r="B17" s="19"/>
      <c r="C17" s="19"/>
      <c r="D17" s="19"/>
      <c r="E17" s="19"/>
      <c r="F17" s="20"/>
      <c r="G17" s="19"/>
      <c r="H17" s="20"/>
      <c r="J17" s="9"/>
    </row>
    <row r="18" spans="1:16" x14ac:dyDescent="0.35">
      <c r="A18" s="4"/>
      <c r="B18" s="4"/>
      <c r="C18" s="4"/>
      <c r="D18" s="4"/>
      <c r="E18" s="4"/>
      <c r="F18" s="5">
        <f>F8+F16</f>
        <v>0</v>
      </c>
      <c r="G18" s="4"/>
      <c r="H18" s="5">
        <f>H8+H16</f>
        <v>0</v>
      </c>
    </row>
    <row r="19" spans="1:16" x14ac:dyDescent="0.35">
      <c r="F19" s="1" t="s">
        <v>15</v>
      </c>
      <c r="G19" s="1"/>
      <c r="H19" s="3">
        <v>0</v>
      </c>
      <c r="N19">
        <v>1000</v>
      </c>
      <c r="P19">
        <v>200</v>
      </c>
    </row>
    <row r="20" spans="1:16" x14ac:dyDescent="0.35">
      <c r="F20" s="1" t="s">
        <v>28</v>
      </c>
      <c r="G20" s="1"/>
      <c r="H20" s="8">
        <f>H16-H19+H8</f>
        <v>0</v>
      </c>
      <c r="N20">
        <f>SUM(N13:N19)</f>
        <v>1000</v>
      </c>
    </row>
    <row r="21" spans="1:16" x14ac:dyDescent="0.35">
      <c r="N21">
        <v>500</v>
      </c>
    </row>
    <row r="22" spans="1:16" x14ac:dyDescent="0.35">
      <c r="N22">
        <f>N20+N21</f>
        <v>1500</v>
      </c>
    </row>
    <row r="23" spans="1:16" x14ac:dyDescent="0.35">
      <c r="N23">
        <f>N20-12663</f>
        <v>-11663</v>
      </c>
    </row>
    <row r="24" spans="1:16" x14ac:dyDescent="0.35">
      <c r="A24" s="14"/>
      <c r="B24" s="14"/>
      <c r="C24" s="14"/>
      <c r="D24" s="14"/>
      <c r="E24" s="14"/>
      <c r="F24" s="14"/>
      <c r="G24" s="14"/>
      <c r="H24" s="14"/>
    </row>
    <row r="25" spans="1:16" x14ac:dyDescent="0.35">
      <c r="A25" s="14"/>
      <c r="B25" s="25"/>
      <c r="C25" s="25"/>
      <c r="D25" s="14"/>
      <c r="E25" s="14"/>
      <c r="F25" s="13"/>
      <c r="G25" s="13"/>
      <c r="H25" s="14"/>
    </row>
    <row r="26" spans="1:16" x14ac:dyDescent="0.35">
      <c r="A26" s="14"/>
      <c r="B26" s="14"/>
      <c r="C26" s="25"/>
      <c r="D26" s="14"/>
      <c r="E26" s="14"/>
      <c r="F26" s="13"/>
      <c r="G26" s="13"/>
      <c r="H26" s="14"/>
    </row>
    <row r="27" spans="1:16" x14ac:dyDescent="0.35">
      <c r="A27" s="14"/>
      <c r="B27" s="14"/>
      <c r="C27" s="25"/>
      <c r="D27" s="14"/>
      <c r="E27" s="14"/>
      <c r="F27" s="13"/>
      <c r="G27" s="13"/>
      <c r="H27" s="14"/>
    </row>
    <row r="28" spans="1:16" x14ac:dyDescent="0.35">
      <c r="A28" s="14"/>
      <c r="B28" s="14"/>
      <c r="C28" s="25"/>
      <c r="D28" s="14"/>
      <c r="E28" s="14"/>
      <c r="F28" s="13"/>
      <c r="G28" s="13"/>
      <c r="H28" s="14"/>
    </row>
    <row r="29" spans="1:16" x14ac:dyDescent="0.35">
      <c r="A29" s="14"/>
      <c r="B29" s="14"/>
      <c r="C29" s="25"/>
      <c r="D29" s="14"/>
      <c r="E29" s="14"/>
      <c r="F29" s="13"/>
      <c r="G29" s="13"/>
      <c r="H29" s="14"/>
    </row>
    <row r="30" spans="1:16" x14ac:dyDescent="0.35">
      <c r="A30" s="14"/>
      <c r="B30" s="14"/>
      <c r="C30" s="25"/>
      <c r="D30" s="14"/>
      <c r="E30" s="14"/>
      <c r="F30" s="13"/>
      <c r="G30" s="13"/>
      <c r="H30" s="14"/>
      <c r="P30" t="s">
        <v>46</v>
      </c>
    </row>
    <row r="31" spans="1:16" x14ac:dyDescent="0.35">
      <c r="A31" s="14"/>
      <c r="B31" s="14"/>
      <c r="C31" s="14"/>
      <c r="D31" s="14"/>
      <c r="E31" s="14"/>
      <c r="F31" s="14"/>
      <c r="G31" s="14"/>
      <c r="H31" s="14"/>
    </row>
    <row r="32" spans="1:16" x14ac:dyDescent="0.35">
      <c r="A32" s="14"/>
      <c r="B32" s="14"/>
      <c r="C32" s="14"/>
      <c r="D32" s="14"/>
      <c r="E32" s="14"/>
      <c r="F32" s="14"/>
      <c r="G32" s="14"/>
      <c r="H32" s="14"/>
    </row>
  </sheetData>
  <mergeCells count="2">
    <mergeCell ref="A10:H10"/>
    <mergeCell ref="A1:H1"/>
  </mergeCells>
  <conditionalFormatting sqref="D12:D15">
    <cfRule type="duplicateValues" dxfId="18" priority="20"/>
  </conditionalFormatting>
  <conditionalFormatting sqref="D7">
    <cfRule type="duplicateValues" dxfId="17" priority="3"/>
  </conditionalFormatting>
  <conditionalFormatting sqref="D3:D6">
    <cfRule type="duplicateValues" dxfId="16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6"/>
  <sheetViews>
    <sheetView workbookViewId="0">
      <selection activeCell="C3" sqref="C3:D4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0.54296875" bestFit="1" customWidth="1"/>
    <col min="10" max="10" width="10.54296875" bestFit="1" customWidth="1"/>
  </cols>
  <sheetData>
    <row r="1" spans="1:14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14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4" x14ac:dyDescent="0.35">
      <c r="A3" s="1">
        <v>1</v>
      </c>
      <c r="B3" s="45"/>
      <c r="C3" s="46"/>
      <c r="D3" s="41"/>
      <c r="E3" s="44"/>
      <c r="F3" s="42"/>
      <c r="G3" s="47"/>
      <c r="H3" s="3">
        <f t="shared" ref="H3:H4" si="0">F3*G3</f>
        <v>0</v>
      </c>
    </row>
    <row r="4" spans="1:14" x14ac:dyDescent="0.35">
      <c r="A4" s="1">
        <v>2</v>
      </c>
      <c r="B4" s="45"/>
      <c r="C4" s="46"/>
      <c r="D4" s="41"/>
      <c r="E4" s="44"/>
      <c r="F4" s="42"/>
      <c r="G4" s="47"/>
      <c r="H4" s="3">
        <f t="shared" si="0"/>
        <v>0</v>
      </c>
    </row>
    <row r="5" spans="1:14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14" x14ac:dyDescent="0.35">
      <c r="A7" s="75" t="s">
        <v>23</v>
      </c>
      <c r="B7" s="75"/>
      <c r="C7" s="75"/>
      <c r="D7" s="75"/>
      <c r="E7" s="75"/>
      <c r="F7" s="75"/>
      <c r="G7" s="75"/>
      <c r="H7" s="75"/>
    </row>
    <row r="8" spans="1:14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14" x14ac:dyDescent="0.35">
      <c r="A9" s="1">
        <v>1</v>
      </c>
      <c r="B9" s="1"/>
      <c r="C9" s="2"/>
      <c r="D9" s="1"/>
      <c r="E9" s="1"/>
      <c r="F9" s="3"/>
      <c r="G9" s="3"/>
      <c r="H9" s="3">
        <f>F9*G9</f>
        <v>0</v>
      </c>
    </row>
    <row r="10" spans="1:14" x14ac:dyDescent="0.35">
      <c r="A10" s="1">
        <v>2</v>
      </c>
      <c r="B10" s="2"/>
      <c r="C10" s="2"/>
      <c r="D10" s="1"/>
      <c r="E10" s="1"/>
      <c r="F10" s="3"/>
      <c r="G10" s="3"/>
      <c r="H10" s="3">
        <f t="shared" ref="H10:H11" si="1">F10*G10</f>
        <v>0</v>
      </c>
    </row>
    <row r="11" spans="1:14" x14ac:dyDescent="0.35">
      <c r="A11" s="1">
        <v>3</v>
      </c>
      <c r="B11" s="2"/>
      <c r="C11" s="2"/>
      <c r="D11" s="1"/>
      <c r="E11" s="1"/>
      <c r="F11" s="3"/>
      <c r="G11" s="3"/>
      <c r="H11" s="3">
        <f t="shared" si="1"/>
        <v>0</v>
      </c>
    </row>
    <row r="12" spans="1:14" x14ac:dyDescent="0.35">
      <c r="A12" s="4"/>
      <c r="B12" s="4"/>
      <c r="C12" s="4"/>
      <c r="D12" s="4"/>
      <c r="E12" s="4"/>
      <c r="F12" s="5">
        <f>SUM(F9:F11)</f>
        <v>0</v>
      </c>
      <c r="G12" s="4"/>
      <c r="H12" s="5">
        <f>SUM(H9:H11)</f>
        <v>0</v>
      </c>
    </row>
    <row r="14" spans="1:14" x14ac:dyDescent="0.35">
      <c r="A14" s="4"/>
      <c r="B14" s="4"/>
      <c r="C14" s="4"/>
      <c r="D14" s="4"/>
      <c r="E14" s="4"/>
      <c r="F14" s="5">
        <f>F5+F12</f>
        <v>0</v>
      </c>
      <c r="G14" s="4"/>
      <c r="H14" s="5">
        <f>H5+H12</f>
        <v>0</v>
      </c>
    </row>
    <row r="15" spans="1:14" x14ac:dyDescent="0.35">
      <c r="F15" s="1" t="s">
        <v>15</v>
      </c>
      <c r="G15" s="1"/>
      <c r="H15" s="3">
        <v>0</v>
      </c>
      <c r="J15" s="9"/>
    </row>
    <row r="16" spans="1:14" x14ac:dyDescent="0.35">
      <c r="F16" s="1" t="s">
        <v>28</v>
      </c>
      <c r="G16" s="1"/>
      <c r="H16" s="8">
        <f>H14-H15</f>
        <v>0</v>
      </c>
      <c r="N16" t="s">
        <v>34</v>
      </c>
    </row>
  </sheetData>
  <mergeCells count="2">
    <mergeCell ref="A7:H7"/>
    <mergeCell ref="A1:H1"/>
  </mergeCells>
  <conditionalFormatting sqref="D9">
    <cfRule type="duplicateValues" dxfId="15" priority="6"/>
  </conditionalFormatting>
  <conditionalFormatting sqref="D3:D4">
    <cfRule type="duplicateValues" dxfId="14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7"/>
  <sheetViews>
    <sheetView workbookViewId="0">
      <selection activeCell="M16" sqref="M16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F3*G3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6" si="0">F4*G4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8" x14ac:dyDescent="0.35">
      <c r="A9" s="75" t="s">
        <v>23</v>
      </c>
      <c r="B9" s="75"/>
      <c r="C9" s="75"/>
      <c r="D9" s="75"/>
      <c r="E9" s="75"/>
      <c r="F9" s="75"/>
      <c r="G9" s="75"/>
      <c r="H9" s="75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45"/>
      <c r="C11" s="46"/>
      <c r="D11" s="41"/>
      <c r="E11" s="42"/>
      <c r="F11" s="42"/>
      <c r="G11" s="43">
        <v>264</v>
      </c>
      <c r="H11" s="3">
        <f>F11*G11</f>
        <v>0</v>
      </c>
    </row>
    <row r="12" spans="1:8" x14ac:dyDescent="0.35">
      <c r="A12" s="1">
        <v>2</v>
      </c>
      <c r="B12" s="45"/>
      <c r="C12" s="46"/>
      <c r="D12" s="41"/>
      <c r="E12" s="42"/>
      <c r="F12" s="42"/>
      <c r="G12" s="43">
        <v>264</v>
      </c>
      <c r="H12" s="3">
        <f t="shared" ref="H12" si="1">F12*G12</f>
        <v>0</v>
      </c>
    </row>
    <row r="13" spans="1:8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5" spans="1:8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8" x14ac:dyDescent="0.35">
      <c r="F16" s="1" t="s">
        <v>19</v>
      </c>
      <c r="G16" s="1"/>
      <c r="H16" s="3"/>
    </row>
    <row r="17" spans="6:16" x14ac:dyDescent="0.35">
      <c r="F17" s="1" t="s">
        <v>16</v>
      </c>
      <c r="G17" s="1"/>
      <c r="H17" s="3"/>
    </row>
    <row r="18" spans="6:16" x14ac:dyDescent="0.35">
      <c r="F18" s="1" t="s">
        <v>28</v>
      </c>
      <c r="G18" s="1"/>
      <c r="H18" s="8">
        <f>H15-H16-H17</f>
        <v>0</v>
      </c>
    </row>
    <row r="22" spans="6:16" x14ac:dyDescent="0.35">
      <c r="O22">
        <f>24*108</f>
        <v>2592</v>
      </c>
    </row>
    <row r="25" spans="6:16" x14ac:dyDescent="0.35">
      <c r="M25">
        <f>500*17</f>
        <v>8500</v>
      </c>
      <c r="O25">
        <f>7000-2600</f>
        <v>4400</v>
      </c>
      <c r="P25">
        <f>500*4</f>
        <v>2000</v>
      </c>
    </row>
    <row r="26" spans="6:16" x14ac:dyDescent="0.35">
      <c r="M26">
        <f>M25-3000</f>
        <v>5500</v>
      </c>
      <c r="O26">
        <f>O25*4</f>
        <v>17600</v>
      </c>
    </row>
    <row r="27" spans="6:16" x14ac:dyDescent="0.35">
      <c r="P27">
        <f>O26-P25</f>
        <v>15600</v>
      </c>
    </row>
  </sheetData>
  <mergeCells count="2">
    <mergeCell ref="A9:H9"/>
    <mergeCell ref="A1:H1"/>
  </mergeCells>
  <conditionalFormatting sqref="D3:D6">
    <cfRule type="duplicateValues" dxfId="13" priority="4"/>
  </conditionalFormatting>
  <conditionalFormatting sqref="D11">
    <cfRule type="duplicateValues" dxfId="12" priority="1"/>
  </conditionalFormatting>
  <conditionalFormatting sqref="D11">
    <cfRule type="duplicateValues" dxfId="11" priority="2"/>
  </conditionalFormatting>
  <conditionalFormatting sqref="D12">
    <cfRule type="duplicateValues" dxfId="10" priority="3"/>
  </conditionalFormatting>
  <dataValidations count="1">
    <dataValidation type="custom" allowBlank="1" showInputMessage="1" prompt="拒绝重复输入 - 当前输入的内容，与本区域的其他单元格内容重复。" sqref="B11" xr:uid="{00000000-0002-0000-1000-000000000000}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0"/>
  <sheetViews>
    <sheetView workbookViewId="0">
      <selection activeCell="H18" sqref="H18:H19"/>
    </sheetView>
  </sheetViews>
  <sheetFormatPr defaultRowHeight="14.5" x14ac:dyDescent="0.35"/>
  <cols>
    <col min="2" max="2" width="9.179687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/>
      <c r="B3" s="45"/>
      <c r="C3" s="46"/>
      <c r="D3" s="56"/>
      <c r="E3" s="44"/>
      <c r="F3" s="42"/>
      <c r="G3" s="47"/>
      <c r="H3" s="48">
        <f t="shared" ref="H3:H5" si="0">G3*F3</f>
        <v>0</v>
      </c>
    </row>
    <row r="4" spans="1:12" x14ac:dyDescent="0.35">
      <c r="A4" s="1">
        <v>1</v>
      </c>
      <c r="B4" s="45"/>
      <c r="C4" s="46"/>
      <c r="D4" s="56"/>
      <c r="E4" s="44"/>
      <c r="F4" s="42"/>
      <c r="G4" s="47"/>
      <c r="H4" s="48">
        <f t="shared" si="0"/>
        <v>0</v>
      </c>
    </row>
    <row r="5" spans="1:12" x14ac:dyDescent="0.35">
      <c r="A5" s="1">
        <v>2</v>
      </c>
      <c r="B5" s="45"/>
      <c r="C5" s="46"/>
      <c r="D5" s="56"/>
      <c r="E5" s="44"/>
      <c r="F5" s="42"/>
      <c r="G5" s="47"/>
      <c r="H5" s="48">
        <f t="shared" si="0"/>
        <v>0</v>
      </c>
      <c r="J5" s="21"/>
      <c r="K5" s="21"/>
      <c r="L5" s="21"/>
    </row>
    <row r="6" spans="1:12" x14ac:dyDescent="0.35">
      <c r="A6" s="1">
        <v>3</v>
      </c>
      <c r="B6" s="45"/>
      <c r="C6" s="46"/>
      <c r="D6" s="56"/>
      <c r="E6" s="44"/>
      <c r="F6" s="42"/>
      <c r="G6" s="47"/>
      <c r="H6" s="48">
        <f>G6*F6</f>
        <v>0</v>
      </c>
    </row>
    <row r="7" spans="1:12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2" x14ac:dyDescent="0.35">
      <c r="A9" s="75" t="s">
        <v>23</v>
      </c>
      <c r="B9" s="75"/>
      <c r="C9" s="75"/>
      <c r="D9" s="75"/>
      <c r="E9" s="75"/>
      <c r="F9" s="75"/>
      <c r="G9" s="75"/>
      <c r="H9" s="75"/>
    </row>
    <row r="10" spans="1:12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12" x14ac:dyDescent="0.35">
      <c r="A11" s="1">
        <v>1</v>
      </c>
      <c r="B11" s="2"/>
      <c r="C11" s="2"/>
      <c r="D11" s="1"/>
      <c r="E11" s="1"/>
      <c r="F11" s="3"/>
      <c r="G11" s="3">
        <v>240</v>
      </c>
      <c r="H11" s="3">
        <f>F11*G11</f>
        <v>0</v>
      </c>
    </row>
    <row r="12" spans="1:12" x14ac:dyDescent="0.35">
      <c r="A12" s="1">
        <v>2</v>
      </c>
      <c r="B12" s="2"/>
      <c r="C12" s="2"/>
      <c r="D12" s="1"/>
      <c r="E12" s="1"/>
      <c r="F12" s="3"/>
      <c r="G12" s="3">
        <v>287</v>
      </c>
      <c r="H12" s="3">
        <f t="shared" ref="H12" si="1">F12*G12</f>
        <v>0</v>
      </c>
    </row>
    <row r="13" spans="1:12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2" s="21" customFormat="1" x14ac:dyDescent="0.35">
      <c r="A14" s="19"/>
      <c r="B14" s="19"/>
      <c r="C14" s="19"/>
      <c r="D14" s="19"/>
      <c r="E14" s="19"/>
      <c r="F14" s="20"/>
      <c r="G14" s="19"/>
      <c r="H14" s="20"/>
    </row>
    <row r="15" spans="1:12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12" x14ac:dyDescent="0.35">
      <c r="F16" s="9"/>
    </row>
    <row r="17" spans="6:8" x14ac:dyDescent="0.35">
      <c r="F17" s="1" t="s">
        <v>15</v>
      </c>
      <c r="G17" s="1"/>
      <c r="H17" s="3"/>
    </row>
    <row r="18" spans="6:8" x14ac:dyDescent="0.35">
      <c r="F18" s="1" t="s">
        <v>40</v>
      </c>
      <c r="G18" s="1"/>
      <c r="H18" s="3"/>
    </row>
    <row r="19" spans="6:8" x14ac:dyDescent="0.35">
      <c r="F19" s="1" t="s">
        <v>16</v>
      </c>
      <c r="G19" s="1"/>
      <c r="H19" s="3"/>
    </row>
    <row r="20" spans="6:8" x14ac:dyDescent="0.35">
      <c r="F20" s="1" t="s">
        <v>28</v>
      </c>
      <c r="G20" s="1"/>
      <c r="H20" s="8">
        <f>H15-H17-H18-H19</f>
        <v>0</v>
      </c>
    </row>
  </sheetData>
  <mergeCells count="2">
    <mergeCell ref="A9:H9"/>
    <mergeCell ref="A1:H1"/>
  </mergeCells>
  <conditionalFormatting sqref="D11">
    <cfRule type="duplicateValues" dxfId="9" priority="5"/>
  </conditionalFormatting>
  <conditionalFormatting sqref="D12">
    <cfRule type="duplicateValues" dxfId="8" priority="15"/>
  </conditionalFormatting>
  <conditionalFormatting sqref="D3:D6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1"/>
  <sheetViews>
    <sheetView workbookViewId="0">
      <selection activeCell="J17" sqref="J17:J18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75" t="s">
        <v>6</v>
      </c>
      <c r="B1" s="75"/>
      <c r="C1" s="75"/>
      <c r="D1" s="75"/>
      <c r="E1" s="75"/>
      <c r="F1" s="75"/>
      <c r="G1" s="75"/>
      <c r="M1" s="75" t="s">
        <v>6</v>
      </c>
      <c r="N1" s="75"/>
      <c r="O1" s="75"/>
      <c r="P1" s="75"/>
      <c r="Q1" s="75"/>
      <c r="R1" s="75"/>
      <c r="S1" s="75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19</v>
      </c>
      <c r="F8" s="1"/>
      <c r="G8" s="3">
        <v>0</v>
      </c>
      <c r="Q8" s="1" t="s">
        <v>19</v>
      </c>
      <c r="R8" s="1"/>
      <c r="S8" s="3">
        <v>0</v>
      </c>
    </row>
    <row r="9" spans="1:23" x14ac:dyDescent="0.35">
      <c r="E9" s="1" t="s">
        <v>16</v>
      </c>
      <c r="F9" s="1"/>
      <c r="G9" s="8">
        <v>0</v>
      </c>
      <c r="Q9" s="1" t="s">
        <v>16</v>
      </c>
      <c r="R9" s="1"/>
      <c r="S9" s="8">
        <v>0</v>
      </c>
    </row>
    <row r="10" spans="1:23" x14ac:dyDescent="0.35">
      <c r="E10" s="1" t="s">
        <v>22</v>
      </c>
      <c r="F10" s="1"/>
      <c r="G10" s="8">
        <f>G6-G8-G9</f>
        <v>0</v>
      </c>
      <c r="Q10" s="1" t="s">
        <v>22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75" t="s">
        <v>23</v>
      </c>
      <c r="B13" s="75"/>
      <c r="C13" s="75"/>
      <c r="D13" s="75"/>
      <c r="E13" s="75"/>
      <c r="F13" s="75"/>
      <c r="G13" s="75"/>
      <c r="H13" s="75"/>
      <c r="M13" s="75" t="s">
        <v>23</v>
      </c>
      <c r="N13" s="75"/>
      <c r="O13" s="75"/>
      <c r="P13" s="75"/>
      <c r="Q13" s="75"/>
      <c r="R13" s="75"/>
      <c r="S13" s="75"/>
      <c r="T13" s="75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24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24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15</v>
      </c>
      <c r="G20" s="1"/>
      <c r="H20" s="3"/>
      <c r="R20" s="1" t="s">
        <v>15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28</v>
      </c>
      <c r="G21" s="1"/>
      <c r="H21" s="8">
        <f>H18-H20+G10</f>
        <v>0</v>
      </c>
      <c r="R21" s="1" t="s">
        <v>28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6" priority="3"/>
  </conditionalFormatting>
  <conditionalFormatting sqref="D15:D16">
    <cfRule type="duplicateValues" dxfId="5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E18" sqref="E18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10.17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75" t="s">
        <v>23</v>
      </c>
      <c r="B1" s="75"/>
      <c r="C1" s="75"/>
      <c r="D1" s="75"/>
      <c r="E1" s="75"/>
      <c r="F1" s="75"/>
      <c r="G1" s="75"/>
      <c r="H1" s="75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24</v>
      </c>
      <c r="F2" s="4" t="s">
        <v>3</v>
      </c>
      <c r="G2" s="4" t="s">
        <v>4</v>
      </c>
      <c r="H2" s="4" t="s">
        <v>5</v>
      </c>
      <c r="O2" s="32" t="s">
        <v>24</v>
      </c>
      <c r="P2" s="32" t="s">
        <v>63</v>
      </c>
    </row>
    <row r="3" spans="1:18" x14ac:dyDescent="0.35">
      <c r="A3" s="1">
        <v>1</v>
      </c>
      <c r="B3" s="45"/>
      <c r="C3" s="46"/>
      <c r="D3" s="41"/>
      <c r="E3" s="42"/>
      <c r="F3" s="42"/>
      <c r="G3" s="43"/>
      <c r="H3" s="3">
        <f t="shared" ref="H3:H8" si="0">F3*G3</f>
        <v>0</v>
      </c>
      <c r="O3" s="1" t="s">
        <v>62</v>
      </c>
      <c r="P3" s="1">
        <v>253</v>
      </c>
    </row>
    <row r="4" spans="1:18" x14ac:dyDescent="0.35">
      <c r="A4" s="1">
        <v>2</v>
      </c>
      <c r="B4" s="45"/>
      <c r="C4" s="46"/>
      <c r="D4" s="41"/>
      <c r="E4" s="42"/>
      <c r="F4" s="42"/>
      <c r="G4" s="43"/>
      <c r="H4" s="3">
        <f t="shared" si="0"/>
        <v>0</v>
      </c>
      <c r="O4" s="1" t="s">
        <v>47</v>
      </c>
      <c r="P4" s="1">
        <v>242</v>
      </c>
    </row>
    <row r="5" spans="1:18" x14ac:dyDescent="0.35">
      <c r="A5" s="1">
        <v>3</v>
      </c>
      <c r="B5" s="45"/>
      <c r="C5" s="46"/>
      <c r="D5" s="41"/>
      <c r="E5" s="42"/>
      <c r="F5" s="42"/>
      <c r="G5" s="43"/>
      <c r="H5" s="3">
        <f t="shared" si="0"/>
        <v>0</v>
      </c>
      <c r="O5" s="1" t="s">
        <v>48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49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44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53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58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50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59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25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60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42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61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57</v>
      </c>
      <c r="P16" s="1">
        <v>309</v>
      </c>
    </row>
    <row r="17" spans="15:16" x14ac:dyDescent="0.35">
      <c r="O17" s="1" t="s">
        <v>51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74" priority="26"/>
  </conditionalFormatting>
  <conditionalFormatting sqref="D13:D14">
    <cfRule type="duplicateValues" dxfId="73" priority="9"/>
  </conditionalFormatting>
  <conditionalFormatting sqref="D13:D14">
    <cfRule type="duplicateValues" dxfId="72" priority="8"/>
  </conditionalFormatting>
  <conditionalFormatting sqref="D6:D12">
    <cfRule type="duplicateValues" dxfId="71" priority="5"/>
  </conditionalFormatting>
  <conditionalFormatting sqref="D6:D12">
    <cfRule type="duplicateValues" dxfId="70" priority="4"/>
  </conditionalFormatting>
  <conditionalFormatting sqref="D3">
    <cfRule type="duplicateValues" dxfId="69" priority="1"/>
  </conditionalFormatting>
  <conditionalFormatting sqref="D3">
    <cfRule type="duplicateValues" dxfId="68" priority="2"/>
  </conditionalFormatting>
  <conditionalFormatting sqref="D4:D5">
    <cfRule type="duplicateValues" dxfId="67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2"/>
  <sheetViews>
    <sheetView workbookViewId="0">
      <selection activeCell="N12" sqref="N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75" t="s">
        <v>23</v>
      </c>
      <c r="B7" s="75"/>
      <c r="C7" s="75"/>
      <c r="D7" s="75"/>
      <c r="E7" s="75"/>
      <c r="F7" s="75"/>
      <c r="G7" s="75"/>
      <c r="H7" s="75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15</v>
      </c>
      <c r="G16" s="1"/>
      <c r="H16" s="3"/>
    </row>
    <row r="17" spans="5:9" x14ac:dyDescent="0.35">
      <c r="F17" s="1" t="s">
        <v>40</v>
      </c>
      <c r="G17" s="1"/>
      <c r="H17" s="3">
        <v>0</v>
      </c>
      <c r="I17" s="10">
        <v>8608</v>
      </c>
    </row>
    <row r="18" spans="5:9" x14ac:dyDescent="0.35">
      <c r="F18" s="1" t="s">
        <v>28</v>
      </c>
      <c r="G18" s="1"/>
      <c r="H18" s="8">
        <f>H15-H16-H17</f>
        <v>0</v>
      </c>
    </row>
    <row r="21" spans="5:9" x14ac:dyDescent="0.35">
      <c r="E21" t="s">
        <v>19</v>
      </c>
    </row>
    <row r="22" spans="5:9" x14ac:dyDescent="0.35">
      <c r="F22" s="23" t="s">
        <v>37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4" priority="11"/>
  </conditionalFormatting>
  <conditionalFormatting sqref="D11">
    <cfRule type="duplicateValues" dxfId="3" priority="5"/>
  </conditionalFormatting>
  <conditionalFormatting sqref="D9:D10">
    <cfRule type="duplicateValues" dxfId="2" priority="4"/>
  </conditionalFormatting>
  <conditionalFormatting sqref="D3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104"/>
  <sheetViews>
    <sheetView topLeftCell="A45" zoomScale="85" zoomScaleNormal="85" workbookViewId="0">
      <selection activeCell="E59" sqref="E59"/>
    </sheetView>
  </sheetViews>
  <sheetFormatPr defaultRowHeight="14.5" x14ac:dyDescent="0.35"/>
  <cols>
    <col min="2" max="3" width="13.81640625" bestFit="1" customWidth="1"/>
    <col min="4" max="4" width="10.54296875" bestFit="1" customWidth="1"/>
    <col min="5" max="5" width="10.453125" bestFit="1" customWidth="1"/>
    <col min="6" max="6" width="13.81640625" bestFit="1" customWidth="1"/>
    <col min="7" max="7" width="10.54296875" bestFit="1" customWidth="1"/>
    <col min="8" max="8" width="11.453125" bestFit="1" customWidth="1"/>
    <col min="9" max="9" width="10.54296875" bestFit="1" customWidth="1"/>
    <col min="10" max="10" width="11.54296875" bestFit="1" customWidth="1"/>
    <col min="11" max="11" width="11.81640625" bestFit="1" customWidth="1"/>
    <col min="12" max="12" width="5.1796875" customWidth="1"/>
    <col min="13" max="13" width="12.81640625" bestFit="1" customWidth="1"/>
    <col min="14" max="14" width="11" bestFit="1" customWidth="1"/>
    <col min="15" max="15" width="10.54296875" bestFit="1" customWidth="1"/>
    <col min="16" max="16" width="11.81640625" bestFit="1" customWidth="1"/>
    <col min="19" max="20" width="10.54296875" bestFit="1" customWidth="1"/>
  </cols>
  <sheetData>
    <row r="2" spans="2:22" ht="18.5" x14ac:dyDescent="0.45">
      <c r="B2" s="78" t="s">
        <v>14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</row>
    <row r="3" spans="2:22" ht="18.5" x14ac:dyDescent="0.45">
      <c r="B3" s="79" t="s">
        <v>31</v>
      </c>
      <c r="C3" s="79"/>
      <c r="D3" s="79"/>
      <c r="E3" s="79"/>
      <c r="F3" s="79"/>
      <c r="G3" s="18"/>
      <c r="H3" s="79" t="s">
        <v>32</v>
      </c>
      <c r="I3" s="79"/>
      <c r="J3" s="79"/>
      <c r="K3" s="79"/>
      <c r="L3" s="18"/>
      <c r="M3" s="26"/>
      <c r="N3" s="18"/>
      <c r="O3" s="18"/>
      <c r="P3" s="22"/>
    </row>
    <row r="4" spans="2:22" x14ac:dyDescent="0.35">
      <c r="B4" s="6" t="s">
        <v>9</v>
      </c>
      <c r="C4" s="6" t="s">
        <v>1</v>
      </c>
      <c r="D4" s="6" t="s">
        <v>10</v>
      </c>
      <c r="E4" s="6" t="s">
        <v>4</v>
      </c>
      <c r="F4" s="6" t="s">
        <v>5</v>
      </c>
      <c r="G4" s="6"/>
      <c r="H4" s="6" t="s">
        <v>10</v>
      </c>
      <c r="I4" s="6" t="s">
        <v>25</v>
      </c>
      <c r="J4" s="6" t="s">
        <v>5</v>
      </c>
      <c r="K4" s="6" t="s">
        <v>30</v>
      </c>
      <c r="L4" s="6"/>
      <c r="M4" s="6" t="s">
        <v>40</v>
      </c>
      <c r="N4" s="6" t="s">
        <v>16</v>
      </c>
      <c r="O4" s="6" t="s">
        <v>19</v>
      </c>
      <c r="P4" s="6" t="s">
        <v>17</v>
      </c>
    </row>
    <row r="5" spans="2:22" x14ac:dyDescent="0.35">
      <c r="B5" s="1" t="s">
        <v>87</v>
      </c>
      <c r="C5" s="2">
        <v>44437</v>
      </c>
      <c r="D5" s="3">
        <f>Delight!F7</f>
        <v>89.44</v>
      </c>
      <c r="E5" s="3">
        <v>170</v>
      </c>
      <c r="F5" s="3">
        <f>D5*E5</f>
        <v>15204.8</v>
      </c>
      <c r="G5" s="13"/>
      <c r="H5" s="3">
        <f>Delight!F13</f>
        <v>0</v>
      </c>
      <c r="I5" s="3">
        <v>264</v>
      </c>
      <c r="J5" s="3">
        <f>H5*I5</f>
        <v>0</v>
      </c>
      <c r="K5" s="15">
        <f>F5+J5</f>
        <v>15204.8</v>
      </c>
      <c r="L5" s="3"/>
      <c r="M5" s="3">
        <f>Delight!H17</f>
        <v>0</v>
      </c>
      <c r="N5" s="3">
        <f>Delight!H18</f>
        <v>0</v>
      </c>
      <c r="O5" s="3">
        <f>Delight!H16</f>
        <v>8500</v>
      </c>
      <c r="P5" s="3">
        <f>K5-N5-O5-M5</f>
        <v>6704.7999999999993</v>
      </c>
      <c r="Q5" s="10"/>
      <c r="R5" s="10"/>
      <c r="S5" s="10"/>
      <c r="T5" s="10"/>
      <c r="U5" s="10"/>
      <c r="V5" s="10"/>
    </row>
    <row r="6" spans="2:22" x14ac:dyDescent="0.35">
      <c r="B6" s="1" t="s">
        <v>7</v>
      </c>
      <c r="C6" s="2">
        <v>44437</v>
      </c>
      <c r="D6" s="3">
        <f>Eric!F7</f>
        <v>0</v>
      </c>
      <c r="E6" s="3">
        <v>170</v>
      </c>
      <c r="F6" s="3">
        <f t="shared" ref="F6:F22" si="0">D6*E6</f>
        <v>0</v>
      </c>
      <c r="G6" s="13"/>
      <c r="H6" s="3">
        <f>Eric!F15</f>
        <v>0</v>
      </c>
      <c r="I6" s="3">
        <v>264</v>
      </c>
      <c r="J6" s="3">
        <f t="shared" ref="J6:J23" si="1">H6*I6</f>
        <v>0</v>
      </c>
      <c r="K6" s="15">
        <f t="shared" ref="K6:K25" si="2">F6+J6</f>
        <v>0</v>
      </c>
      <c r="L6" s="3"/>
      <c r="M6" s="3"/>
      <c r="N6" s="3">
        <v>0</v>
      </c>
      <c r="O6" s="3">
        <f>Eric!H17</f>
        <v>0</v>
      </c>
      <c r="P6" s="3">
        <f t="shared" ref="P6:P22" si="3">K6-N6-O6-M6</f>
        <v>0</v>
      </c>
      <c r="Q6" s="10"/>
      <c r="R6" s="10"/>
      <c r="S6" s="10"/>
      <c r="T6" s="10"/>
      <c r="U6" s="10"/>
      <c r="V6" s="10"/>
    </row>
    <row r="7" spans="2:22" x14ac:dyDescent="0.35">
      <c r="B7" s="1" t="s">
        <v>8</v>
      </c>
      <c r="C7" s="2">
        <v>44437</v>
      </c>
      <c r="D7" s="3">
        <f>Mutuma!F8</f>
        <v>0</v>
      </c>
      <c r="E7" s="3">
        <v>170</v>
      </c>
      <c r="F7" s="3">
        <f t="shared" si="0"/>
        <v>0</v>
      </c>
      <c r="G7" s="13"/>
      <c r="H7" s="3">
        <f>Mutuma!F16</f>
        <v>0</v>
      </c>
      <c r="I7" s="3">
        <v>264</v>
      </c>
      <c r="J7" s="3">
        <f t="shared" si="1"/>
        <v>0</v>
      </c>
      <c r="K7" s="15">
        <f t="shared" si="2"/>
        <v>0</v>
      </c>
      <c r="L7" s="3"/>
      <c r="M7" s="3"/>
      <c r="N7" s="3"/>
      <c r="O7" s="3"/>
      <c r="P7" s="3">
        <f t="shared" si="3"/>
        <v>0</v>
      </c>
      <c r="Q7" s="10"/>
      <c r="R7" s="10"/>
      <c r="S7" s="10"/>
      <c r="T7" s="10"/>
      <c r="U7" s="10"/>
      <c r="V7" s="10"/>
    </row>
    <row r="8" spans="2:22" x14ac:dyDescent="0.35">
      <c r="B8" s="1" t="s">
        <v>18</v>
      </c>
      <c r="C8" s="2">
        <v>44437</v>
      </c>
      <c r="D8" s="3">
        <f>Kiambi!E5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65</v>
      </c>
      <c r="C9" s="2">
        <v>44437</v>
      </c>
      <c r="D9" s="3">
        <f>EDU!F5</f>
        <v>0</v>
      </c>
      <c r="E9" s="3">
        <v>170</v>
      </c>
      <c r="F9" s="3">
        <f t="shared" si="0"/>
        <v>0</v>
      </c>
      <c r="G9" s="13"/>
      <c r="H9" s="3">
        <f>EDU!F12</f>
        <v>0</v>
      </c>
      <c r="I9" s="3">
        <v>264</v>
      </c>
      <c r="J9" s="3">
        <f t="shared" si="1"/>
        <v>0</v>
      </c>
      <c r="K9" s="15">
        <f t="shared" si="2"/>
        <v>0</v>
      </c>
      <c r="L9" s="3"/>
      <c r="M9" s="3"/>
      <c r="N9" s="3"/>
      <c r="O9" s="3">
        <f>EDU!H15</f>
        <v>0</v>
      </c>
      <c r="P9" s="3">
        <f t="shared" si="3"/>
        <v>0</v>
      </c>
      <c r="Q9" s="10"/>
      <c r="R9" s="10"/>
      <c r="S9" s="10"/>
      <c r="T9" s="10"/>
      <c r="U9" s="10"/>
      <c r="V9" s="10"/>
    </row>
    <row r="10" spans="2:22" x14ac:dyDescent="0.35">
      <c r="B10" s="1" t="s">
        <v>41</v>
      </c>
      <c r="C10" s="2">
        <v>44437</v>
      </c>
      <c r="D10" s="3">
        <f>Eveline!F10</f>
        <v>0</v>
      </c>
      <c r="E10" s="3">
        <v>170</v>
      </c>
      <c r="F10" s="3">
        <f t="shared" si="0"/>
        <v>0</v>
      </c>
      <c r="G10" s="13"/>
      <c r="H10" s="3">
        <f>Eveline!F17</f>
        <v>0</v>
      </c>
      <c r="I10" s="3">
        <v>264</v>
      </c>
      <c r="J10" s="3">
        <f t="shared" si="1"/>
        <v>0</v>
      </c>
      <c r="K10" s="15">
        <f t="shared" si="2"/>
        <v>0</v>
      </c>
      <c r="L10" s="3"/>
      <c r="M10" s="3"/>
      <c r="N10" s="3"/>
      <c r="O10" s="3">
        <f>Eveline!H20</f>
        <v>0</v>
      </c>
      <c r="P10" s="3">
        <f t="shared" si="3"/>
        <v>0</v>
      </c>
      <c r="Q10" s="10"/>
      <c r="R10" s="10"/>
      <c r="S10" s="10"/>
      <c r="T10" s="10"/>
      <c r="U10" s="10"/>
      <c r="V10" s="10"/>
    </row>
    <row r="11" spans="2:22" x14ac:dyDescent="0.35">
      <c r="B11" s="1" t="s">
        <v>38</v>
      </c>
      <c r="C11" s="2">
        <v>44437</v>
      </c>
      <c r="D11" s="3">
        <f>KOROSS!F7</f>
        <v>0</v>
      </c>
      <c r="E11" s="3">
        <v>170</v>
      </c>
      <c r="F11" s="3">
        <f t="shared" si="0"/>
        <v>0</v>
      </c>
      <c r="G11" s="13"/>
      <c r="H11" s="3">
        <f>KOROSS!F13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>
        <f>KOROSS!H17</f>
        <v>0</v>
      </c>
      <c r="O11" s="3">
        <f>KOROSS!H16</f>
        <v>0</v>
      </c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39</v>
      </c>
      <c r="C12" s="2">
        <v>44437</v>
      </c>
      <c r="D12" s="3">
        <f>Grace!F62</f>
        <v>0</v>
      </c>
      <c r="E12" s="3">
        <v>175</v>
      </c>
      <c r="F12" s="3">
        <f t="shared" si="0"/>
        <v>0</v>
      </c>
      <c r="G12" s="13"/>
      <c r="H12" s="3"/>
      <c r="I12" s="3">
        <v>264</v>
      </c>
      <c r="J12" s="3">
        <f t="shared" si="1"/>
        <v>0</v>
      </c>
      <c r="K12" s="15">
        <f t="shared" si="2"/>
        <v>0</v>
      </c>
      <c r="L12" s="3"/>
      <c r="M12" s="3"/>
      <c r="N12" s="3">
        <f>Grace!H65</f>
        <v>0</v>
      </c>
      <c r="O12" s="3"/>
      <c r="P12" s="3">
        <f t="shared" si="3"/>
        <v>0</v>
      </c>
      <c r="Q12" s="10"/>
      <c r="R12" s="10"/>
      <c r="S12" s="10"/>
      <c r="T12" s="10"/>
      <c r="U12" s="10"/>
      <c r="V12" s="10"/>
    </row>
    <row r="13" spans="2:22" x14ac:dyDescent="0.35">
      <c r="B13" s="1" t="s">
        <v>85</v>
      </c>
      <c r="C13" s="2">
        <v>44437</v>
      </c>
      <c r="D13" s="3">
        <f>Ali!F7</f>
        <v>0</v>
      </c>
      <c r="E13" s="3">
        <v>170</v>
      </c>
      <c r="F13" s="3">
        <f t="shared" si="0"/>
        <v>0</v>
      </c>
      <c r="G13" s="13"/>
      <c r="H13" s="3">
        <f>Ali!F13</f>
        <v>0</v>
      </c>
      <c r="I13" s="3">
        <v>264</v>
      </c>
      <c r="J13" s="3">
        <f t="shared" si="1"/>
        <v>0</v>
      </c>
      <c r="K13" s="15">
        <f t="shared" si="2"/>
        <v>0</v>
      </c>
      <c r="L13" s="3"/>
      <c r="M13" s="3">
        <f>Ali!H18</f>
        <v>0</v>
      </c>
      <c r="N13" s="3">
        <f>Ali!H19</f>
        <v>0</v>
      </c>
      <c r="O13" s="3">
        <f>Ali!H17</f>
        <v>0</v>
      </c>
      <c r="P13" s="3">
        <f t="shared" si="3"/>
        <v>0</v>
      </c>
      <c r="Q13" s="10"/>
      <c r="R13" s="10"/>
      <c r="S13" s="10"/>
      <c r="T13" s="10"/>
      <c r="U13" s="10"/>
      <c r="V13" s="10"/>
    </row>
    <row r="14" spans="2:22" x14ac:dyDescent="0.35">
      <c r="B14" s="1" t="s">
        <v>21</v>
      </c>
      <c r="C14" s="2">
        <v>44437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56</v>
      </c>
      <c r="C15" s="2">
        <v>44437</v>
      </c>
      <c r="D15" s="3">
        <f>Gregory!F14</f>
        <v>228.31999999999996</v>
      </c>
      <c r="E15" s="3">
        <v>170</v>
      </c>
      <c r="F15" s="3">
        <f t="shared" si="0"/>
        <v>38814.399999999994</v>
      </c>
      <c r="G15" s="13"/>
      <c r="H15" s="3">
        <f>Gregory!F20</f>
        <v>0</v>
      </c>
      <c r="I15" s="3">
        <v>264</v>
      </c>
      <c r="J15" s="3">
        <f t="shared" si="1"/>
        <v>0</v>
      </c>
      <c r="K15" s="15">
        <f t="shared" si="2"/>
        <v>38814.399999999994</v>
      </c>
      <c r="L15" s="3"/>
      <c r="M15" s="3"/>
      <c r="N15" s="3">
        <f>Gregory!G30</f>
        <v>0</v>
      </c>
      <c r="O15" s="3">
        <f>Gregory!G28</f>
        <v>22500</v>
      </c>
      <c r="P15" s="3">
        <f t="shared" si="3"/>
        <v>16314.399999999994</v>
      </c>
      <c r="Q15" s="10"/>
      <c r="R15" s="10"/>
      <c r="S15" s="10"/>
      <c r="T15" s="10"/>
      <c r="U15" s="10"/>
      <c r="V15" s="10"/>
    </row>
    <row r="16" spans="2:22" x14ac:dyDescent="0.35">
      <c r="B16" s="1" t="s">
        <v>35</v>
      </c>
      <c r="C16" s="2">
        <v>44437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0</v>
      </c>
      <c r="O16" s="3">
        <f>Muguongo!H25</f>
        <v>0</v>
      </c>
      <c r="P16" s="3">
        <f t="shared" si="3"/>
        <v>0</v>
      </c>
      <c r="Q16" s="10"/>
      <c r="R16" s="10"/>
      <c r="S16" s="10"/>
      <c r="T16" s="10"/>
      <c r="U16" s="10"/>
      <c r="V16" s="10"/>
    </row>
    <row r="17" spans="2:22" x14ac:dyDescent="0.35">
      <c r="B17" s="1" t="s">
        <v>36</v>
      </c>
      <c r="C17" s="2">
        <v>44437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86</v>
      </c>
      <c r="C18" s="2">
        <v>44437</v>
      </c>
      <c r="D18" s="3">
        <f>Harrison!F6</f>
        <v>0</v>
      </c>
      <c r="E18" s="3">
        <v>170</v>
      </c>
      <c r="F18" s="3">
        <f t="shared" si="0"/>
        <v>0</v>
      </c>
      <c r="G18" s="13"/>
      <c r="H18" s="3">
        <f>Harrison!F14</f>
        <v>0</v>
      </c>
      <c r="I18" s="3">
        <v>264</v>
      </c>
      <c r="J18" s="3">
        <f t="shared" si="1"/>
        <v>0</v>
      </c>
      <c r="K18" s="15">
        <f t="shared" si="2"/>
        <v>0</v>
      </c>
      <c r="L18" s="3"/>
      <c r="M18" s="3"/>
      <c r="N18" s="3">
        <f>Harrison!H18</f>
        <v>0</v>
      </c>
      <c r="O18" s="3">
        <f>Harrison!H17</f>
        <v>0</v>
      </c>
      <c r="P18" s="3">
        <f t="shared" si="3"/>
        <v>0</v>
      </c>
      <c r="Q18" s="10"/>
      <c r="R18" s="10"/>
      <c r="S18" s="10"/>
      <c r="T18" s="10"/>
      <c r="U18" s="10"/>
      <c r="V18" s="10"/>
    </row>
    <row r="19" spans="2:22" x14ac:dyDescent="0.35">
      <c r="B19" s="1" t="s">
        <v>43</v>
      </c>
      <c r="C19" s="2">
        <v>44437</v>
      </c>
      <c r="D19" s="3">
        <f>MWENDA!F8</f>
        <v>0</v>
      </c>
      <c r="E19" s="3">
        <v>170</v>
      </c>
      <c r="F19" s="3">
        <f t="shared" si="0"/>
        <v>0</v>
      </c>
      <c r="G19" s="13"/>
      <c r="H19" s="3">
        <f>MWENDA!F16</f>
        <v>0</v>
      </c>
      <c r="I19" s="3">
        <v>264</v>
      </c>
      <c r="J19" s="3">
        <f t="shared" si="1"/>
        <v>0</v>
      </c>
      <c r="K19" s="15">
        <f t="shared" si="2"/>
        <v>0</v>
      </c>
      <c r="L19" s="3"/>
      <c r="M19" s="3"/>
      <c r="N19" s="3"/>
      <c r="O19" s="3">
        <f>MWENDA!H18</f>
        <v>0</v>
      </c>
      <c r="P19" s="3">
        <f t="shared" si="3"/>
        <v>0</v>
      </c>
      <c r="Q19" s="10"/>
      <c r="R19" s="10"/>
      <c r="S19" s="10"/>
      <c r="T19" s="10"/>
      <c r="U19" s="10"/>
      <c r="V19" s="10"/>
    </row>
    <row r="20" spans="2:22" x14ac:dyDescent="0.35">
      <c r="B20" s="1" t="s">
        <v>55</v>
      </c>
      <c r="C20" s="2">
        <v>44437</v>
      </c>
      <c r="D20" s="3">
        <f>Kiambi!F5</f>
        <v>0</v>
      </c>
      <c r="E20" s="3">
        <v>170</v>
      </c>
      <c r="F20" s="3">
        <f t="shared" si="0"/>
        <v>0</v>
      </c>
      <c r="G20" s="13"/>
      <c r="H20" s="3">
        <f>Kiambi!F11</f>
        <v>0</v>
      </c>
      <c r="I20" s="3">
        <v>264</v>
      </c>
      <c r="J20" s="3">
        <f t="shared" si="1"/>
        <v>0</v>
      </c>
      <c r="K20" s="15">
        <f t="shared" si="2"/>
        <v>0</v>
      </c>
      <c r="L20" s="3"/>
      <c r="M20" s="3"/>
      <c r="N20" s="3"/>
      <c r="O20" s="3">
        <f>Kiambi!H18</f>
        <v>0</v>
      </c>
      <c r="P20" s="3">
        <f t="shared" si="3"/>
        <v>0</v>
      </c>
      <c r="Q20" s="10"/>
      <c r="R20" s="10"/>
      <c r="S20" s="10"/>
      <c r="T20" s="10"/>
      <c r="U20" s="10"/>
      <c r="V20" s="10"/>
    </row>
    <row r="21" spans="2:22" x14ac:dyDescent="0.35">
      <c r="B21" s="1" t="s">
        <v>85</v>
      </c>
      <c r="C21" s="2">
        <v>44437</v>
      </c>
      <c r="D21" s="3">
        <f>Kiboro!F5</f>
        <v>48.22</v>
      </c>
      <c r="E21" s="3">
        <v>170</v>
      </c>
      <c r="F21" s="3">
        <f t="shared" si="0"/>
        <v>8197.4</v>
      </c>
      <c r="G21" s="13"/>
      <c r="H21" s="3">
        <f>Kiboro!F11</f>
        <v>0</v>
      </c>
      <c r="I21" s="3">
        <v>264</v>
      </c>
      <c r="J21" s="3">
        <f t="shared" si="1"/>
        <v>0</v>
      </c>
      <c r="K21" s="15">
        <f t="shared" si="2"/>
        <v>8197.4</v>
      </c>
      <c r="L21" s="3"/>
      <c r="M21" s="3"/>
      <c r="N21" s="3">
        <f>Kiboro!H15</f>
        <v>0</v>
      </c>
      <c r="O21" s="3">
        <f>Kiboro!H14</f>
        <v>0</v>
      </c>
      <c r="P21" s="3">
        <f t="shared" si="3"/>
        <v>8197.4</v>
      </c>
      <c r="Q21" s="10"/>
      <c r="R21" s="10"/>
      <c r="S21" s="10"/>
      <c r="T21" s="10"/>
      <c r="U21" s="10"/>
      <c r="V21" s="10"/>
    </row>
    <row r="22" spans="2:22" x14ac:dyDescent="0.35">
      <c r="B22" s="1" t="s">
        <v>52</v>
      </c>
      <c r="C22" s="2">
        <v>44437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29</v>
      </c>
      <c r="C23" s="2">
        <v>44437</v>
      </c>
      <c r="D23" s="3">
        <f>Mike!F5</f>
        <v>0</v>
      </c>
      <c r="E23" s="3">
        <v>170</v>
      </c>
      <c r="F23" s="3">
        <f>D23*E23</f>
        <v>0</v>
      </c>
      <c r="G23" s="13"/>
      <c r="H23" s="3">
        <f>Mike!F11</f>
        <v>0</v>
      </c>
      <c r="I23" s="3">
        <v>286</v>
      </c>
      <c r="J23" s="3">
        <f t="shared" si="1"/>
        <v>0</v>
      </c>
      <c r="K23" s="15">
        <f t="shared" si="2"/>
        <v>0</v>
      </c>
      <c r="L23" s="3"/>
      <c r="M23" s="3"/>
      <c r="N23" s="3">
        <f>Mike!H16</f>
        <v>0</v>
      </c>
      <c r="O23" s="3">
        <f>Mike!H15</f>
        <v>0</v>
      </c>
      <c r="P23" s="3">
        <f>K23-N23-O23-M23</f>
        <v>0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 t="shared" ref="D24:F24" si="4">SUM(D5:D23)</f>
        <v>365.98</v>
      </c>
      <c r="E24" s="15"/>
      <c r="F24" s="15">
        <f t="shared" si="4"/>
        <v>62216.6</v>
      </c>
      <c r="G24" s="15"/>
      <c r="H24" s="15">
        <f>SUM(H5:H23)</f>
        <v>0</v>
      </c>
      <c r="I24" s="15"/>
      <c r="J24" s="15">
        <f t="shared" ref="J24:P24" si="5">SUM(J5:J23)</f>
        <v>0</v>
      </c>
      <c r="K24" s="15">
        <f>SUM(K5:K23)</f>
        <v>62216.6</v>
      </c>
      <c r="L24" s="15">
        <f t="shared" si="5"/>
        <v>0</v>
      </c>
      <c r="M24" s="15">
        <f t="shared" si="5"/>
        <v>0</v>
      </c>
      <c r="N24" s="15">
        <f t="shared" si="5"/>
        <v>0</v>
      </c>
      <c r="O24" s="15">
        <f t="shared" si="5"/>
        <v>31000</v>
      </c>
      <c r="P24" s="15">
        <f t="shared" si="5"/>
        <v>31216.599999999991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D24-Ballast!F19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365.98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26</v>
      </c>
      <c r="E27" s="6" t="s">
        <v>11</v>
      </c>
      <c r="F27" s="6" t="s">
        <v>27</v>
      </c>
      <c r="G27" s="6" t="s">
        <v>11</v>
      </c>
      <c r="H27" s="6" t="s">
        <v>12</v>
      </c>
      <c r="I27" s="6" t="s">
        <v>13</v>
      </c>
      <c r="T27" s="9"/>
    </row>
    <row r="28" spans="2:22" x14ac:dyDescent="0.35">
      <c r="B28" s="1"/>
      <c r="C28" s="2">
        <v>44407</v>
      </c>
      <c r="D28" s="3"/>
      <c r="E28" s="17"/>
      <c r="F28" s="3">
        <v>202.48000000000002</v>
      </c>
      <c r="G28" s="1">
        <v>10</v>
      </c>
      <c r="H28" s="1">
        <f>G28</f>
        <v>10</v>
      </c>
      <c r="I28" s="8">
        <f>D28+F28</f>
        <v>202.48000000000002</v>
      </c>
    </row>
    <row r="29" spans="2:22" x14ac:dyDescent="0.35">
      <c r="B29" s="1"/>
      <c r="C29" s="2">
        <v>44408</v>
      </c>
      <c r="D29" s="3"/>
      <c r="E29" s="17"/>
      <c r="F29" s="3">
        <v>55.440000000000005</v>
      </c>
      <c r="G29" s="1">
        <v>3</v>
      </c>
      <c r="H29" s="16">
        <f>E29+G29+H28</f>
        <v>13</v>
      </c>
      <c r="I29" s="8">
        <f t="shared" ref="I29:I59" si="6">D29+I28+F29</f>
        <v>257.92</v>
      </c>
    </row>
    <row r="30" spans="2:22" x14ac:dyDescent="0.35">
      <c r="B30" s="1"/>
      <c r="C30" s="2">
        <v>44409</v>
      </c>
      <c r="D30" s="3">
        <v>92.88</v>
      </c>
      <c r="E30" s="17">
        <v>5</v>
      </c>
      <c r="F30" s="3">
        <v>207.01999999999998</v>
      </c>
      <c r="G30" s="1">
        <v>10</v>
      </c>
      <c r="H30" s="16">
        <f>E30+G30+H29</f>
        <v>28</v>
      </c>
      <c r="I30" s="8">
        <f t="shared" si="6"/>
        <v>557.81999999999994</v>
      </c>
    </row>
    <row r="31" spans="2:22" x14ac:dyDescent="0.35">
      <c r="B31" s="1"/>
      <c r="C31" s="2">
        <v>44410</v>
      </c>
      <c r="D31" s="3">
        <v>236</v>
      </c>
      <c r="E31" s="17">
        <v>13</v>
      </c>
      <c r="F31" s="3">
        <v>61.38000000000001</v>
      </c>
      <c r="G31" s="1">
        <v>3</v>
      </c>
      <c r="H31" s="16">
        <f t="shared" ref="H31:H59" si="7">E31+G31+H30</f>
        <v>44</v>
      </c>
      <c r="I31" s="8">
        <f t="shared" si="6"/>
        <v>855.19999999999993</v>
      </c>
    </row>
    <row r="32" spans="2:22" x14ac:dyDescent="0.35">
      <c r="B32" s="1"/>
      <c r="C32" s="2">
        <v>44411</v>
      </c>
      <c r="D32" s="3">
        <v>134.04000000000002</v>
      </c>
      <c r="E32" s="16">
        <v>7</v>
      </c>
      <c r="F32" s="3">
        <v>35.799999999999997</v>
      </c>
      <c r="G32" s="1">
        <v>2</v>
      </c>
      <c r="H32" s="16">
        <f t="shared" si="7"/>
        <v>53</v>
      </c>
      <c r="I32" s="8">
        <f t="shared" si="6"/>
        <v>1025.04</v>
      </c>
      <c r="Q32" t="s">
        <v>33</v>
      </c>
    </row>
    <row r="33" spans="2:19" x14ac:dyDescent="0.35">
      <c r="B33" s="1"/>
      <c r="C33" s="2">
        <v>44412</v>
      </c>
      <c r="D33" s="3">
        <v>1246.82</v>
      </c>
      <c r="E33" s="17">
        <v>62</v>
      </c>
      <c r="F33" s="3"/>
      <c r="G33" s="1"/>
      <c r="H33" s="16">
        <f t="shared" si="7"/>
        <v>115</v>
      </c>
      <c r="I33" s="8">
        <f t="shared" si="6"/>
        <v>2271.8599999999997</v>
      </c>
    </row>
    <row r="34" spans="2:19" x14ac:dyDescent="0.35">
      <c r="B34" s="1"/>
      <c r="C34" s="2">
        <v>44413</v>
      </c>
      <c r="D34" s="3">
        <v>429.06</v>
      </c>
      <c r="E34" s="17">
        <v>24</v>
      </c>
      <c r="F34" s="3"/>
      <c r="G34" s="1"/>
      <c r="H34" s="16">
        <f t="shared" si="7"/>
        <v>139</v>
      </c>
      <c r="I34" s="8">
        <f t="shared" si="6"/>
        <v>2700.9199999999996</v>
      </c>
      <c r="M34" s="70"/>
      <c r="N34" s="71"/>
    </row>
    <row r="35" spans="2:19" x14ac:dyDescent="0.35">
      <c r="B35" s="1"/>
      <c r="C35" s="2">
        <v>44414</v>
      </c>
      <c r="D35" s="3">
        <v>198.66</v>
      </c>
      <c r="E35" s="17">
        <v>15</v>
      </c>
      <c r="F35" s="3"/>
      <c r="G35" s="1"/>
      <c r="H35" s="16">
        <f t="shared" si="7"/>
        <v>154</v>
      </c>
      <c r="I35" s="8">
        <f t="shared" si="6"/>
        <v>2899.5799999999995</v>
      </c>
      <c r="L35" t="s">
        <v>99</v>
      </c>
      <c r="M35" s="70"/>
      <c r="N35" s="70"/>
    </row>
    <row r="36" spans="2:19" x14ac:dyDescent="0.35">
      <c r="B36" s="1"/>
      <c r="C36" s="2">
        <v>44415</v>
      </c>
      <c r="D36" s="3">
        <v>587.88</v>
      </c>
      <c r="E36" s="17">
        <v>45</v>
      </c>
      <c r="F36" s="3"/>
      <c r="G36" s="1"/>
      <c r="H36" s="16">
        <f t="shared" si="7"/>
        <v>199</v>
      </c>
      <c r="I36" s="8">
        <f t="shared" si="6"/>
        <v>3487.4599999999996</v>
      </c>
      <c r="M36" s="70"/>
      <c r="N36" s="70"/>
      <c r="S36" s="9"/>
    </row>
    <row r="37" spans="2:19" x14ac:dyDescent="0.35">
      <c r="B37" s="1"/>
      <c r="C37" s="2">
        <v>44416</v>
      </c>
      <c r="D37" s="3">
        <v>674.4</v>
      </c>
      <c r="E37">
        <v>29</v>
      </c>
      <c r="F37" s="3"/>
      <c r="G37" s="1"/>
      <c r="H37" s="16">
        <f t="shared" si="7"/>
        <v>228</v>
      </c>
      <c r="I37" s="8">
        <f t="shared" si="6"/>
        <v>4161.8599999999997</v>
      </c>
      <c r="M37" s="70"/>
      <c r="N37" s="70"/>
    </row>
    <row r="38" spans="2:19" x14ac:dyDescent="0.35">
      <c r="B38" s="1"/>
      <c r="C38" s="2">
        <v>44417</v>
      </c>
      <c r="D38" s="3">
        <v>973.68</v>
      </c>
      <c r="E38" s="17">
        <v>47</v>
      </c>
      <c r="F38" s="3"/>
      <c r="G38" s="1"/>
      <c r="H38" s="16">
        <f t="shared" si="7"/>
        <v>275</v>
      </c>
      <c r="I38" s="8">
        <f t="shared" si="6"/>
        <v>5135.54</v>
      </c>
      <c r="M38" s="70"/>
      <c r="N38" s="70"/>
    </row>
    <row r="39" spans="2:19" x14ac:dyDescent="0.35">
      <c r="B39" s="1"/>
      <c r="C39" s="2">
        <v>44418</v>
      </c>
      <c r="D39" s="3">
        <v>1239.8</v>
      </c>
      <c r="E39" s="17">
        <v>61</v>
      </c>
      <c r="F39" s="3"/>
      <c r="G39" s="1"/>
      <c r="H39" s="16">
        <f t="shared" si="7"/>
        <v>336</v>
      </c>
      <c r="I39" s="8">
        <f t="shared" si="6"/>
        <v>6375.34</v>
      </c>
      <c r="M39" s="70"/>
      <c r="N39" s="70"/>
    </row>
    <row r="40" spans="2:19" x14ac:dyDescent="0.35">
      <c r="B40" s="1"/>
      <c r="C40" s="2">
        <v>44419</v>
      </c>
      <c r="D40" s="3">
        <v>602.38</v>
      </c>
      <c r="E40" s="17">
        <v>30</v>
      </c>
      <c r="F40" s="3"/>
      <c r="G40" s="1"/>
      <c r="H40" s="16">
        <f t="shared" si="7"/>
        <v>366</v>
      </c>
      <c r="I40" s="8">
        <f t="shared" si="6"/>
        <v>6977.72</v>
      </c>
    </row>
    <row r="41" spans="2:19" x14ac:dyDescent="0.35">
      <c r="B41" s="1"/>
      <c r="C41" s="2">
        <v>44420</v>
      </c>
      <c r="D41" s="3">
        <v>1188.93</v>
      </c>
      <c r="E41" s="17">
        <v>56</v>
      </c>
      <c r="F41" s="3"/>
      <c r="G41" s="1"/>
      <c r="H41" s="16">
        <f t="shared" si="7"/>
        <v>422</v>
      </c>
      <c r="I41" s="8">
        <f t="shared" si="6"/>
        <v>8166.6500000000005</v>
      </c>
    </row>
    <row r="42" spans="2:19" x14ac:dyDescent="0.35">
      <c r="B42" s="1"/>
      <c r="C42" s="2">
        <v>44421</v>
      </c>
      <c r="D42" s="3">
        <v>1260.48</v>
      </c>
      <c r="E42" s="17">
        <v>57</v>
      </c>
      <c r="F42" s="3"/>
      <c r="G42" s="1"/>
      <c r="H42" s="16">
        <f t="shared" si="7"/>
        <v>479</v>
      </c>
      <c r="I42" s="8">
        <f t="shared" si="6"/>
        <v>9427.130000000001</v>
      </c>
    </row>
    <row r="43" spans="2:19" x14ac:dyDescent="0.35">
      <c r="B43" s="1"/>
      <c r="C43" s="2">
        <v>44422</v>
      </c>
      <c r="D43" s="3">
        <v>755.36</v>
      </c>
      <c r="E43" s="17">
        <v>36</v>
      </c>
      <c r="F43" s="3"/>
      <c r="G43" s="1"/>
      <c r="H43" s="16">
        <f t="shared" si="7"/>
        <v>515</v>
      </c>
      <c r="I43" s="8">
        <f t="shared" si="6"/>
        <v>10182.490000000002</v>
      </c>
    </row>
    <row r="44" spans="2:19" x14ac:dyDescent="0.35">
      <c r="B44" s="1"/>
      <c r="C44" s="2">
        <v>44423</v>
      </c>
      <c r="D44" s="3">
        <f>505.88-171.78</f>
        <v>334.1</v>
      </c>
      <c r="E44" s="17">
        <v>13</v>
      </c>
      <c r="F44" s="3">
        <v>21.12</v>
      </c>
      <c r="G44" s="1">
        <v>1</v>
      </c>
      <c r="H44" s="16">
        <f t="shared" si="7"/>
        <v>529</v>
      </c>
      <c r="I44" s="8">
        <f t="shared" si="6"/>
        <v>10537.710000000003</v>
      </c>
    </row>
    <row r="45" spans="2:19" x14ac:dyDescent="0.35">
      <c r="B45" s="1"/>
      <c r="C45" s="2">
        <v>44424</v>
      </c>
      <c r="D45" s="3">
        <v>1231.3600000000001</v>
      </c>
      <c r="E45" s="17">
        <v>60</v>
      </c>
      <c r="F45" s="3"/>
      <c r="G45" s="1"/>
      <c r="H45" s="16">
        <f t="shared" si="7"/>
        <v>589</v>
      </c>
      <c r="I45" s="8">
        <f t="shared" si="6"/>
        <v>11769.070000000003</v>
      </c>
    </row>
    <row r="46" spans="2:19" x14ac:dyDescent="0.35">
      <c r="B46" s="1"/>
      <c r="C46" s="2">
        <v>44425</v>
      </c>
      <c r="D46" s="3">
        <v>554.05999999999995</v>
      </c>
      <c r="E46" s="17">
        <v>25</v>
      </c>
      <c r="F46" s="3">
        <v>59.22</v>
      </c>
      <c r="G46" s="1">
        <v>3</v>
      </c>
      <c r="H46" s="16">
        <f t="shared" si="7"/>
        <v>617</v>
      </c>
      <c r="I46" s="8">
        <f t="shared" si="6"/>
        <v>12382.350000000002</v>
      </c>
    </row>
    <row r="47" spans="2:19" x14ac:dyDescent="0.35">
      <c r="B47" s="1"/>
      <c r="C47" s="2">
        <v>44426</v>
      </c>
      <c r="D47" s="3">
        <v>355.56</v>
      </c>
      <c r="E47" s="17">
        <v>17</v>
      </c>
      <c r="F47" s="3">
        <v>59.42</v>
      </c>
      <c r="G47" s="1">
        <v>3</v>
      </c>
      <c r="H47" s="16">
        <f t="shared" si="7"/>
        <v>637</v>
      </c>
      <c r="I47" s="8">
        <f t="shared" si="6"/>
        <v>12797.330000000002</v>
      </c>
    </row>
    <row r="48" spans="2:19" x14ac:dyDescent="0.35">
      <c r="B48" s="1"/>
      <c r="C48" s="2">
        <v>44427</v>
      </c>
      <c r="D48" s="3">
        <v>452.54</v>
      </c>
      <c r="E48" s="17">
        <v>21</v>
      </c>
      <c r="F48" s="3"/>
      <c r="G48" s="1"/>
      <c r="H48" s="16">
        <f t="shared" si="7"/>
        <v>658</v>
      </c>
      <c r="I48" s="8">
        <f t="shared" si="6"/>
        <v>13249.870000000003</v>
      </c>
    </row>
    <row r="49" spans="2:18" x14ac:dyDescent="0.35">
      <c r="B49" s="1"/>
      <c r="C49" s="2">
        <v>44428</v>
      </c>
      <c r="D49" s="3">
        <v>658.3</v>
      </c>
      <c r="E49" s="17">
        <v>30</v>
      </c>
      <c r="F49" s="3">
        <v>20.62</v>
      </c>
      <c r="G49" s="1">
        <v>1</v>
      </c>
      <c r="H49" s="16">
        <f t="shared" si="7"/>
        <v>689</v>
      </c>
      <c r="I49" s="8">
        <f t="shared" si="6"/>
        <v>13928.790000000003</v>
      </c>
    </row>
    <row r="50" spans="2:18" x14ac:dyDescent="0.35">
      <c r="B50" s="1"/>
      <c r="C50" s="2">
        <v>44429</v>
      </c>
      <c r="D50" s="3">
        <v>119.76</v>
      </c>
      <c r="E50" s="17">
        <v>6</v>
      </c>
      <c r="F50" s="3"/>
      <c r="G50" s="1"/>
      <c r="H50" s="16">
        <f t="shared" si="7"/>
        <v>695</v>
      </c>
      <c r="I50" s="8">
        <f t="shared" si="6"/>
        <v>14048.550000000003</v>
      </c>
    </row>
    <row r="51" spans="2:18" x14ac:dyDescent="0.35">
      <c r="B51" s="1"/>
      <c r="C51" s="2">
        <v>44430</v>
      </c>
      <c r="D51" s="3">
        <v>1866.8600000000001</v>
      </c>
      <c r="E51" s="17">
        <v>73</v>
      </c>
      <c r="F51" s="3"/>
      <c r="G51" s="1"/>
      <c r="H51" s="16">
        <f t="shared" si="7"/>
        <v>768</v>
      </c>
      <c r="I51" s="8">
        <f t="shared" si="6"/>
        <v>15915.410000000003</v>
      </c>
    </row>
    <row r="52" spans="2:18" x14ac:dyDescent="0.35">
      <c r="B52" s="1"/>
      <c r="C52" s="2">
        <v>44431</v>
      </c>
      <c r="D52" s="3">
        <v>437</v>
      </c>
      <c r="E52" s="17">
        <v>21</v>
      </c>
      <c r="F52" s="3">
        <v>26.32</v>
      </c>
      <c r="G52" s="1">
        <v>1</v>
      </c>
      <c r="H52" s="16">
        <f t="shared" si="7"/>
        <v>790</v>
      </c>
      <c r="I52" s="8">
        <f t="shared" si="6"/>
        <v>16378.730000000003</v>
      </c>
    </row>
    <row r="53" spans="2:18" x14ac:dyDescent="0.35">
      <c r="B53" s="1"/>
      <c r="C53" s="2">
        <v>44432</v>
      </c>
      <c r="D53" s="3">
        <v>603.59999999999991</v>
      </c>
      <c r="E53" s="17">
        <v>28</v>
      </c>
      <c r="F53" s="3"/>
      <c r="G53" s="1"/>
      <c r="H53" s="16">
        <f t="shared" si="7"/>
        <v>818</v>
      </c>
      <c r="I53" s="8">
        <f t="shared" si="6"/>
        <v>16982.330000000002</v>
      </c>
    </row>
    <row r="54" spans="2:18" x14ac:dyDescent="0.35">
      <c r="B54" s="1"/>
      <c r="C54" s="2">
        <v>44433</v>
      </c>
      <c r="D54" s="3">
        <v>348.88</v>
      </c>
      <c r="E54" s="17">
        <v>17</v>
      </c>
      <c r="F54" s="3">
        <v>65.38</v>
      </c>
      <c r="G54" s="1">
        <v>3</v>
      </c>
      <c r="H54" s="16">
        <f t="shared" si="7"/>
        <v>838</v>
      </c>
      <c r="I54" s="8">
        <f t="shared" si="6"/>
        <v>17396.590000000004</v>
      </c>
    </row>
    <row r="55" spans="2:18" x14ac:dyDescent="0.35">
      <c r="B55" s="1"/>
      <c r="C55" s="2">
        <v>44434</v>
      </c>
      <c r="D55" s="3">
        <v>577</v>
      </c>
      <c r="E55" s="17">
        <v>25</v>
      </c>
      <c r="F55" s="3"/>
      <c r="G55" s="1"/>
      <c r="H55" s="16">
        <f t="shared" si="7"/>
        <v>863</v>
      </c>
      <c r="I55" s="8">
        <f t="shared" si="6"/>
        <v>17973.590000000004</v>
      </c>
    </row>
    <row r="56" spans="2:18" x14ac:dyDescent="0.35">
      <c r="B56" s="1"/>
      <c r="C56" s="2">
        <v>44435</v>
      </c>
      <c r="D56" s="3"/>
      <c r="E56" s="17"/>
      <c r="F56" s="3"/>
      <c r="G56" s="1"/>
      <c r="H56" s="16">
        <f t="shared" si="7"/>
        <v>863</v>
      </c>
      <c r="I56" s="8">
        <f t="shared" si="6"/>
        <v>17973.590000000004</v>
      </c>
    </row>
    <row r="57" spans="2:18" x14ac:dyDescent="0.35">
      <c r="B57" s="1"/>
      <c r="C57" s="2">
        <v>44436</v>
      </c>
      <c r="D57" s="3">
        <v>427.82</v>
      </c>
      <c r="E57" s="17">
        <v>18</v>
      </c>
      <c r="F57" s="3"/>
      <c r="G57" s="1"/>
      <c r="H57" s="16">
        <f t="shared" si="7"/>
        <v>881</v>
      </c>
      <c r="I57" s="8">
        <f t="shared" si="6"/>
        <v>18401.410000000003</v>
      </c>
    </row>
    <row r="58" spans="2:18" x14ac:dyDescent="0.35">
      <c r="B58" s="1"/>
      <c r="C58" s="2">
        <v>44437</v>
      </c>
      <c r="D58" s="3">
        <v>365</v>
      </c>
      <c r="E58" s="17">
        <v>16</v>
      </c>
      <c r="F58" s="3"/>
      <c r="G58" s="1"/>
      <c r="H58" s="16">
        <f t="shared" si="7"/>
        <v>897</v>
      </c>
      <c r="I58" s="8">
        <f t="shared" si="6"/>
        <v>18766.410000000003</v>
      </c>
    </row>
    <row r="59" spans="2:18" x14ac:dyDescent="0.35">
      <c r="B59" s="1"/>
      <c r="C59" s="2">
        <v>44438</v>
      </c>
      <c r="D59" s="3"/>
      <c r="E59" s="17"/>
      <c r="F59" s="3"/>
      <c r="G59" s="1"/>
      <c r="H59" s="16">
        <f t="shared" si="7"/>
        <v>897</v>
      </c>
      <c r="I59" s="8">
        <f t="shared" si="6"/>
        <v>18766.410000000003</v>
      </c>
    </row>
    <row r="60" spans="2:18" x14ac:dyDescent="0.35">
      <c r="B60" s="6"/>
      <c r="C60" s="6"/>
      <c r="D60" s="7">
        <f>SUM(D30:D55)</f>
        <v>17159.390000000003</v>
      </c>
      <c r="E60" s="7">
        <f>SUM(E28:E55)</f>
        <v>823</v>
      </c>
      <c r="F60" s="7">
        <f>SUM(F28:F54)</f>
        <v>814.2</v>
      </c>
      <c r="G60" s="7">
        <f>SUM(G28:G54)</f>
        <v>40</v>
      </c>
      <c r="H60" s="6"/>
      <c r="I60" s="6"/>
    </row>
    <row r="61" spans="2:18" x14ac:dyDescent="0.35">
      <c r="J61" s="27"/>
      <c r="K61" s="27"/>
      <c r="L61" s="27"/>
      <c r="M61" s="27"/>
      <c r="N61" s="27"/>
      <c r="O61" s="27"/>
      <c r="P61" s="27"/>
      <c r="Q61" s="27"/>
      <c r="R61" s="27"/>
    </row>
    <row r="62" spans="2:18" x14ac:dyDescent="0.35">
      <c r="J62" s="31"/>
      <c r="K62" s="31"/>
      <c r="L62" s="31"/>
      <c r="M62" s="31"/>
      <c r="N62" s="31"/>
      <c r="O62" s="31"/>
      <c r="P62" s="31"/>
      <c r="Q62" s="31"/>
      <c r="R62" s="27"/>
    </row>
    <row r="63" spans="2:18" x14ac:dyDescent="0.35">
      <c r="J63" s="19"/>
      <c r="K63" s="19"/>
      <c r="L63" s="19"/>
      <c r="M63" s="19"/>
      <c r="N63" s="19"/>
      <c r="O63" s="19"/>
      <c r="P63" s="19"/>
      <c r="Q63" s="19"/>
      <c r="R63" s="27"/>
    </row>
    <row r="64" spans="2:18" x14ac:dyDescent="0.35">
      <c r="J64" s="27"/>
      <c r="K64" s="36"/>
      <c r="L64" s="37"/>
      <c r="M64" s="36"/>
      <c r="N64" s="36"/>
      <c r="O64" s="38"/>
      <c r="P64" s="29"/>
      <c r="Q64" s="29"/>
      <c r="R64" s="27"/>
    </row>
    <row r="65" spans="3:18" x14ac:dyDescent="0.35">
      <c r="J65" s="27"/>
      <c r="K65" s="36"/>
      <c r="L65" s="37"/>
      <c r="M65" s="36"/>
      <c r="N65" s="36"/>
      <c r="O65" s="38"/>
      <c r="P65" s="29"/>
      <c r="Q65" s="29"/>
      <c r="R65" s="27"/>
    </row>
    <row r="66" spans="3:18" x14ac:dyDescent="0.35">
      <c r="D66" s="9"/>
      <c r="J66" s="27"/>
      <c r="K66" s="36"/>
      <c r="L66" s="37"/>
      <c r="M66" s="36"/>
      <c r="N66" s="36"/>
      <c r="O66" s="38"/>
      <c r="P66" s="29"/>
      <c r="Q66" s="29"/>
      <c r="R66" s="27"/>
    </row>
    <row r="67" spans="3:18" x14ac:dyDescent="0.35">
      <c r="J67" s="27"/>
      <c r="K67" s="27"/>
      <c r="L67" s="28"/>
      <c r="M67" s="27"/>
      <c r="N67" s="27"/>
      <c r="O67" s="29"/>
      <c r="P67" s="29"/>
      <c r="Q67" s="29"/>
      <c r="R67" s="27"/>
    </row>
    <row r="68" spans="3:18" x14ac:dyDescent="0.35">
      <c r="J68" s="19"/>
      <c r="K68" s="19"/>
      <c r="L68" s="19"/>
      <c r="M68" s="19"/>
      <c r="N68" s="19"/>
      <c r="O68" s="20"/>
      <c r="P68" s="19"/>
      <c r="Q68" s="20"/>
      <c r="R68" s="27"/>
    </row>
    <row r="69" spans="3:18" x14ac:dyDescent="0.35">
      <c r="C69" s="60">
        <v>44424</v>
      </c>
      <c r="D69" t="s">
        <v>5</v>
      </c>
      <c r="F69" s="60">
        <v>44423</v>
      </c>
      <c r="I69" s="60">
        <v>44425</v>
      </c>
      <c r="J69" s="19"/>
      <c r="K69" s="19"/>
      <c r="L69" s="19"/>
      <c r="M69" s="19"/>
      <c r="N69" s="19"/>
      <c r="O69" s="20"/>
      <c r="P69" s="19"/>
      <c r="Q69" s="20"/>
      <c r="R69" s="27"/>
    </row>
    <row r="70" spans="3:18" x14ac:dyDescent="0.35">
      <c r="C70" t="s">
        <v>69</v>
      </c>
      <c r="D70" s="10">
        <v>6000</v>
      </c>
      <c r="F70" t="s">
        <v>70</v>
      </c>
      <c r="G70" s="61">
        <v>7500</v>
      </c>
      <c r="I70" t="s">
        <v>68</v>
      </c>
      <c r="J70" s="65">
        <v>8000</v>
      </c>
      <c r="K70" s="19"/>
      <c r="L70" s="19"/>
      <c r="M70" s="19"/>
      <c r="N70" s="19"/>
      <c r="O70" s="20"/>
      <c r="P70" s="20"/>
      <c r="Q70" s="20"/>
      <c r="R70" s="27"/>
    </row>
    <row r="71" spans="3:18" x14ac:dyDescent="0.35">
      <c r="C71" t="s">
        <v>68</v>
      </c>
      <c r="D71" s="10">
        <v>6000</v>
      </c>
      <c r="F71" t="s">
        <v>70</v>
      </c>
      <c r="G71" s="61">
        <v>10000</v>
      </c>
      <c r="I71" t="s">
        <v>69</v>
      </c>
      <c r="J71" s="65">
        <v>10000</v>
      </c>
      <c r="K71" s="27"/>
      <c r="L71" s="27"/>
      <c r="M71" s="27"/>
      <c r="N71" s="27"/>
      <c r="O71" s="27"/>
      <c r="P71" s="27"/>
      <c r="Q71" s="29"/>
      <c r="R71" s="27"/>
    </row>
    <row r="72" spans="3:18" x14ac:dyDescent="0.35">
      <c r="C72" t="s">
        <v>70</v>
      </c>
      <c r="D72" s="10">
        <v>7000</v>
      </c>
      <c r="F72" t="s">
        <v>69</v>
      </c>
      <c r="G72" s="61">
        <v>8000</v>
      </c>
      <c r="I72" t="s">
        <v>69</v>
      </c>
      <c r="J72" s="65">
        <v>8000</v>
      </c>
      <c r="K72" s="27"/>
      <c r="L72" s="27"/>
      <c r="M72" s="27"/>
      <c r="N72" s="27"/>
      <c r="O72" s="27"/>
      <c r="P72" s="27"/>
      <c r="Q72" s="29"/>
      <c r="R72" s="27"/>
    </row>
    <row r="73" spans="3:18" x14ac:dyDescent="0.35">
      <c r="C73" t="s">
        <v>69</v>
      </c>
      <c r="D73" s="10">
        <v>8000</v>
      </c>
      <c r="F73" t="s">
        <v>68</v>
      </c>
      <c r="G73" s="61">
        <v>8000</v>
      </c>
      <c r="I73" t="s">
        <v>70</v>
      </c>
      <c r="J73" s="65">
        <v>11000</v>
      </c>
      <c r="K73" s="27"/>
      <c r="L73" s="27"/>
      <c r="M73" s="27"/>
      <c r="N73" s="27"/>
      <c r="O73" s="27"/>
      <c r="P73" s="27"/>
      <c r="Q73" s="29"/>
      <c r="R73" s="27"/>
    </row>
    <row r="74" spans="3:18" x14ac:dyDescent="0.35">
      <c r="D74" s="10">
        <f>SUM(D70:D73)</f>
        <v>27000</v>
      </c>
      <c r="G74" s="9">
        <f>SUM(G70:G73)</f>
        <v>33500</v>
      </c>
      <c r="H74" s="9">
        <f>SUM(D74:G74)</f>
        <v>60500</v>
      </c>
      <c r="I74" t="s">
        <v>79</v>
      </c>
      <c r="J74" s="65">
        <v>10000</v>
      </c>
      <c r="K74" s="27"/>
      <c r="L74" s="27"/>
      <c r="M74" s="27"/>
      <c r="N74" s="27"/>
      <c r="O74" s="27"/>
      <c r="P74" s="27"/>
      <c r="Q74" s="30"/>
      <c r="R74" s="27"/>
    </row>
    <row r="75" spans="3:18" x14ac:dyDescent="0.35">
      <c r="J75" s="66">
        <f>SUM(J70:J74)</f>
        <v>47000</v>
      </c>
      <c r="K75" s="27"/>
      <c r="L75" s="27"/>
      <c r="M75" s="27"/>
      <c r="N75" s="27"/>
      <c r="O75" s="27"/>
      <c r="P75" s="27"/>
      <c r="Q75" s="27"/>
      <c r="R75" s="27"/>
    </row>
    <row r="76" spans="3:18" x14ac:dyDescent="0.35">
      <c r="J76" s="27"/>
      <c r="K76" s="28"/>
      <c r="L76" s="28"/>
      <c r="M76" s="27"/>
      <c r="N76" s="27"/>
      <c r="O76" s="29"/>
      <c r="P76" s="29"/>
      <c r="Q76" s="29"/>
      <c r="R76" s="27"/>
    </row>
    <row r="77" spans="3:18" x14ac:dyDescent="0.35">
      <c r="J77" s="27"/>
      <c r="K77" s="28"/>
      <c r="L77" s="28"/>
      <c r="M77" s="27"/>
      <c r="N77" s="27"/>
      <c r="O77" s="29"/>
      <c r="P77" s="29"/>
      <c r="Q77" s="29"/>
      <c r="R77" s="27"/>
    </row>
    <row r="78" spans="3:18" x14ac:dyDescent="0.35">
      <c r="C78" s="60">
        <v>44426</v>
      </c>
      <c r="F78" s="60">
        <v>44427</v>
      </c>
      <c r="I78" s="60">
        <v>44428</v>
      </c>
      <c r="J78" s="27"/>
      <c r="K78" s="28"/>
      <c r="L78" s="28"/>
      <c r="M78" s="27"/>
      <c r="N78" s="27"/>
      <c r="O78" s="29"/>
      <c r="P78" s="29"/>
      <c r="Q78" s="29"/>
      <c r="R78" s="27"/>
    </row>
    <row r="79" spans="3:18" x14ac:dyDescent="0.35">
      <c r="C79" t="s">
        <v>80</v>
      </c>
      <c r="D79">
        <v>6000</v>
      </c>
      <c r="F79" t="s">
        <v>68</v>
      </c>
      <c r="G79" s="10">
        <v>8000</v>
      </c>
      <c r="I79" s="60" t="s">
        <v>69</v>
      </c>
      <c r="J79" s="67">
        <v>4000</v>
      </c>
      <c r="K79" s="19"/>
      <c r="L79" s="19"/>
      <c r="M79" s="19"/>
      <c r="N79" s="19"/>
      <c r="O79" s="20"/>
      <c r="P79" s="19"/>
      <c r="Q79" s="20"/>
      <c r="R79" s="27"/>
    </row>
    <row r="80" spans="3:18" x14ac:dyDescent="0.35">
      <c r="C80" t="s">
        <v>81</v>
      </c>
      <c r="D80">
        <v>10000</v>
      </c>
      <c r="F80" t="s">
        <v>79</v>
      </c>
      <c r="G80" s="10">
        <v>5000</v>
      </c>
      <c r="I80" t="s">
        <v>68</v>
      </c>
      <c r="J80" s="29">
        <v>8000</v>
      </c>
      <c r="K80" s="27"/>
      <c r="L80" s="27"/>
      <c r="M80" s="27"/>
      <c r="N80" s="27"/>
      <c r="O80" s="27"/>
      <c r="P80" s="27"/>
      <c r="Q80" s="27"/>
      <c r="R80" s="27"/>
    </row>
    <row r="81" spans="3:18" x14ac:dyDescent="0.35">
      <c r="C81" t="s">
        <v>80</v>
      </c>
      <c r="D81">
        <v>8000</v>
      </c>
      <c r="F81" t="s">
        <v>68</v>
      </c>
      <c r="G81" s="10">
        <v>8000</v>
      </c>
      <c r="I81" t="s">
        <v>79</v>
      </c>
      <c r="J81" s="67">
        <v>7000</v>
      </c>
      <c r="K81" s="19"/>
      <c r="L81" s="19"/>
      <c r="M81" s="19"/>
      <c r="N81" s="19"/>
      <c r="O81" s="20"/>
      <c r="P81" s="19"/>
      <c r="Q81" s="20"/>
      <c r="R81" s="27"/>
    </row>
    <row r="82" spans="3:18" x14ac:dyDescent="0.35">
      <c r="C82" t="s">
        <v>82</v>
      </c>
      <c r="D82">
        <v>8000</v>
      </c>
      <c r="F82" t="s">
        <v>69</v>
      </c>
      <c r="G82" s="10">
        <v>8000</v>
      </c>
      <c r="J82" s="30">
        <f>SUM(J79:J81)</f>
        <v>19000</v>
      </c>
      <c r="K82" s="27"/>
      <c r="L82" s="27"/>
      <c r="M82" s="27"/>
      <c r="N82" s="27"/>
      <c r="O82" s="27"/>
      <c r="P82" s="27"/>
      <c r="Q82" s="29"/>
      <c r="R82" s="27"/>
    </row>
    <row r="83" spans="3:18" x14ac:dyDescent="0.35">
      <c r="C83" t="s">
        <v>83</v>
      </c>
      <c r="D83">
        <v>10000</v>
      </c>
      <c r="G83" s="10"/>
      <c r="J83" s="27"/>
      <c r="K83" s="27"/>
      <c r="L83" s="27"/>
      <c r="M83" s="27"/>
      <c r="N83" s="27"/>
      <c r="O83" s="27"/>
      <c r="P83" s="27"/>
      <c r="Q83" s="30"/>
      <c r="R83" s="27"/>
    </row>
    <row r="84" spans="3:18" x14ac:dyDescent="0.35">
      <c r="D84">
        <f>SUM(D79:D83)</f>
        <v>42000</v>
      </c>
      <c r="G84" s="9">
        <f>SUM(G79:G83)</f>
        <v>29000</v>
      </c>
      <c r="J84" s="27"/>
      <c r="K84" s="27"/>
      <c r="L84" s="27"/>
      <c r="M84" s="27"/>
      <c r="N84" s="27"/>
      <c r="O84" s="27"/>
      <c r="P84" s="27"/>
      <c r="Q84" s="27"/>
      <c r="R84" s="27"/>
    </row>
    <row r="88" spans="3:18" x14ac:dyDescent="0.35">
      <c r="C88" s="60">
        <v>44430</v>
      </c>
      <c r="F88" s="60">
        <v>44431</v>
      </c>
      <c r="I88" s="60">
        <v>44432</v>
      </c>
    </row>
    <row r="89" spans="3:18" x14ac:dyDescent="0.35">
      <c r="C89" t="s">
        <v>82</v>
      </c>
      <c r="D89">
        <v>6000</v>
      </c>
      <c r="F89" t="s">
        <v>80</v>
      </c>
      <c r="G89">
        <v>6000</v>
      </c>
      <c r="I89" t="s">
        <v>88</v>
      </c>
      <c r="J89">
        <v>7500</v>
      </c>
    </row>
    <row r="90" spans="3:18" x14ac:dyDescent="0.35">
      <c r="C90" t="s">
        <v>82</v>
      </c>
      <c r="D90">
        <v>8000</v>
      </c>
      <c r="F90" t="s">
        <v>82</v>
      </c>
      <c r="G90">
        <v>8000</v>
      </c>
      <c r="I90" t="s">
        <v>68</v>
      </c>
      <c r="J90">
        <v>8000</v>
      </c>
    </row>
    <row r="91" spans="3:18" x14ac:dyDescent="0.35">
      <c r="C91" t="s">
        <v>80</v>
      </c>
      <c r="D91">
        <v>8000</v>
      </c>
      <c r="F91" t="s">
        <v>81</v>
      </c>
      <c r="G91">
        <v>6000</v>
      </c>
      <c r="I91" t="s">
        <v>69</v>
      </c>
      <c r="J91">
        <v>8000</v>
      </c>
    </row>
    <row r="92" spans="3:18" x14ac:dyDescent="0.35">
      <c r="F92" t="s">
        <v>80</v>
      </c>
      <c r="G92">
        <v>8000</v>
      </c>
      <c r="I92" t="s">
        <v>89</v>
      </c>
      <c r="J92">
        <v>9000</v>
      </c>
    </row>
    <row r="93" spans="3:18" x14ac:dyDescent="0.35">
      <c r="F93" t="s">
        <v>82</v>
      </c>
      <c r="G93">
        <v>8000</v>
      </c>
      <c r="I93" t="s">
        <v>68</v>
      </c>
      <c r="J93">
        <v>8000</v>
      </c>
    </row>
    <row r="94" spans="3:18" x14ac:dyDescent="0.35">
      <c r="G94">
        <f>SUM(G89:G93)</f>
        <v>36000</v>
      </c>
      <c r="I94" t="s">
        <v>69</v>
      </c>
      <c r="J94">
        <v>8000</v>
      </c>
    </row>
    <row r="95" spans="3:18" x14ac:dyDescent="0.35">
      <c r="J95">
        <f>SUM(J89:J94)</f>
        <v>48500</v>
      </c>
    </row>
    <row r="97" spans="3:7" x14ac:dyDescent="0.35">
      <c r="C97" s="60">
        <v>44433</v>
      </c>
      <c r="F97" s="60">
        <v>44434</v>
      </c>
    </row>
    <row r="98" spans="3:7" x14ac:dyDescent="0.35">
      <c r="C98" t="s">
        <v>88</v>
      </c>
      <c r="D98" s="10">
        <v>8500</v>
      </c>
      <c r="F98" t="s">
        <v>88</v>
      </c>
      <c r="G98">
        <v>1000</v>
      </c>
    </row>
    <row r="99" spans="3:7" x14ac:dyDescent="0.35">
      <c r="C99" t="s">
        <v>68</v>
      </c>
      <c r="D99" s="10">
        <v>8000</v>
      </c>
      <c r="F99" t="s">
        <v>88</v>
      </c>
      <c r="G99">
        <v>8500</v>
      </c>
    </row>
    <row r="100" spans="3:7" x14ac:dyDescent="0.35">
      <c r="C100" t="s">
        <v>90</v>
      </c>
      <c r="D100" s="10">
        <v>3000</v>
      </c>
      <c r="F100" t="s">
        <v>69</v>
      </c>
      <c r="G100">
        <v>8000</v>
      </c>
    </row>
    <row r="101" spans="3:7" x14ac:dyDescent="0.35">
      <c r="C101" t="s">
        <v>68</v>
      </c>
      <c r="D101" s="10">
        <v>8000</v>
      </c>
      <c r="F101" t="s">
        <v>68</v>
      </c>
      <c r="G101">
        <v>8000</v>
      </c>
    </row>
    <row r="102" spans="3:7" x14ac:dyDescent="0.35">
      <c r="C102" t="s">
        <v>91</v>
      </c>
      <c r="D102" s="10">
        <v>8000</v>
      </c>
      <c r="F102" t="s">
        <v>69</v>
      </c>
      <c r="G102">
        <v>8000</v>
      </c>
    </row>
    <row r="103" spans="3:7" x14ac:dyDescent="0.35">
      <c r="C103" t="s">
        <v>89</v>
      </c>
      <c r="D103" s="10">
        <v>6000</v>
      </c>
      <c r="G103">
        <f>SUM(G98:G102)</f>
        <v>33500</v>
      </c>
    </row>
    <row r="104" spans="3:7" x14ac:dyDescent="0.35">
      <c r="D104" s="10">
        <f>SUM(D98:D103)</f>
        <v>41500</v>
      </c>
    </row>
  </sheetData>
  <mergeCells count="3">
    <mergeCell ref="B2:P2"/>
    <mergeCell ref="B3:F3"/>
    <mergeCell ref="H3:K3"/>
  </mergeCells>
  <conditionalFormatting sqref="M76:M78">
    <cfRule type="duplicateValues" dxfId="66" priority="2"/>
  </conditionalFormatting>
  <conditionalFormatting sqref="M67">
    <cfRule type="duplicateValues" dxfId="65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6"/>
  <sheetViews>
    <sheetView topLeftCell="A13" workbookViewId="0">
      <selection activeCell="I21" sqref="I21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6" max="6" width="14.81640625" bestFit="1" customWidth="1"/>
    <col min="7" max="7" width="10.54296875" bestFit="1" customWidth="1"/>
    <col min="8" max="8" width="11.26953125" bestFit="1" customWidth="1"/>
    <col min="10" max="10" width="11.26953125" bestFit="1" customWidth="1"/>
    <col min="11" max="11" width="9.08984375" bestFit="1" customWidth="1"/>
    <col min="12" max="12" width="9.17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69</v>
      </c>
      <c r="C3" s="46">
        <v>44437</v>
      </c>
      <c r="D3" s="41">
        <v>21854</v>
      </c>
      <c r="E3" s="44" t="s">
        <v>96</v>
      </c>
      <c r="F3" s="42">
        <v>18.16</v>
      </c>
      <c r="G3" s="47">
        <v>170</v>
      </c>
      <c r="H3" s="47">
        <f>G3*F3</f>
        <v>3087.2</v>
      </c>
    </row>
    <row r="4" spans="1:8" x14ac:dyDescent="0.35">
      <c r="A4" s="1">
        <v>2</v>
      </c>
      <c r="B4" s="45" t="s">
        <v>69</v>
      </c>
      <c r="C4" s="46">
        <v>44437</v>
      </c>
      <c r="D4" s="41">
        <v>21878</v>
      </c>
      <c r="E4" s="44" t="s">
        <v>92</v>
      </c>
      <c r="F4" s="42">
        <v>21.6</v>
      </c>
      <c r="G4" s="47">
        <v>170</v>
      </c>
      <c r="H4" s="47">
        <f t="shared" ref="H4:H13" si="0">G4*F4</f>
        <v>3672.0000000000005</v>
      </c>
    </row>
    <row r="5" spans="1:8" x14ac:dyDescent="0.35">
      <c r="A5" s="1">
        <v>3</v>
      </c>
      <c r="B5" s="45" t="s">
        <v>69</v>
      </c>
      <c r="C5" s="46">
        <v>44438</v>
      </c>
      <c r="D5" s="41">
        <v>21921</v>
      </c>
      <c r="E5" s="44" t="s">
        <v>93</v>
      </c>
      <c r="F5" s="42">
        <v>21.24</v>
      </c>
      <c r="G5" s="47">
        <v>170</v>
      </c>
      <c r="H5" s="47">
        <f t="shared" si="0"/>
        <v>3610.7999999999997</v>
      </c>
    </row>
    <row r="6" spans="1:8" x14ac:dyDescent="0.35">
      <c r="A6" s="1">
        <v>4</v>
      </c>
      <c r="B6" s="45" t="s">
        <v>69</v>
      </c>
      <c r="C6" s="46">
        <v>44438</v>
      </c>
      <c r="D6" s="41">
        <v>21899</v>
      </c>
      <c r="E6" s="44" t="s">
        <v>93</v>
      </c>
      <c r="F6" s="42">
        <v>21.36</v>
      </c>
      <c r="G6" s="47">
        <v>170</v>
      </c>
      <c r="H6" s="47">
        <f t="shared" si="0"/>
        <v>3631.2</v>
      </c>
    </row>
    <row r="7" spans="1:8" x14ac:dyDescent="0.35">
      <c r="A7" s="1">
        <v>5</v>
      </c>
      <c r="B7" s="45" t="s">
        <v>69</v>
      </c>
      <c r="C7" s="46">
        <v>44438</v>
      </c>
      <c r="D7" s="41">
        <v>21942</v>
      </c>
      <c r="E7" s="44" t="s">
        <v>93</v>
      </c>
      <c r="F7" s="42">
        <v>18.38</v>
      </c>
      <c r="G7" s="47">
        <v>170</v>
      </c>
      <c r="H7" s="47">
        <f t="shared" si="0"/>
        <v>3124.6</v>
      </c>
    </row>
    <row r="8" spans="1:8" x14ac:dyDescent="0.35">
      <c r="A8" s="1">
        <v>6</v>
      </c>
      <c r="B8" s="45" t="s">
        <v>97</v>
      </c>
      <c r="C8" s="46">
        <v>44437</v>
      </c>
      <c r="D8" s="41">
        <v>21717</v>
      </c>
      <c r="E8" s="44" t="s">
        <v>95</v>
      </c>
      <c r="F8" s="42">
        <v>24.9</v>
      </c>
      <c r="G8" s="47">
        <v>170</v>
      </c>
      <c r="H8" s="47">
        <f t="shared" si="0"/>
        <v>4233</v>
      </c>
    </row>
    <row r="9" spans="1:8" x14ac:dyDescent="0.35">
      <c r="A9" s="1">
        <v>7</v>
      </c>
      <c r="B9" s="45" t="s">
        <v>97</v>
      </c>
      <c r="C9" s="46">
        <v>44437</v>
      </c>
      <c r="D9" s="41">
        <v>21734</v>
      </c>
      <c r="E9" s="44" t="s">
        <v>95</v>
      </c>
      <c r="F9" s="42">
        <v>25.66</v>
      </c>
      <c r="G9" s="47">
        <v>170</v>
      </c>
      <c r="H9" s="47">
        <f t="shared" si="0"/>
        <v>4362.2</v>
      </c>
    </row>
    <row r="10" spans="1:8" x14ac:dyDescent="0.35">
      <c r="A10" s="1">
        <v>8</v>
      </c>
      <c r="B10" s="45" t="s">
        <v>97</v>
      </c>
      <c r="C10" s="46">
        <v>44437</v>
      </c>
      <c r="D10" s="41">
        <v>21756</v>
      </c>
      <c r="E10" s="44" t="s">
        <v>95</v>
      </c>
      <c r="F10" s="42">
        <v>26.54</v>
      </c>
      <c r="G10" s="47">
        <v>170</v>
      </c>
      <c r="H10" s="47">
        <f t="shared" si="0"/>
        <v>4511.8</v>
      </c>
    </row>
    <row r="11" spans="1:8" x14ac:dyDescent="0.35">
      <c r="A11" s="1">
        <v>9</v>
      </c>
      <c r="B11" s="45" t="s">
        <v>97</v>
      </c>
      <c r="C11" s="46">
        <v>44468</v>
      </c>
      <c r="D11" s="41">
        <v>21783</v>
      </c>
      <c r="E11" s="44" t="s">
        <v>95</v>
      </c>
      <c r="F11" s="42">
        <v>29.04</v>
      </c>
      <c r="G11" s="47">
        <v>170</v>
      </c>
      <c r="H11" s="47">
        <f t="shared" si="0"/>
        <v>4936.8</v>
      </c>
    </row>
    <row r="12" spans="1:8" x14ac:dyDescent="0.35">
      <c r="A12" s="1">
        <v>10</v>
      </c>
      <c r="B12" s="45" t="s">
        <v>97</v>
      </c>
      <c r="C12" s="46">
        <v>44438</v>
      </c>
      <c r="D12" s="41">
        <v>21934</v>
      </c>
      <c r="E12" s="44" t="s">
        <v>93</v>
      </c>
      <c r="F12" s="42">
        <v>21.44</v>
      </c>
      <c r="G12" s="47">
        <v>170</v>
      </c>
      <c r="H12" s="47">
        <f t="shared" si="0"/>
        <v>3644.8</v>
      </c>
    </row>
    <row r="13" spans="1:8" x14ac:dyDescent="0.35">
      <c r="A13" s="1">
        <v>11</v>
      </c>
      <c r="B13" s="45"/>
      <c r="C13" s="46"/>
      <c r="D13" s="41"/>
      <c r="E13" s="44"/>
      <c r="F13" s="42"/>
      <c r="G13" s="47"/>
      <c r="H13" s="47">
        <f t="shared" si="0"/>
        <v>0</v>
      </c>
    </row>
    <row r="14" spans="1:8" x14ac:dyDescent="0.35">
      <c r="A14" s="6"/>
      <c r="B14" s="6"/>
      <c r="C14" s="6"/>
      <c r="D14" s="6"/>
      <c r="E14" s="6"/>
      <c r="F14" s="7">
        <f>SUM(F3:F13)</f>
        <v>228.31999999999996</v>
      </c>
      <c r="G14" s="6"/>
      <c r="H14" s="7">
        <f>SUM(H3:H13)</f>
        <v>38814.400000000001</v>
      </c>
    </row>
    <row r="16" spans="1:8" x14ac:dyDescent="0.35">
      <c r="A16" s="75" t="s">
        <v>23</v>
      </c>
      <c r="B16" s="75"/>
      <c r="C16" s="75"/>
      <c r="D16" s="75"/>
      <c r="E16" s="75"/>
      <c r="F16" s="75"/>
      <c r="G16" s="75"/>
      <c r="H16" s="75"/>
    </row>
    <row r="17" spans="1:10" x14ac:dyDescent="0.35">
      <c r="A17" s="4"/>
      <c r="B17" s="4" t="s">
        <v>0</v>
      </c>
      <c r="C17" s="4" t="s">
        <v>1</v>
      </c>
      <c r="D17" s="4" t="s">
        <v>2</v>
      </c>
      <c r="E17" s="4" t="s">
        <v>24</v>
      </c>
      <c r="F17" s="4" t="s">
        <v>3</v>
      </c>
      <c r="G17" s="4" t="s">
        <v>4</v>
      </c>
      <c r="H17" s="4" t="s">
        <v>5</v>
      </c>
    </row>
    <row r="18" spans="1:10" x14ac:dyDescent="0.35">
      <c r="A18" s="1">
        <v>1</v>
      </c>
      <c r="H18" s="3"/>
    </row>
    <row r="19" spans="1:10" x14ac:dyDescent="0.35">
      <c r="A19" s="1">
        <v>2</v>
      </c>
      <c r="B19" s="1"/>
      <c r="C19" s="2"/>
      <c r="D19" s="1"/>
      <c r="E19" s="1"/>
      <c r="F19" s="3"/>
      <c r="G19" s="3"/>
      <c r="H19" s="3">
        <f>F19*G19</f>
        <v>0</v>
      </c>
    </row>
    <row r="20" spans="1:10" x14ac:dyDescent="0.35">
      <c r="A20" s="4"/>
      <c r="B20" s="4"/>
      <c r="C20" s="4"/>
      <c r="D20" s="4"/>
      <c r="E20" s="4"/>
      <c r="F20" s="5"/>
      <c r="G20" s="4"/>
      <c r="H20" s="5">
        <f>SUM(H18:H18)</f>
        <v>0</v>
      </c>
    </row>
    <row r="22" spans="1:10" x14ac:dyDescent="0.35">
      <c r="A22" s="4"/>
      <c r="B22" s="4"/>
      <c r="C22" s="4"/>
      <c r="D22" s="4"/>
      <c r="E22" s="4"/>
      <c r="F22" s="5">
        <f>F14+F20</f>
        <v>228.31999999999996</v>
      </c>
      <c r="G22" s="4"/>
      <c r="H22" s="5">
        <f>H14+H20</f>
        <v>38814.400000000001</v>
      </c>
    </row>
    <row r="23" spans="1:10" x14ac:dyDescent="0.35">
      <c r="G23" s="10"/>
      <c r="H23" s="3"/>
    </row>
    <row r="24" spans="1:10" x14ac:dyDescent="0.35">
      <c r="F24" s="3" t="s">
        <v>80</v>
      </c>
      <c r="G24" s="3"/>
      <c r="H24" s="3"/>
    </row>
    <row r="25" spans="1:10" x14ac:dyDescent="0.35">
      <c r="F25" s="3" t="s">
        <v>82</v>
      </c>
      <c r="G25" s="3">
        <v>6500</v>
      </c>
      <c r="H25" s="3"/>
    </row>
    <row r="26" spans="1:10" x14ac:dyDescent="0.35">
      <c r="F26" s="3" t="s">
        <v>82</v>
      </c>
      <c r="G26" s="3">
        <v>8000</v>
      </c>
      <c r="H26" s="3"/>
      <c r="J26" s="70"/>
    </row>
    <row r="27" spans="1:10" x14ac:dyDescent="0.35">
      <c r="F27" s="3" t="s">
        <v>80</v>
      </c>
      <c r="G27" s="3">
        <v>8000</v>
      </c>
      <c r="H27" s="3"/>
      <c r="J27" s="14"/>
    </row>
    <row r="28" spans="1:10" x14ac:dyDescent="0.35">
      <c r="F28" s="3"/>
      <c r="G28" s="3">
        <f>SUM(G25:G27)</f>
        <v>22500</v>
      </c>
      <c r="H28" s="3"/>
      <c r="J28" s="70"/>
    </row>
    <row r="29" spans="1:10" x14ac:dyDescent="0.35">
      <c r="F29" s="1" t="s">
        <v>72</v>
      </c>
      <c r="G29" s="1"/>
      <c r="H29" s="3">
        <v>0</v>
      </c>
      <c r="J29" s="70"/>
    </row>
    <row r="30" spans="1:10" x14ac:dyDescent="0.35">
      <c r="F30" s="1" t="s">
        <v>16</v>
      </c>
      <c r="G30" s="3"/>
      <c r="H30" s="3"/>
    </row>
    <row r="31" spans="1:10" x14ac:dyDescent="0.35">
      <c r="F31" s="1" t="s">
        <v>28</v>
      </c>
      <c r="G31" s="1"/>
      <c r="H31" s="8">
        <f>H22-G28-H29-G30</f>
        <v>16314.400000000001</v>
      </c>
    </row>
    <row r="32" spans="1:10" x14ac:dyDescent="0.35">
      <c r="F32" s="14"/>
      <c r="G32" s="14"/>
      <c r="H32" s="62"/>
    </row>
    <row r="33" spans="4:8" x14ac:dyDescent="0.35">
      <c r="D33" s="32" t="s">
        <v>73</v>
      </c>
      <c r="E33" s="32" t="s">
        <v>74</v>
      </c>
      <c r="F33" s="57" t="s">
        <v>75</v>
      </c>
      <c r="G33" s="57" t="s">
        <v>76</v>
      </c>
      <c r="H33" s="57" t="s">
        <v>77</v>
      </c>
    </row>
    <row r="34" spans="4:8" x14ac:dyDescent="0.35">
      <c r="D34" s="1" t="s">
        <v>68</v>
      </c>
      <c r="E34" s="3">
        <v>22.56</v>
      </c>
      <c r="F34" s="3">
        <v>21.44</v>
      </c>
      <c r="G34" s="3">
        <f>E34-F34</f>
        <v>1.1199999999999974</v>
      </c>
      <c r="H34" s="72">
        <f>G34*3000</f>
        <v>3359.9999999999923</v>
      </c>
    </row>
    <row r="35" spans="4:8" x14ac:dyDescent="0.35">
      <c r="D35" s="1" t="s">
        <v>84</v>
      </c>
      <c r="E35" s="3"/>
      <c r="F35" s="3"/>
      <c r="G35" s="3">
        <f>E35-F35</f>
        <v>0</v>
      </c>
      <c r="H35" s="1"/>
    </row>
    <row r="36" spans="4:8" x14ac:dyDescent="0.35">
      <c r="D36" s="32" t="s">
        <v>30</v>
      </c>
      <c r="E36" s="32"/>
      <c r="F36" s="32"/>
      <c r="G36" s="63">
        <f>SUM(G34:G35)</f>
        <v>1.1199999999999974</v>
      </c>
      <c r="H36" s="63">
        <f>G36*3000</f>
        <v>3359.9999999999923</v>
      </c>
    </row>
  </sheetData>
  <mergeCells count="2">
    <mergeCell ref="A16:H16"/>
    <mergeCell ref="A1:H1"/>
  </mergeCells>
  <conditionalFormatting sqref="D19">
    <cfRule type="duplicateValues" dxfId="64" priority="45"/>
  </conditionalFormatting>
  <conditionalFormatting sqref="D13">
    <cfRule type="duplicateValues" dxfId="63" priority="89"/>
  </conditionalFormatting>
  <conditionalFormatting sqref="D3:D11">
    <cfRule type="duplicateValues" dxfId="62" priority="2"/>
  </conditionalFormatting>
  <conditionalFormatting sqref="D12">
    <cfRule type="duplicateValues" dxfId="61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workbookViewId="0">
      <selection activeCell="B3" sqref="B3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75" t="s">
        <v>6</v>
      </c>
      <c r="B1" s="75"/>
      <c r="C1" s="75"/>
      <c r="D1" s="75"/>
      <c r="E1" s="75"/>
      <c r="F1" s="75"/>
      <c r="G1" s="75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75" t="s">
        <v>23</v>
      </c>
      <c r="B18" s="75"/>
      <c r="C18" s="75"/>
      <c r="D18" s="75"/>
      <c r="E18" s="75"/>
      <c r="F18" s="75"/>
      <c r="G18" s="75"/>
      <c r="H18" s="75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24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64</v>
      </c>
      <c r="G26" s="1"/>
      <c r="H26" s="3">
        <v>0</v>
      </c>
    </row>
    <row r="27" spans="1:8" x14ac:dyDescent="0.35">
      <c r="F27" s="1" t="s">
        <v>28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60" priority="7"/>
  </conditionalFormatting>
  <conditionalFormatting sqref="D20:D22">
    <cfRule type="duplicateValues" dxfId="59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zoomScaleNormal="100" workbookViewId="0">
      <selection activeCell="B3" sqref="B3:F9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9" si="0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</row>
    <row r="7" spans="1:8" x14ac:dyDescent="0.35">
      <c r="A7" s="1">
        <v>5</v>
      </c>
      <c r="B7" s="45"/>
      <c r="C7" s="46"/>
      <c r="D7" s="41"/>
      <c r="E7" s="44"/>
      <c r="F7" s="42"/>
      <c r="G7" s="47">
        <v>170</v>
      </c>
      <c r="H7" s="3">
        <f t="shared" si="0"/>
        <v>0</v>
      </c>
    </row>
    <row r="8" spans="1:8" x14ac:dyDescent="0.35">
      <c r="A8" s="1">
        <v>6</v>
      </c>
      <c r="B8" s="45"/>
      <c r="C8" s="46"/>
      <c r="D8" s="41"/>
      <c r="E8" s="44"/>
      <c r="F8" s="42"/>
      <c r="G8" s="47">
        <v>170</v>
      </c>
      <c r="H8" s="3">
        <f t="shared" si="0"/>
        <v>0</v>
      </c>
    </row>
    <row r="9" spans="1:8" x14ac:dyDescent="0.35">
      <c r="A9" s="1">
        <v>7</v>
      </c>
      <c r="B9" s="45"/>
      <c r="C9" s="46"/>
      <c r="D9" s="41"/>
      <c r="E9" s="44"/>
      <c r="F9" s="42"/>
      <c r="G9" s="47">
        <v>170</v>
      </c>
      <c r="H9" s="3">
        <f t="shared" si="0"/>
        <v>0</v>
      </c>
    </row>
    <row r="10" spans="1:8" x14ac:dyDescent="0.35">
      <c r="A10" s="6"/>
      <c r="B10" s="6"/>
      <c r="C10" s="6"/>
      <c r="D10" s="6"/>
      <c r="E10" s="6"/>
      <c r="F10" s="7">
        <f>SUM(F3:F9)</f>
        <v>0</v>
      </c>
      <c r="G10" s="6"/>
      <c r="H10" s="7">
        <f>SUM(H3:H9)</f>
        <v>0</v>
      </c>
    </row>
    <row r="13" spans="1:8" x14ac:dyDescent="0.35">
      <c r="A13" s="75" t="s">
        <v>23</v>
      </c>
      <c r="B13" s="75"/>
      <c r="C13" s="75"/>
      <c r="D13" s="75"/>
      <c r="E13" s="75"/>
      <c r="F13" s="75"/>
      <c r="G13" s="75"/>
      <c r="H13" s="75"/>
    </row>
    <row r="14" spans="1:8" x14ac:dyDescent="0.35">
      <c r="A14" s="4"/>
      <c r="B14" s="4" t="s">
        <v>0</v>
      </c>
      <c r="C14" s="4" t="s">
        <v>1</v>
      </c>
      <c r="D14" s="4" t="s">
        <v>2</v>
      </c>
      <c r="E14" s="4" t="s">
        <v>24</v>
      </c>
      <c r="F14" s="4" t="s">
        <v>3</v>
      </c>
      <c r="G14" s="4" t="s">
        <v>4</v>
      </c>
      <c r="H14" s="4" t="s">
        <v>5</v>
      </c>
    </row>
    <row r="15" spans="1:8" x14ac:dyDescent="0.35">
      <c r="A15" s="1">
        <v>1</v>
      </c>
      <c r="B15" s="45"/>
      <c r="C15" s="46"/>
      <c r="D15" s="41"/>
      <c r="E15" s="42"/>
      <c r="F15" s="42"/>
      <c r="G15" s="43"/>
      <c r="H15" s="3">
        <f>F15*G15</f>
        <v>0</v>
      </c>
    </row>
    <row r="16" spans="1:8" x14ac:dyDescent="0.35">
      <c r="A16" s="1">
        <v>2</v>
      </c>
      <c r="B16" s="45"/>
      <c r="C16" s="46"/>
      <c r="D16" s="41"/>
      <c r="E16" s="42"/>
      <c r="F16" s="42"/>
      <c r="G16" s="43"/>
      <c r="H16" s="3">
        <f t="shared" ref="H16" si="1">F16*G16</f>
        <v>0</v>
      </c>
    </row>
    <row r="17" spans="1:8" x14ac:dyDescent="0.35">
      <c r="A17" s="4"/>
      <c r="B17" s="4"/>
      <c r="C17" s="4"/>
      <c r="D17" s="4"/>
      <c r="E17" s="4"/>
      <c r="F17" s="5">
        <f>SUM(F15:F16)</f>
        <v>0</v>
      </c>
      <c r="G17" s="4"/>
      <c r="H17" s="5">
        <f>SUM(H15:H16)</f>
        <v>0</v>
      </c>
    </row>
    <row r="19" spans="1:8" x14ac:dyDescent="0.35">
      <c r="A19" s="4"/>
      <c r="B19" s="4"/>
      <c r="C19" s="4"/>
      <c r="D19" s="4"/>
      <c r="E19" s="4"/>
      <c r="F19" s="5">
        <f>F10+F17</f>
        <v>0</v>
      </c>
      <c r="G19" s="4"/>
      <c r="H19" s="5">
        <f>H10+H17</f>
        <v>0</v>
      </c>
    </row>
    <row r="20" spans="1:8" x14ac:dyDescent="0.35">
      <c r="F20" s="1" t="s">
        <v>15</v>
      </c>
      <c r="G20" s="1"/>
      <c r="H20" s="3">
        <v>0</v>
      </c>
    </row>
    <row r="21" spans="1:8" x14ac:dyDescent="0.35">
      <c r="F21" s="1" t="s">
        <v>28</v>
      </c>
      <c r="G21" s="1"/>
      <c r="H21" s="8">
        <f>H19-H20</f>
        <v>0</v>
      </c>
    </row>
  </sheetData>
  <mergeCells count="2">
    <mergeCell ref="A13:H13"/>
    <mergeCell ref="A1:H1"/>
  </mergeCells>
  <conditionalFormatting sqref="D15">
    <cfRule type="duplicateValues" dxfId="58" priority="4"/>
  </conditionalFormatting>
  <conditionalFormatting sqref="D15">
    <cfRule type="duplicateValues" dxfId="57" priority="5"/>
  </conditionalFormatting>
  <conditionalFormatting sqref="D16">
    <cfRule type="duplicateValues" dxfId="56" priority="76"/>
  </conditionalFormatting>
  <conditionalFormatting sqref="D3:D9">
    <cfRule type="duplicateValues" dxfId="55" priority="1"/>
  </conditionalFormatting>
  <dataValidations count="1">
    <dataValidation type="custom" allowBlank="1" showInputMessage="1" prompt="拒绝重复输入 - 当前输入的内容，与本区域的其他单元格内容重复。" sqref="B15" xr:uid="{00000000-0002-0000-0500-000000000000}">
      <formula1>COUNTIF($B:$B,B15)&lt;2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workbookViewId="0">
      <selection activeCell="H16" sqref="H16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 t="shared" ref="H3" si="0"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11">
        <f t="shared" ref="H4" si="1">F4*G4</f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75" t="s">
        <v>23</v>
      </c>
      <c r="B7" s="75"/>
      <c r="C7" s="75"/>
      <c r="D7" s="75"/>
      <c r="E7" s="75"/>
      <c r="F7" s="75"/>
      <c r="G7" s="75"/>
      <c r="H7" s="75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" si="2">F10*G10</f>
        <v>0</v>
      </c>
    </row>
    <row r="11" spans="1:8" x14ac:dyDescent="0.35">
      <c r="A11" s="4"/>
      <c r="B11" s="4"/>
      <c r="C11" s="4"/>
      <c r="D11" s="4"/>
      <c r="E11" s="4"/>
      <c r="F11" s="5">
        <f>SUM(F9:F10)</f>
        <v>0</v>
      </c>
      <c r="G11" s="4"/>
      <c r="H11" s="5">
        <f>SUM(H9:H10)</f>
        <v>0</v>
      </c>
    </row>
    <row r="13" spans="1:8" x14ac:dyDescent="0.35">
      <c r="A13" s="4"/>
      <c r="B13" s="4"/>
      <c r="C13" s="4"/>
      <c r="D13" s="4"/>
      <c r="E13" s="4"/>
      <c r="F13" s="5">
        <f>F5+F11</f>
        <v>0</v>
      </c>
      <c r="G13" s="4"/>
      <c r="H13" s="5">
        <f>H5+H11</f>
        <v>0</v>
      </c>
    </row>
    <row r="15" spans="1:8" x14ac:dyDescent="0.35">
      <c r="F15" s="1" t="s">
        <v>15</v>
      </c>
      <c r="G15" s="1"/>
      <c r="H15" s="3"/>
    </row>
    <row r="16" spans="1:8" x14ac:dyDescent="0.35">
      <c r="F16" s="1" t="s">
        <v>20</v>
      </c>
      <c r="G16" s="1"/>
      <c r="H16" s="3"/>
    </row>
    <row r="17" spans="6:14" x14ac:dyDescent="0.35">
      <c r="F17" s="1" t="s">
        <v>28</v>
      </c>
      <c r="G17" s="1"/>
      <c r="H17" s="8">
        <f>H13-H15-H16</f>
        <v>0</v>
      </c>
    </row>
    <row r="23" spans="6:14" x14ac:dyDescent="0.35">
      <c r="N23">
        <f>170*18</f>
        <v>3060</v>
      </c>
    </row>
  </sheetData>
  <mergeCells count="2">
    <mergeCell ref="A7:H7"/>
    <mergeCell ref="A1:H1"/>
  </mergeCells>
  <conditionalFormatting sqref="D3">
    <cfRule type="duplicateValues" dxfId="54" priority="3"/>
  </conditionalFormatting>
  <conditionalFormatting sqref="D4">
    <cfRule type="duplicateValues" dxfId="53" priority="2"/>
  </conditionalFormatting>
  <conditionalFormatting sqref="D9">
    <cfRule type="duplicateValues" dxfId="52" priority="1"/>
  </conditionalFormatting>
  <conditionalFormatting sqref="D10">
    <cfRule type="duplicateValues" dxfId="51" priority="82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9"/>
  <sheetViews>
    <sheetView zoomScaleNormal="100" workbookViewId="0">
      <selection activeCell="A5" sqref="A5:H5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" si="0">G4*F4</f>
        <v>0</v>
      </c>
    </row>
    <row r="5" spans="1:8" x14ac:dyDescent="0.35">
      <c r="A5" s="6"/>
      <c r="B5" s="6"/>
      <c r="C5" s="6"/>
      <c r="D5" s="6"/>
      <c r="E5" s="7"/>
      <c r="F5" s="7">
        <f>SUM(F3:F4)</f>
        <v>0</v>
      </c>
      <c r="G5" s="7"/>
      <c r="H5" s="7">
        <f>SUM(H3:H4)</f>
        <v>0</v>
      </c>
    </row>
    <row r="7" spans="1:8" x14ac:dyDescent="0.35">
      <c r="A7" s="75" t="s">
        <v>23</v>
      </c>
      <c r="B7" s="75"/>
      <c r="C7" s="75"/>
      <c r="D7" s="75"/>
      <c r="E7" s="75"/>
      <c r="F7" s="75"/>
      <c r="G7" s="75"/>
      <c r="H7" s="75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39"/>
      <c r="C9" s="40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" si="1">F10*G10</f>
        <v>0</v>
      </c>
    </row>
    <row r="11" spans="1:8" x14ac:dyDescent="0.35">
      <c r="A11" s="4"/>
      <c r="B11" s="4"/>
      <c r="C11" s="4"/>
      <c r="D11" s="4"/>
      <c r="E11" s="4"/>
      <c r="F11" s="5">
        <f>SUM(F9:F10)</f>
        <v>0</v>
      </c>
      <c r="G11" s="4"/>
      <c r="H11" s="5">
        <f>SUM(H9:H10)</f>
        <v>0</v>
      </c>
    </row>
    <row r="13" spans="1:8" x14ac:dyDescent="0.35">
      <c r="A13" s="4"/>
      <c r="B13" s="4"/>
      <c r="C13" s="4"/>
      <c r="D13" s="4"/>
      <c r="E13" s="4"/>
      <c r="F13" s="5">
        <f>F5+F11</f>
        <v>0</v>
      </c>
      <c r="G13" s="4"/>
      <c r="H13" s="5">
        <f>H5+H11</f>
        <v>0</v>
      </c>
    </row>
    <row r="14" spans="1:8" x14ac:dyDescent="0.35">
      <c r="F14" s="1"/>
      <c r="G14" s="3">
        <v>0</v>
      </c>
      <c r="H14" s="3"/>
    </row>
    <row r="15" spans="1:8" x14ac:dyDescent="0.35">
      <c r="F15" s="1"/>
      <c r="G15" s="3"/>
      <c r="H15" s="3"/>
    </row>
    <row r="16" spans="1:8" x14ac:dyDescent="0.35">
      <c r="F16" s="1"/>
      <c r="G16" s="3">
        <v>0</v>
      </c>
      <c r="H16" s="3"/>
    </row>
    <row r="17" spans="6:8" x14ac:dyDescent="0.35">
      <c r="F17" s="1"/>
      <c r="G17" s="3">
        <v>0</v>
      </c>
      <c r="H17" s="3"/>
    </row>
    <row r="18" spans="6:8" x14ac:dyDescent="0.35">
      <c r="F18" s="1" t="s">
        <v>54</v>
      </c>
      <c r="G18" s="3"/>
      <c r="H18" s="3">
        <f>SUM(G14:G17)</f>
        <v>0</v>
      </c>
    </row>
    <row r="19" spans="6:8" x14ac:dyDescent="0.35">
      <c r="F19" s="1" t="s">
        <v>28</v>
      </c>
      <c r="G19" s="1"/>
      <c r="H19" s="8">
        <f>H13-H18</f>
        <v>0</v>
      </c>
    </row>
  </sheetData>
  <mergeCells count="2">
    <mergeCell ref="A7:H7"/>
    <mergeCell ref="A1:H1"/>
  </mergeCells>
  <conditionalFormatting sqref="D9:D10">
    <cfRule type="duplicateValues" dxfId="50" priority="64"/>
  </conditionalFormatting>
  <conditionalFormatting sqref="D3">
    <cfRule type="duplicateValues" dxfId="49" priority="1"/>
  </conditionalFormatting>
  <conditionalFormatting sqref="D4">
    <cfRule type="duplicateValues" dxfId="48" priority="76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7"/>
  <sheetViews>
    <sheetView workbookViewId="0">
      <selection activeCell="L15" sqref="L15"/>
    </sheetView>
  </sheetViews>
  <sheetFormatPr defaultRowHeight="14.5" x14ac:dyDescent="0.35"/>
  <cols>
    <col min="2" max="2" width="9.54296875" bestFit="1" customWidth="1"/>
    <col min="3" max="3" width="10.453125" bestFit="1" customWidth="1"/>
    <col min="6" max="6" width="9.54296875" bestFit="1" customWidth="1"/>
    <col min="7" max="7" width="13.7265625" customWidth="1"/>
    <col min="8" max="8" width="11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45">
        <v>2</v>
      </c>
      <c r="B4" s="45"/>
      <c r="C4" s="46"/>
      <c r="D4" s="41"/>
      <c r="E4" s="44"/>
      <c r="F4" s="42"/>
      <c r="G4" s="47"/>
      <c r="H4" s="3">
        <f t="shared" ref="H4:H61" si="0">F4*G4</f>
        <v>0</v>
      </c>
    </row>
    <row r="5" spans="1:8" x14ac:dyDescent="0.35">
      <c r="A5" s="45">
        <v>3</v>
      </c>
      <c r="B5" s="45"/>
      <c r="C5" s="46"/>
      <c r="D5" s="41"/>
      <c r="E5" s="44"/>
      <c r="F5" s="42"/>
      <c r="G5" s="47"/>
      <c r="H5" s="3">
        <f t="shared" si="0"/>
        <v>0</v>
      </c>
    </row>
    <row r="6" spans="1:8" x14ac:dyDescent="0.35">
      <c r="A6" s="45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45">
        <v>5</v>
      </c>
      <c r="B7" s="45"/>
      <c r="C7" s="46"/>
      <c r="D7" s="41"/>
      <c r="E7" s="44"/>
      <c r="F7" s="42"/>
      <c r="G7" s="47"/>
      <c r="H7" s="3">
        <f t="shared" si="0"/>
        <v>0</v>
      </c>
    </row>
    <row r="8" spans="1:8" x14ac:dyDescent="0.35">
      <c r="A8" s="45">
        <v>6</v>
      </c>
      <c r="B8" s="45"/>
      <c r="C8" s="46"/>
      <c r="D8" s="41"/>
      <c r="E8" s="44"/>
      <c r="F8" s="42"/>
      <c r="G8" s="47"/>
      <c r="H8" s="3">
        <f t="shared" si="0"/>
        <v>0</v>
      </c>
    </row>
    <row r="9" spans="1:8" x14ac:dyDescent="0.35">
      <c r="A9" s="45">
        <v>7</v>
      </c>
      <c r="B9" s="45"/>
      <c r="C9" s="46"/>
      <c r="D9" s="41"/>
      <c r="E9" s="44"/>
      <c r="F9" s="42"/>
      <c r="G9" s="47"/>
      <c r="H9" s="3">
        <f t="shared" si="0"/>
        <v>0</v>
      </c>
    </row>
    <row r="10" spans="1:8" x14ac:dyDescent="0.35">
      <c r="A10" s="45">
        <v>8</v>
      </c>
      <c r="B10" s="45"/>
      <c r="C10" s="46"/>
      <c r="D10" s="41"/>
      <c r="E10" s="44"/>
      <c r="F10" s="42"/>
      <c r="G10" s="47"/>
      <c r="H10" s="3">
        <f t="shared" si="0"/>
        <v>0</v>
      </c>
    </row>
    <row r="11" spans="1:8" x14ac:dyDescent="0.35">
      <c r="A11" s="45">
        <v>9</v>
      </c>
      <c r="B11" s="45"/>
      <c r="C11" s="46"/>
      <c r="D11" s="41"/>
      <c r="E11" s="44"/>
      <c r="F11" s="42"/>
      <c r="G11" s="47"/>
      <c r="H11" s="3">
        <f t="shared" si="0"/>
        <v>0</v>
      </c>
    </row>
    <row r="12" spans="1:8" x14ac:dyDescent="0.35">
      <c r="A12" s="45">
        <v>10</v>
      </c>
      <c r="B12" s="45"/>
      <c r="C12" s="46"/>
      <c r="D12" s="41"/>
      <c r="E12" s="44"/>
      <c r="F12" s="42"/>
      <c r="G12" s="47"/>
      <c r="H12" s="3">
        <f t="shared" si="0"/>
        <v>0</v>
      </c>
    </row>
    <row r="13" spans="1:8" x14ac:dyDescent="0.35">
      <c r="A13" s="45">
        <v>11</v>
      </c>
      <c r="B13" s="45"/>
      <c r="C13" s="46"/>
      <c r="D13" s="41"/>
      <c r="E13" s="44"/>
      <c r="F13" s="42"/>
      <c r="G13" s="47"/>
      <c r="H13" s="3">
        <f t="shared" si="0"/>
        <v>0</v>
      </c>
    </row>
    <row r="14" spans="1:8" x14ac:dyDescent="0.35">
      <c r="A14" s="45">
        <v>12</v>
      </c>
      <c r="B14" s="45"/>
      <c r="C14" s="46"/>
      <c r="D14" s="41"/>
      <c r="E14" s="44"/>
      <c r="F14" s="42"/>
      <c r="G14" s="47"/>
      <c r="H14" s="3">
        <f t="shared" si="0"/>
        <v>0</v>
      </c>
    </row>
    <row r="15" spans="1:8" x14ac:dyDescent="0.35">
      <c r="A15" s="45">
        <v>13</v>
      </c>
      <c r="B15" s="45"/>
      <c r="C15" s="46"/>
      <c r="D15" s="41"/>
      <c r="E15" s="44"/>
      <c r="F15" s="42"/>
      <c r="G15" s="47"/>
      <c r="H15" s="3">
        <f t="shared" si="0"/>
        <v>0</v>
      </c>
    </row>
    <row r="16" spans="1:8" x14ac:dyDescent="0.35">
      <c r="A16" s="45">
        <v>14</v>
      </c>
      <c r="B16" s="45"/>
      <c r="C16" s="46"/>
      <c r="D16" s="41"/>
      <c r="E16" s="44"/>
      <c r="F16" s="42"/>
      <c r="G16" s="47"/>
      <c r="H16" s="3">
        <f t="shared" si="0"/>
        <v>0</v>
      </c>
    </row>
    <row r="17" spans="1:8" x14ac:dyDescent="0.35">
      <c r="A17" s="45">
        <v>15</v>
      </c>
      <c r="B17" s="45"/>
      <c r="C17" s="46"/>
      <c r="D17" s="41"/>
      <c r="E17" s="44"/>
      <c r="F17" s="42"/>
      <c r="G17" s="47"/>
      <c r="H17" s="3">
        <f t="shared" si="0"/>
        <v>0</v>
      </c>
    </row>
    <row r="18" spans="1:8" x14ac:dyDescent="0.35">
      <c r="A18" s="45">
        <v>16</v>
      </c>
      <c r="B18" s="45"/>
      <c r="C18" s="46"/>
      <c r="D18" s="41"/>
      <c r="E18" s="44"/>
      <c r="F18" s="42"/>
      <c r="G18" s="47"/>
      <c r="H18" s="3">
        <f t="shared" si="0"/>
        <v>0</v>
      </c>
    </row>
    <row r="19" spans="1:8" x14ac:dyDescent="0.35">
      <c r="A19" s="45">
        <v>17</v>
      </c>
      <c r="B19" s="45"/>
      <c r="C19" s="46"/>
      <c r="D19" s="41"/>
      <c r="E19" s="44"/>
      <c r="F19" s="42"/>
      <c r="G19" s="47"/>
      <c r="H19" s="3">
        <f t="shared" si="0"/>
        <v>0</v>
      </c>
    </row>
    <row r="20" spans="1:8" x14ac:dyDescent="0.35">
      <c r="A20" s="45">
        <v>18</v>
      </c>
      <c r="B20" s="45"/>
      <c r="C20" s="46"/>
      <c r="D20" s="41"/>
      <c r="E20" s="44"/>
      <c r="F20" s="42"/>
      <c r="G20" s="47"/>
      <c r="H20" s="3">
        <f t="shared" si="0"/>
        <v>0</v>
      </c>
    </row>
    <row r="21" spans="1:8" x14ac:dyDescent="0.35">
      <c r="A21" s="45">
        <v>19</v>
      </c>
      <c r="B21" s="45"/>
      <c r="C21" s="46"/>
      <c r="D21" s="41"/>
      <c r="E21" s="44"/>
      <c r="F21" s="42"/>
      <c r="G21" s="47"/>
      <c r="H21" s="3">
        <f t="shared" si="0"/>
        <v>0</v>
      </c>
    </row>
    <row r="22" spans="1:8" x14ac:dyDescent="0.35">
      <c r="A22" s="45">
        <v>20</v>
      </c>
      <c r="B22" s="45"/>
      <c r="C22" s="46"/>
      <c r="D22" s="41"/>
      <c r="E22" s="44"/>
      <c r="F22" s="42"/>
      <c r="G22" s="47"/>
      <c r="H22" s="3">
        <f t="shared" si="0"/>
        <v>0</v>
      </c>
    </row>
    <row r="23" spans="1:8" x14ac:dyDescent="0.35">
      <c r="A23" s="45">
        <v>21</v>
      </c>
      <c r="B23" s="45"/>
      <c r="C23" s="46"/>
      <c r="D23" s="41"/>
      <c r="E23" s="44"/>
      <c r="F23" s="42"/>
      <c r="G23" s="47"/>
      <c r="H23" s="3">
        <f t="shared" si="0"/>
        <v>0</v>
      </c>
    </row>
    <row r="24" spans="1:8" x14ac:dyDescent="0.35">
      <c r="A24" s="45">
        <v>22</v>
      </c>
      <c r="B24" s="45"/>
      <c r="C24" s="46"/>
      <c r="D24" s="41"/>
      <c r="E24" s="44"/>
      <c r="F24" s="42"/>
      <c r="G24" s="47"/>
      <c r="H24" s="3">
        <f t="shared" si="0"/>
        <v>0</v>
      </c>
    </row>
    <row r="25" spans="1:8" x14ac:dyDescent="0.35">
      <c r="A25" s="45">
        <v>23</v>
      </c>
      <c r="B25" s="45"/>
      <c r="C25" s="46"/>
      <c r="D25" s="41"/>
      <c r="E25" s="44"/>
      <c r="F25" s="42"/>
      <c r="G25" s="47"/>
      <c r="H25" s="3">
        <f t="shared" si="0"/>
        <v>0</v>
      </c>
    </row>
    <row r="26" spans="1:8" x14ac:dyDescent="0.35">
      <c r="A26" s="45">
        <v>24</v>
      </c>
      <c r="B26" s="45"/>
      <c r="C26" s="46"/>
      <c r="D26" s="41"/>
      <c r="E26" s="44"/>
      <c r="F26" s="42"/>
      <c r="G26" s="47"/>
      <c r="H26" s="3">
        <f t="shared" si="0"/>
        <v>0</v>
      </c>
    </row>
    <row r="27" spans="1:8" x14ac:dyDescent="0.35">
      <c r="A27" s="45">
        <v>25</v>
      </c>
      <c r="B27" s="45"/>
      <c r="C27" s="46"/>
      <c r="D27" s="41"/>
      <c r="E27" s="44"/>
      <c r="F27" s="42"/>
      <c r="G27" s="47"/>
      <c r="H27" s="3">
        <f t="shared" si="0"/>
        <v>0</v>
      </c>
    </row>
    <row r="28" spans="1:8" x14ac:dyDescent="0.35">
      <c r="A28" s="45">
        <v>26</v>
      </c>
      <c r="B28" s="45"/>
      <c r="C28" s="46"/>
      <c r="D28" s="41"/>
      <c r="E28" s="44"/>
      <c r="F28" s="42"/>
      <c r="G28" s="47"/>
      <c r="H28" s="3">
        <f t="shared" si="0"/>
        <v>0</v>
      </c>
    </row>
    <row r="29" spans="1:8" x14ac:dyDescent="0.35">
      <c r="A29" s="45">
        <v>27</v>
      </c>
      <c r="B29" s="45"/>
      <c r="C29" s="46"/>
      <c r="D29" s="41"/>
      <c r="E29" s="44"/>
      <c r="F29" s="42"/>
      <c r="G29" s="47"/>
      <c r="H29" s="3">
        <f t="shared" si="0"/>
        <v>0</v>
      </c>
    </row>
    <row r="30" spans="1:8" x14ac:dyDescent="0.35">
      <c r="A30" s="45">
        <v>28</v>
      </c>
      <c r="B30" s="45"/>
      <c r="C30" s="46"/>
      <c r="D30" s="41"/>
      <c r="E30" s="44"/>
      <c r="F30" s="42"/>
      <c r="G30" s="47"/>
      <c r="H30" s="3">
        <f t="shared" si="0"/>
        <v>0</v>
      </c>
    </row>
    <row r="31" spans="1:8" x14ac:dyDescent="0.35">
      <c r="A31" s="45">
        <v>29</v>
      </c>
      <c r="B31" s="45"/>
      <c r="C31" s="46"/>
      <c r="D31" s="41"/>
      <c r="E31" s="44"/>
      <c r="F31" s="42"/>
      <c r="G31" s="47"/>
      <c r="H31" s="3">
        <f t="shared" si="0"/>
        <v>0</v>
      </c>
    </row>
    <row r="32" spans="1:8" x14ac:dyDescent="0.35">
      <c r="A32" s="45">
        <v>30</v>
      </c>
      <c r="B32" s="45"/>
      <c r="C32" s="46"/>
      <c r="D32" s="41"/>
      <c r="E32" s="44"/>
      <c r="F32" s="42"/>
      <c r="G32" s="47"/>
      <c r="H32" s="3">
        <f t="shared" si="0"/>
        <v>0</v>
      </c>
    </row>
    <row r="33" spans="1:8" x14ac:dyDescent="0.35">
      <c r="A33" s="45">
        <v>31</v>
      </c>
      <c r="B33" s="45"/>
      <c r="C33" s="46"/>
      <c r="D33" s="41"/>
      <c r="E33" s="44"/>
      <c r="F33" s="42"/>
      <c r="G33" s="47"/>
      <c r="H33" s="3">
        <f t="shared" si="0"/>
        <v>0</v>
      </c>
    </row>
    <row r="34" spans="1:8" x14ac:dyDescent="0.35">
      <c r="A34" s="45">
        <v>32</v>
      </c>
      <c r="B34" s="45"/>
      <c r="C34" s="46"/>
      <c r="D34" s="41"/>
      <c r="E34" s="44"/>
      <c r="F34" s="42"/>
      <c r="G34" s="47"/>
      <c r="H34" s="3">
        <f t="shared" si="0"/>
        <v>0</v>
      </c>
    </row>
    <row r="35" spans="1:8" x14ac:dyDescent="0.35">
      <c r="A35" s="45">
        <v>33</v>
      </c>
      <c r="B35" s="45"/>
      <c r="C35" s="46"/>
      <c r="D35" s="41"/>
      <c r="E35" s="44"/>
      <c r="F35" s="42"/>
      <c r="G35" s="47"/>
      <c r="H35" s="3">
        <f t="shared" si="0"/>
        <v>0</v>
      </c>
    </row>
    <row r="36" spans="1:8" x14ac:dyDescent="0.35">
      <c r="A36" s="45">
        <v>34</v>
      </c>
      <c r="B36" s="45"/>
      <c r="C36" s="46"/>
      <c r="D36" s="41"/>
      <c r="E36" s="44"/>
      <c r="F36" s="42"/>
      <c r="G36" s="47"/>
      <c r="H36" s="3">
        <f t="shared" si="0"/>
        <v>0</v>
      </c>
    </row>
    <row r="37" spans="1:8" x14ac:dyDescent="0.35">
      <c r="A37" s="45">
        <v>35</v>
      </c>
      <c r="B37" s="45"/>
      <c r="C37" s="46"/>
      <c r="D37" s="41"/>
      <c r="E37" s="44"/>
      <c r="F37" s="42"/>
      <c r="G37" s="47"/>
      <c r="H37" s="3">
        <f t="shared" si="0"/>
        <v>0</v>
      </c>
    </row>
    <row r="38" spans="1:8" x14ac:dyDescent="0.35">
      <c r="A38" s="45">
        <v>36</v>
      </c>
      <c r="B38" s="45"/>
      <c r="C38" s="46"/>
      <c r="D38" s="41"/>
      <c r="E38" s="44"/>
      <c r="F38" s="42"/>
      <c r="G38" s="47"/>
      <c r="H38" s="3">
        <f t="shared" si="0"/>
        <v>0</v>
      </c>
    </row>
    <row r="39" spans="1:8" x14ac:dyDescent="0.35">
      <c r="A39" s="45">
        <v>37</v>
      </c>
      <c r="B39" s="45"/>
      <c r="C39" s="46"/>
      <c r="D39" s="41"/>
      <c r="E39" s="44"/>
      <c r="F39" s="42"/>
      <c r="G39" s="47"/>
      <c r="H39" s="3">
        <f t="shared" si="0"/>
        <v>0</v>
      </c>
    </row>
    <row r="40" spans="1:8" x14ac:dyDescent="0.35">
      <c r="A40" s="45">
        <v>38</v>
      </c>
      <c r="B40" s="45"/>
      <c r="C40" s="46"/>
      <c r="D40" s="41"/>
      <c r="E40" s="44"/>
      <c r="F40" s="42"/>
      <c r="G40" s="47"/>
      <c r="H40" s="3">
        <f t="shared" si="0"/>
        <v>0</v>
      </c>
    </row>
    <row r="41" spans="1:8" x14ac:dyDescent="0.35">
      <c r="A41" s="45">
        <v>39</v>
      </c>
      <c r="B41" s="45"/>
      <c r="C41" s="46"/>
      <c r="D41" s="41"/>
      <c r="E41" s="44"/>
      <c r="F41" s="42"/>
      <c r="G41" s="47"/>
      <c r="H41" s="3">
        <f t="shared" si="0"/>
        <v>0</v>
      </c>
    </row>
    <row r="42" spans="1:8" x14ac:dyDescent="0.35">
      <c r="A42" s="45">
        <v>40</v>
      </c>
      <c r="B42" s="45"/>
      <c r="C42" s="46"/>
      <c r="D42" s="41"/>
      <c r="E42" s="44"/>
      <c r="F42" s="42"/>
      <c r="G42" s="47"/>
      <c r="H42" s="3">
        <f t="shared" si="0"/>
        <v>0</v>
      </c>
    </row>
    <row r="43" spans="1:8" x14ac:dyDescent="0.35">
      <c r="A43" s="45">
        <v>41</v>
      </c>
      <c r="B43" s="45"/>
      <c r="C43" s="46"/>
      <c r="D43" s="41"/>
      <c r="E43" s="44"/>
      <c r="F43" s="42"/>
      <c r="G43" s="47"/>
      <c r="H43" s="3">
        <f t="shared" si="0"/>
        <v>0</v>
      </c>
    </row>
    <row r="44" spans="1:8" x14ac:dyDescent="0.35">
      <c r="A44" s="45">
        <v>42</v>
      </c>
      <c r="B44" s="45"/>
      <c r="C44" s="46"/>
      <c r="D44" s="41"/>
      <c r="E44" s="44"/>
      <c r="F44" s="42"/>
      <c r="G44" s="47"/>
      <c r="H44" s="3">
        <f t="shared" si="0"/>
        <v>0</v>
      </c>
    </row>
    <row r="45" spans="1:8" x14ac:dyDescent="0.35">
      <c r="A45" s="45">
        <v>43</v>
      </c>
      <c r="B45" s="45"/>
      <c r="C45" s="46"/>
      <c r="D45" s="41"/>
      <c r="E45" s="44"/>
      <c r="F45" s="42"/>
      <c r="G45" s="47"/>
      <c r="H45" s="3">
        <f t="shared" si="0"/>
        <v>0</v>
      </c>
    </row>
    <row r="46" spans="1:8" x14ac:dyDescent="0.35">
      <c r="A46" s="45">
        <v>44</v>
      </c>
      <c r="B46" s="45"/>
      <c r="C46" s="46"/>
      <c r="D46" s="41"/>
      <c r="E46" s="44"/>
      <c r="F46" s="42"/>
      <c r="G46" s="47"/>
      <c r="H46" s="3">
        <f t="shared" si="0"/>
        <v>0</v>
      </c>
    </row>
    <row r="47" spans="1:8" x14ac:dyDescent="0.35">
      <c r="A47" s="45">
        <v>45</v>
      </c>
      <c r="B47" s="45"/>
      <c r="C47" s="46"/>
      <c r="D47" s="41"/>
      <c r="E47" s="44"/>
      <c r="F47" s="42"/>
      <c r="G47" s="47"/>
      <c r="H47" s="3">
        <f t="shared" si="0"/>
        <v>0</v>
      </c>
    </row>
    <row r="48" spans="1:8" x14ac:dyDescent="0.35">
      <c r="A48" s="45">
        <v>46</v>
      </c>
      <c r="B48" s="45"/>
      <c r="C48" s="46"/>
      <c r="D48" s="41"/>
      <c r="E48" s="44"/>
      <c r="F48" s="42"/>
      <c r="G48" s="47"/>
      <c r="H48" s="3">
        <f t="shared" si="0"/>
        <v>0</v>
      </c>
    </row>
    <row r="49" spans="1:8" x14ac:dyDescent="0.35">
      <c r="A49" s="45">
        <v>47</v>
      </c>
      <c r="B49" s="45"/>
      <c r="C49" s="46"/>
      <c r="D49" s="41"/>
      <c r="E49" s="44"/>
      <c r="F49" s="42"/>
      <c r="G49" s="47"/>
      <c r="H49" s="3">
        <f t="shared" si="0"/>
        <v>0</v>
      </c>
    </row>
    <row r="50" spans="1:8" x14ac:dyDescent="0.35">
      <c r="A50" s="45">
        <v>48</v>
      </c>
      <c r="B50" s="45"/>
      <c r="C50" s="46"/>
      <c r="D50" s="41"/>
      <c r="E50" s="44"/>
      <c r="F50" s="42"/>
      <c r="G50" s="47"/>
      <c r="H50" s="3">
        <f t="shared" si="0"/>
        <v>0</v>
      </c>
    </row>
    <row r="51" spans="1:8" x14ac:dyDescent="0.35">
      <c r="A51" s="45">
        <v>49</v>
      </c>
      <c r="B51" s="45"/>
      <c r="C51" s="46"/>
      <c r="D51" s="41"/>
      <c r="E51" s="44"/>
      <c r="F51" s="42"/>
      <c r="G51" s="47"/>
      <c r="H51" s="3">
        <f t="shared" si="0"/>
        <v>0</v>
      </c>
    </row>
    <row r="52" spans="1:8" x14ac:dyDescent="0.35">
      <c r="A52" s="45">
        <v>50</v>
      </c>
      <c r="B52" s="45"/>
      <c r="C52" s="46"/>
      <c r="D52" s="41"/>
      <c r="E52" s="44"/>
      <c r="F52" s="42"/>
      <c r="G52" s="47"/>
      <c r="H52" s="3">
        <f t="shared" si="0"/>
        <v>0</v>
      </c>
    </row>
    <row r="53" spans="1:8" x14ac:dyDescent="0.35">
      <c r="A53" s="45">
        <v>51</v>
      </c>
      <c r="B53" s="45"/>
      <c r="C53" s="46"/>
      <c r="D53" s="41"/>
      <c r="E53" s="44"/>
      <c r="F53" s="42"/>
      <c r="G53" s="47"/>
      <c r="H53" s="3">
        <f t="shared" si="0"/>
        <v>0</v>
      </c>
    </row>
    <row r="54" spans="1:8" x14ac:dyDescent="0.35">
      <c r="A54" s="45">
        <v>52</v>
      </c>
      <c r="B54" s="45"/>
      <c r="C54" s="46"/>
      <c r="D54" s="41"/>
      <c r="E54" s="44"/>
      <c r="F54" s="42"/>
      <c r="G54" s="47"/>
      <c r="H54" s="3">
        <f t="shared" si="0"/>
        <v>0</v>
      </c>
    </row>
    <row r="55" spans="1:8" x14ac:dyDescent="0.35">
      <c r="A55" s="45">
        <v>53</v>
      </c>
      <c r="B55" s="45"/>
      <c r="C55" s="46"/>
      <c r="D55" s="41"/>
      <c r="E55" s="44"/>
      <c r="F55" s="42"/>
      <c r="G55" s="47"/>
      <c r="H55" s="3">
        <f t="shared" si="0"/>
        <v>0</v>
      </c>
    </row>
    <row r="56" spans="1:8" x14ac:dyDescent="0.35">
      <c r="A56" s="45">
        <v>54</v>
      </c>
      <c r="B56" s="45"/>
      <c r="C56" s="46"/>
      <c r="D56" s="41"/>
      <c r="E56" s="44"/>
      <c r="F56" s="42"/>
      <c r="G56" s="47"/>
      <c r="H56" s="3">
        <f t="shared" si="0"/>
        <v>0</v>
      </c>
    </row>
    <row r="57" spans="1:8" x14ac:dyDescent="0.35">
      <c r="A57" s="45">
        <v>55</v>
      </c>
      <c r="B57" s="45"/>
      <c r="C57" s="46"/>
      <c r="D57" s="41"/>
      <c r="E57" s="44"/>
      <c r="F57" s="42"/>
      <c r="G57" s="47"/>
      <c r="H57" s="3">
        <f t="shared" si="0"/>
        <v>0</v>
      </c>
    </row>
    <row r="58" spans="1:8" x14ac:dyDescent="0.35">
      <c r="A58" s="45">
        <v>56</v>
      </c>
      <c r="B58" s="45"/>
      <c r="C58" s="46"/>
      <c r="D58" s="41"/>
      <c r="E58" s="44"/>
      <c r="F58" s="42"/>
      <c r="G58" s="47"/>
      <c r="H58" s="3">
        <f t="shared" si="0"/>
        <v>0</v>
      </c>
    </row>
    <row r="59" spans="1:8" x14ac:dyDescent="0.35">
      <c r="A59" s="45">
        <v>57</v>
      </c>
      <c r="B59" s="45"/>
      <c r="C59" s="46"/>
      <c r="D59" s="41"/>
      <c r="E59" s="44"/>
      <c r="F59" s="42"/>
      <c r="G59" s="47"/>
      <c r="H59" s="3">
        <f t="shared" si="0"/>
        <v>0</v>
      </c>
    </row>
    <row r="60" spans="1:8" x14ac:dyDescent="0.35">
      <c r="A60" s="45">
        <v>58</v>
      </c>
      <c r="B60" s="45"/>
      <c r="C60" s="46"/>
      <c r="D60" s="41"/>
      <c r="E60" s="44"/>
      <c r="F60" s="42"/>
      <c r="G60" s="47"/>
      <c r="H60" s="3">
        <f t="shared" si="0"/>
        <v>0</v>
      </c>
    </row>
    <row r="61" spans="1:8" x14ac:dyDescent="0.35">
      <c r="A61" s="45">
        <v>59</v>
      </c>
      <c r="B61" s="45"/>
      <c r="C61" s="46"/>
      <c r="D61" s="41"/>
      <c r="E61" s="44"/>
      <c r="F61" s="42"/>
      <c r="G61" s="47"/>
      <c r="H61" s="3">
        <f t="shared" si="0"/>
        <v>0</v>
      </c>
    </row>
    <row r="62" spans="1:8" x14ac:dyDescent="0.35">
      <c r="A62" s="6"/>
      <c r="B62" s="6"/>
      <c r="C62" s="6"/>
      <c r="D62" s="6"/>
      <c r="E62" s="7"/>
      <c r="F62" s="7">
        <f>SUM(F3:F61)</f>
        <v>0</v>
      </c>
      <c r="G62" s="7"/>
      <c r="H62" s="7">
        <f>SUM(H3:H61)</f>
        <v>0</v>
      </c>
    </row>
    <row r="64" spans="1:8" x14ac:dyDescent="0.35">
      <c r="F64" s="1" t="s">
        <v>15</v>
      </c>
      <c r="G64" s="1"/>
      <c r="H64" s="3">
        <v>0</v>
      </c>
    </row>
    <row r="65" spans="6:8" x14ac:dyDescent="0.35">
      <c r="F65" s="1" t="s">
        <v>16</v>
      </c>
      <c r="G65" s="1"/>
      <c r="H65" s="3"/>
    </row>
    <row r="66" spans="6:8" x14ac:dyDescent="0.35">
      <c r="F66" s="1" t="s">
        <v>17</v>
      </c>
      <c r="G66" s="1"/>
      <c r="H66" s="8">
        <f>H62-H65-H64</f>
        <v>0</v>
      </c>
    </row>
    <row r="67" spans="6:8" x14ac:dyDescent="0.35">
      <c r="H67" t="s">
        <v>33</v>
      </c>
    </row>
  </sheetData>
  <mergeCells count="1">
    <mergeCell ref="A1:H1"/>
  </mergeCells>
  <conditionalFormatting sqref="D22:D23">
    <cfRule type="duplicateValues" dxfId="47" priority="2"/>
  </conditionalFormatting>
  <conditionalFormatting sqref="D3:D21">
    <cfRule type="duplicateValues" dxfId="46" priority="3"/>
  </conditionalFormatting>
  <conditionalFormatting sqref="D24:D25">
    <cfRule type="duplicateValues" dxfId="45" priority="4"/>
  </conditionalFormatting>
  <conditionalFormatting sqref="D26:D61">
    <cfRule type="duplicateValues" dxfId="44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Ballast</vt:lpstr>
      <vt:lpstr>Rocks</vt:lpstr>
      <vt:lpstr>Summary</vt:lpstr>
      <vt:lpstr>Gregory</vt:lpstr>
      <vt:lpstr>Muguongo</vt:lpstr>
      <vt:lpstr>Eveline</vt:lpstr>
      <vt:lpstr>Mike</vt:lpstr>
      <vt:lpstr>Kiambi</vt:lpstr>
      <vt:lpstr>Grace</vt:lpstr>
      <vt:lpstr>Harrison</vt:lpstr>
      <vt:lpstr>Delight</vt:lpstr>
      <vt:lpstr>MWENDA</vt:lpstr>
      <vt:lpstr>Kiboro</vt:lpstr>
      <vt:lpstr>Eric</vt:lpstr>
      <vt:lpstr>Mutuma</vt:lpstr>
      <vt:lpstr>EDU</vt:lpstr>
      <vt:lpstr>KOROSS</vt:lpstr>
      <vt:lpstr>Ali</vt:lpstr>
      <vt:lpstr>Gachoka</vt:lpstr>
      <vt:lpstr>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2021-08-07T19:18:23Z</cp:lastPrinted>
  <dcterms:created xsi:type="dcterms:W3CDTF">2021-05-29T06:09:30Z</dcterms:created>
  <dcterms:modified xsi:type="dcterms:W3CDTF">2021-09-24T02:20:45Z</dcterms:modified>
</cp:coreProperties>
</file>