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/Drugscreen_str01-04/"/>
    </mc:Choice>
  </mc:AlternateContent>
  <xr:revisionPtr revIDLastSave="0" documentId="13_ncr:1_{1CE6BB1B-4585-D64F-A4BE-C71BC32A5882}" xr6:coauthVersionLast="47" xr6:coauthVersionMax="47" xr10:uidLastSave="{00000000-0000-0000-0000-000000000000}"/>
  <bookViews>
    <workbookView xWindow="0" yWindow="0" windowWidth="28800" windowHeight="18000" activeTab="2" xr2:uid="{AE2C634A-BDA9-2745-997C-22DBEDE276F6}"/>
  </bookViews>
  <sheets>
    <sheet name="Dashboard" sheetId="8" r:id="rId1"/>
    <sheet name="MASTER" sheetId="10" r:id="rId2"/>
    <sheet name="Control D0" sheetId="2" r:id="rId3"/>
    <sheet name="Tabular_Opt0016" sheetId="5" r:id="rId4"/>
    <sheet name="Tabular_RAS04" sheetId="6" r:id="rId5"/>
    <sheet name="Tabular_Opt0112" sheetId="7" r:id="rId6"/>
    <sheet name="Opt0016 D5" sheetId="1" r:id="rId7"/>
    <sheet name="RAS04 D5" sheetId="4" r:id="rId8"/>
    <sheet name="OPT01-12 D5" sheetId="3" r:id="rId9"/>
  </sheets>
  <definedNames>
    <definedName name="_xlnm._FilterDatabase" localSheetId="1" hidden="1">MASTER!$A$1:$V$1153</definedName>
    <definedName name="_xlnm._FilterDatabase" localSheetId="3" hidden="1">Tabular_Opt0016!$A$1:$AH$385</definedName>
    <definedName name="_xlnm._FilterDatabase" localSheetId="5" hidden="1">Tabular_Opt0112!$A$1:$O$385</definedName>
    <definedName name="_xlnm._FilterDatabase" localSheetId="4" hidden="1">Tabular_RAS04!$A$1:$O$385</definedName>
    <definedName name="_xlchart.v1.0" hidden="1">'Control D0'!$C$36:$Y$36</definedName>
    <definedName name="_xlchart.v1.1" hidden="1">'Control D0'!$C$37:$Y$37</definedName>
    <definedName name="_xlchart.v1.2" hidden="1">'Control D0'!$C$40:$Z$40</definedName>
    <definedName name="_xlchart.v1.3" hidden="1">'Control D0'!$C$41:$Z$41</definedName>
    <definedName name="_xlchart.v1.4" hidden="1">'Control D0'!$C$38:$Z$38</definedName>
    <definedName name="_xlchart.v1.5" hidden="1">'Control D0'!$C$39:$Z$39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C3" i="8"/>
  <c r="C2" i="8"/>
  <c r="C4" i="8"/>
  <c r="E21" i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22" i="4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I41" i="2"/>
  <c r="Q41" i="2"/>
  <c r="Y41" i="2"/>
  <c r="J40" i="2"/>
  <c r="R40" i="2"/>
  <c r="Z40" i="2"/>
  <c r="C23" i="2"/>
  <c r="E41" i="2" s="1"/>
  <c r="H37" i="2"/>
  <c r="P37" i="2"/>
  <c r="X37" i="2"/>
  <c r="J36" i="2"/>
  <c r="R36" i="2"/>
  <c r="E23" i="2"/>
  <c r="L41" i="2" s="1"/>
  <c r="D23" i="2"/>
  <c r="B23" i="2"/>
  <c r="E22" i="2"/>
  <c r="C39" i="2" s="1"/>
  <c r="D22" i="2"/>
  <c r="C22" i="2"/>
  <c r="D39" i="2" s="1"/>
  <c r="B22" i="2"/>
  <c r="B21" i="2"/>
  <c r="E21" i="2"/>
  <c r="F21" i="2" s="1"/>
  <c r="D21" i="2"/>
  <c r="C21" i="2"/>
  <c r="D37" i="2" s="1"/>
  <c r="T36" i="2" l="1"/>
  <c r="L36" i="2"/>
  <c r="D36" i="2"/>
  <c r="R37" i="2"/>
  <c r="J37" i="2"/>
  <c r="C38" i="2"/>
  <c r="S38" i="2"/>
  <c r="K38" i="2"/>
  <c r="Z39" i="2"/>
  <c r="R39" i="2"/>
  <c r="J39" i="2"/>
  <c r="T40" i="2"/>
  <c r="L40" i="2"/>
  <c r="D40" i="2"/>
  <c r="S41" i="2"/>
  <c r="K41" i="2"/>
  <c r="C41" i="2"/>
  <c r="B4" i="8"/>
  <c r="Q38" i="2"/>
  <c r="Q36" i="2"/>
  <c r="W37" i="2"/>
  <c r="G37" i="2"/>
  <c r="P38" i="2"/>
  <c r="W39" i="2"/>
  <c r="G39" i="2"/>
  <c r="Q40" i="2"/>
  <c r="X41" i="2"/>
  <c r="H41" i="2"/>
  <c r="Y36" i="2"/>
  <c r="N37" i="2"/>
  <c r="G38" i="2"/>
  <c r="P40" i="2"/>
  <c r="X36" i="2"/>
  <c r="G36" i="2"/>
  <c r="U37" i="2"/>
  <c r="E37" i="2"/>
  <c r="V38" i="2"/>
  <c r="N38" i="2"/>
  <c r="U39" i="2"/>
  <c r="M39" i="2"/>
  <c r="E39" i="2"/>
  <c r="W40" i="2"/>
  <c r="G40" i="2"/>
  <c r="N41" i="2"/>
  <c r="F41" i="2"/>
  <c r="U36" i="2"/>
  <c r="M36" i="2"/>
  <c r="S37" i="2"/>
  <c r="C37" i="2"/>
  <c r="L38" i="2"/>
  <c r="S39" i="2"/>
  <c r="K39" i="2"/>
  <c r="U40" i="2"/>
  <c r="E40" i="2"/>
  <c r="T41" i="2"/>
  <c r="D41" i="2"/>
  <c r="S36" i="2"/>
  <c r="K36" i="2"/>
  <c r="Y37" i="2"/>
  <c r="Q37" i="2"/>
  <c r="I37" i="2"/>
  <c r="Z38" i="2"/>
  <c r="R38" i="2"/>
  <c r="J38" i="2"/>
  <c r="Y39" i="2"/>
  <c r="Q39" i="2"/>
  <c r="I39" i="2"/>
  <c r="C40" i="2"/>
  <c r="S40" i="2"/>
  <c r="K40" i="2"/>
  <c r="Z41" i="2"/>
  <c r="R41" i="2"/>
  <c r="J41" i="2"/>
  <c r="B2" i="8"/>
  <c r="B3" i="8"/>
  <c r="G785" i="10" s="1"/>
  <c r="I38" i="2"/>
  <c r="P39" i="2"/>
  <c r="W36" i="2"/>
  <c r="C36" i="2"/>
  <c r="P36" i="2"/>
  <c r="V37" i="2"/>
  <c r="W38" i="2"/>
  <c r="N39" i="2"/>
  <c r="W41" i="2"/>
  <c r="O40" i="2"/>
  <c r="V36" i="2"/>
  <c r="N36" i="2"/>
  <c r="F36" i="2"/>
  <c r="T37" i="2"/>
  <c r="L37" i="2"/>
  <c r="U38" i="2"/>
  <c r="M38" i="2"/>
  <c r="E38" i="2"/>
  <c r="T39" i="2"/>
  <c r="L39" i="2"/>
  <c r="V40" i="2"/>
  <c r="N40" i="2"/>
  <c r="F40" i="2"/>
  <c r="U41" i="2"/>
  <c r="M41" i="2"/>
  <c r="G3" i="10"/>
  <c r="Y38" i="2"/>
  <c r="X39" i="2"/>
  <c r="H39" i="2"/>
  <c r="I36" i="2"/>
  <c r="O37" i="2"/>
  <c r="X38" i="2"/>
  <c r="H38" i="2"/>
  <c r="O39" i="2"/>
  <c r="Y40" i="2"/>
  <c r="I40" i="2"/>
  <c r="P41" i="2"/>
  <c r="H36" i="2"/>
  <c r="F37" i="2"/>
  <c r="O38" i="2"/>
  <c r="V39" i="2"/>
  <c r="F39" i="2"/>
  <c r="X40" i="2"/>
  <c r="H40" i="2"/>
  <c r="O41" i="2"/>
  <c r="G41" i="2"/>
  <c r="O36" i="2"/>
  <c r="M37" i="2"/>
  <c r="F38" i="2"/>
  <c r="V41" i="2"/>
  <c r="E36" i="2"/>
  <c r="K37" i="2"/>
  <c r="T38" i="2"/>
  <c r="D38" i="2"/>
  <c r="M40" i="2"/>
  <c r="G401" i="10"/>
  <c r="G386" i="10"/>
  <c r="G762" i="10"/>
  <c r="G754" i="10"/>
  <c r="G746" i="10"/>
  <c r="G738" i="10"/>
  <c r="G730" i="10"/>
  <c r="G722" i="10"/>
  <c r="G714" i="10"/>
  <c r="G706" i="10"/>
  <c r="G698" i="10"/>
  <c r="G690" i="10"/>
  <c r="G682" i="10"/>
  <c r="G673" i="10"/>
  <c r="G664" i="10"/>
  <c r="G654" i="10"/>
  <c r="G642" i="10"/>
  <c r="G632" i="10"/>
  <c r="G622" i="10"/>
  <c r="G610" i="10"/>
  <c r="G600" i="10"/>
  <c r="G590" i="10"/>
  <c r="G578" i="10"/>
  <c r="G568" i="10"/>
  <c r="G558" i="10"/>
  <c r="G546" i="10"/>
  <c r="G536" i="10"/>
  <c r="G526" i="10"/>
  <c r="G514" i="10"/>
  <c r="G504" i="10"/>
  <c r="G494" i="10"/>
  <c r="G482" i="10"/>
  <c r="G472" i="10"/>
  <c r="G462" i="10"/>
  <c r="G450" i="10"/>
  <c r="G440" i="10"/>
  <c r="G430" i="10"/>
  <c r="G417" i="10"/>
  <c r="G406" i="10"/>
  <c r="G392" i="10"/>
  <c r="G1144" i="10"/>
  <c r="G1128" i="10"/>
  <c r="G1112" i="10"/>
  <c r="G1096" i="10"/>
  <c r="G1080" i="10"/>
  <c r="G1064" i="10"/>
  <c r="G1048" i="10"/>
  <c r="G1032" i="10"/>
  <c r="G1016" i="10"/>
  <c r="G1000" i="10"/>
  <c r="G984" i="10"/>
  <c r="G968" i="10"/>
  <c r="G952" i="10"/>
  <c r="G936" i="10"/>
  <c r="G920" i="10"/>
  <c r="G898" i="10"/>
  <c r="G880" i="10"/>
  <c r="G857" i="10"/>
  <c r="G834" i="10"/>
  <c r="G816" i="10"/>
  <c r="G793" i="10"/>
  <c r="G769" i="10"/>
  <c r="G761" i="10"/>
  <c r="G753" i="10"/>
  <c r="G745" i="10"/>
  <c r="G737" i="10"/>
  <c r="G729" i="10"/>
  <c r="G721" i="10"/>
  <c r="G713" i="10"/>
  <c r="G705" i="10"/>
  <c r="G697" i="10"/>
  <c r="G689" i="10"/>
  <c r="G681" i="10"/>
  <c r="G672" i="10"/>
  <c r="G663" i="10"/>
  <c r="G653" i="10"/>
  <c r="G641" i="10"/>
  <c r="G631" i="10"/>
  <c r="G621" i="10"/>
  <c r="G609" i="10"/>
  <c r="G599" i="10"/>
  <c r="G589" i="10"/>
  <c r="G577" i="10"/>
  <c r="G567" i="10"/>
  <c r="G557" i="10"/>
  <c r="G545" i="10"/>
  <c r="G535" i="10"/>
  <c r="G525" i="10"/>
  <c r="G513" i="10"/>
  <c r="G503" i="10"/>
  <c r="G493" i="10"/>
  <c r="G481" i="10"/>
  <c r="G471" i="10"/>
  <c r="G461" i="10"/>
  <c r="G449" i="10"/>
  <c r="G439" i="10"/>
  <c r="G429" i="10"/>
  <c r="G416" i="10"/>
  <c r="G402" i="10"/>
  <c r="G391" i="10"/>
  <c r="G1143" i="10"/>
  <c r="G1127" i="10"/>
  <c r="G1111" i="10"/>
  <c r="G1095" i="10"/>
  <c r="G1079" i="10"/>
  <c r="G1063" i="10"/>
  <c r="G1047" i="10"/>
  <c r="G1031" i="10"/>
  <c r="G1015" i="10"/>
  <c r="G999" i="10"/>
  <c r="G983" i="10"/>
  <c r="G967" i="10"/>
  <c r="G951" i="10"/>
  <c r="G935" i="10"/>
  <c r="G919" i="10"/>
  <c r="G897" i="10"/>
  <c r="G874" i="10"/>
  <c r="G856" i="10"/>
  <c r="G833" i="10"/>
  <c r="G810" i="10"/>
  <c r="G792" i="10"/>
  <c r="G768" i="10"/>
  <c r="G760" i="10"/>
  <c r="G752" i="10"/>
  <c r="G744" i="10"/>
  <c r="G736" i="10"/>
  <c r="G728" i="10"/>
  <c r="G720" i="10"/>
  <c r="G712" i="10"/>
  <c r="G704" i="10"/>
  <c r="G696" i="10"/>
  <c r="G688" i="10"/>
  <c r="G680" i="10"/>
  <c r="G671" i="10"/>
  <c r="G662" i="10"/>
  <c r="G650" i="10"/>
  <c r="G640" i="10"/>
  <c r="G630" i="10"/>
  <c r="G618" i="10"/>
  <c r="G608" i="10"/>
  <c r="G598" i="10"/>
  <c r="G586" i="10"/>
  <c r="G576" i="10"/>
  <c r="G566" i="10"/>
  <c r="G554" i="10"/>
  <c r="G544" i="10"/>
  <c r="G534" i="10"/>
  <c r="G522" i="10"/>
  <c r="G512" i="10"/>
  <c r="G502" i="10"/>
  <c r="G490" i="10"/>
  <c r="G480" i="10"/>
  <c r="G470" i="10"/>
  <c r="G458" i="10"/>
  <c r="G448" i="10"/>
  <c r="G438" i="10"/>
  <c r="G426" i="10"/>
  <c r="G415" i="10"/>
  <c r="G770" i="10"/>
  <c r="E3" i="8" s="1"/>
  <c r="G1138" i="10"/>
  <c r="G1122" i="10"/>
  <c r="G1106" i="10"/>
  <c r="G1090" i="10"/>
  <c r="G1074" i="10"/>
  <c r="G1058" i="10"/>
  <c r="G1042" i="10"/>
  <c r="G1026" i="10"/>
  <c r="G1010" i="10"/>
  <c r="G994" i="10"/>
  <c r="G978" i="10"/>
  <c r="G962" i="10"/>
  <c r="G946" i="10"/>
  <c r="G930" i="10"/>
  <c r="G914" i="10"/>
  <c r="G896" i="10"/>
  <c r="G873" i="10"/>
  <c r="G850" i="10"/>
  <c r="G832" i="10"/>
  <c r="G809" i="10"/>
  <c r="G786" i="10"/>
  <c r="G387" i="10"/>
  <c r="G395" i="10"/>
  <c r="G403" i="10"/>
  <c r="H2" i="8" s="1"/>
  <c r="G411" i="10"/>
  <c r="G419" i="10"/>
  <c r="G427" i="10"/>
  <c r="G435" i="10"/>
  <c r="G443" i="10"/>
  <c r="G451" i="10"/>
  <c r="G459" i="10"/>
  <c r="G467" i="10"/>
  <c r="G475" i="10"/>
  <c r="G483" i="10"/>
  <c r="G491" i="10"/>
  <c r="G499" i="10"/>
  <c r="G507" i="10"/>
  <c r="G515" i="10"/>
  <c r="G523" i="10"/>
  <c r="G531" i="10"/>
  <c r="G539" i="10"/>
  <c r="G547" i="10"/>
  <c r="G555" i="10"/>
  <c r="G563" i="10"/>
  <c r="G571" i="10"/>
  <c r="G579" i="10"/>
  <c r="G587" i="10"/>
  <c r="G595" i="10"/>
  <c r="G603" i="10"/>
  <c r="G611" i="10"/>
  <c r="G619" i="10"/>
  <c r="G627" i="10"/>
  <c r="G635" i="10"/>
  <c r="G643" i="10"/>
  <c r="G651" i="10"/>
  <c r="G659" i="10"/>
  <c r="G667" i="10"/>
  <c r="G675" i="10"/>
  <c r="G388" i="10"/>
  <c r="G396" i="10"/>
  <c r="G404" i="10"/>
  <c r="G412" i="10"/>
  <c r="G420" i="10"/>
  <c r="G428" i="10"/>
  <c r="G436" i="10"/>
  <c r="G444" i="10"/>
  <c r="G452" i="10"/>
  <c r="G460" i="10"/>
  <c r="G468" i="10"/>
  <c r="G476" i="10"/>
  <c r="G484" i="10"/>
  <c r="G492" i="10"/>
  <c r="G500" i="10"/>
  <c r="G508" i="10"/>
  <c r="G516" i="10"/>
  <c r="G524" i="10"/>
  <c r="G532" i="10"/>
  <c r="G540" i="10"/>
  <c r="G548" i="10"/>
  <c r="G556" i="10"/>
  <c r="G564" i="10"/>
  <c r="G572" i="10"/>
  <c r="G580" i="10"/>
  <c r="G588" i="10"/>
  <c r="G596" i="10"/>
  <c r="G604" i="10"/>
  <c r="G612" i="10"/>
  <c r="G620" i="10"/>
  <c r="G628" i="10"/>
  <c r="G636" i="10"/>
  <c r="G644" i="10"/>
  <c r="G652" i="10"/>
  <c r="G660" i="10"/>
  <c r="G389" i="10"/>
  <c r="G397" i="10"/>
  <c r="G405" i="10"/>
  <c r="G413" i="10"/>
  <c r="G421" i="10"/>
  <c r="G390" i="10"/>
  <c r="G767" i="10"/>
  <c r="G759" i="10"/>
  <c r="G751" i="10"/>
  <c r="G743" i="10"/>
  <c r="G735" i="10"/>
  <c r="G727" i="10"/>
  <c r="G719" i="10"/>
  <c r="G711" i="10"/>
  <c r="G703" i="10"/>
  <c r="G695" i="10"/>
  <c r="G687" i="10"/>
  <c r="G679" i="10"/>
  <c r="G670" i="10"/>
  <c r="G661" i="10"/>
  <c r="G649" i="10"/>
  <c r="G639" i="10"/>
  <c r="G629" i="10"/>
  <c r="G617" i="10"/>
  <c r="G607" i="10"/>
  <c r="G597" i="10"/>
  <c r="G585" i="10"/>
  <c r="G575" i="10"/>
  <c r="G565" i="10"/>
  <c r="G553" i="10"/>
  <c r="G543" i="10"/>
  <c r="G533" i="10"/>
  <c r="G521" i="10"/>
  <c r="G511" i="10"/>
  <c r="G501" i="10"/>
  <c r="G489" i="10"/>
  <c r="G479" i="10"/>
  <c r="G469" i="10"/>
  <c r="G457" i="10"/>
  <c r="G447" i="10"/>
  <c r="G437" i="10"/>
  <c r="G425" i="10"/>
  <c r="G414" i="10"/>
  <c r="G400" i="10"/>
  <c r="G1153" i="10"/>
  <c r="G1137" i="10"/>
  <c r="G1121" i="10"/>
  <c r="G1105" i="10"/>
  <c r="G1089" i="10"/>
  <c r="G1073" i="10"/>
  <c r="G1057" i="10"/>
  <c r="G1041" i="10"/>
  <c r="G1025" i="10"/>
  <c r="G1009" i="10"/>
  <c r="G993" i="10"/>
  <c r="G977" i="10"/>
  <c r="G961" i="10"/>
  <c r="G945" i="10"/>
  <c r="G929" i="10"/>
  <c r="G913" i="10"/>
  <c r="G890" i="10"/>
  <c r="G872" i="10"/>
  <c r="G849" i="10"/>
  <c r="G826" i="10"/>
  <c r="G808" i="10"/>
  <c r="G771" i="10"/>
  <c r="G779" i="10"/>
  <c r="G787" i="10"/>
  <c r="G795" i="10"/>
  <c r="G803" i="10"/>
  <c r="G811" i="10"/>
  <c r="G819" i="10"/>
  <c r="G827" i="10"/>
  <c r="G835" i="10"/>
  <c r="G843" i="10"/>
  <c r="G851" i="10"/>
  <c r="G859" i="10"/>
  <c r="G867" i="10"/>
  <c r="G875" i="10"/>
  <c r="G883" i="10"/>
  <c r="G891" i="10"/>
  <c r="G899" i="10"/>
  <c r="G907" i="10"/>
  <c r="G915" i="10"/>
  <c r="G923" i="10"/>
  <c r="G931" i="10"/>
  <c r="G939" i="10"/>
  <c r="G947" i="10"/>
  <c r="G955" i="10"/>
  <c r="G963" i="10"/>
  <c r="G971" i="10"/>
  <c r="G979" i="10"/>
  <c r="G987" i="10"/>
  <c r="G995" i="10"/>
  <c r="G1003" i="10"/>
  <c r="G1011" i="10"/>
  <c r="G1019" i="10"/>
  <c r="G1027" i="10"/>
  <c r="G1035" i="10"/>
  <c r="G1043" i="10"/>
  <c r="G1051" i="10"/>
  <c r="G1059" i="10"/>
  <c r="G1067" i="10"/>
  <c r="G1075" i="10"/>
  <c r="G1083" i="10"/>
  <c r="G1091" i="10"/>
  <c r="G1099" i="10"/>
  <c r="G1107" i="10"/>
  <c r="G1115" i="10"/>
  <c r="G1123" i="10"/>
  <c r="G1131" i="10"/>
  <c r="G1139" i="10"/>
  <c r="G1147" i="10"/>
  <c r="G772" i="10"/>
  <c r="G780" i="10"/>
  <c r="G788" i="10"/>
  <c r="G796" i="10"/>
  <c r="G804" i="10"/>
  <c r="G812" i="10"/>
  <c r="G820" i="10"/>
  <c r="G828" i="10"/>
  <c r="G836" i="10"/>
  <c r="G844" i="10"/>
  <c r="G852" i="10"/>
  <c r="G860" i="10"/>
  <c r="G868" i="10"/>
  <c r="G876" i="10"/>
  <c r="G884" i="10"/>
  <c r="G892" i="10"/>
  <c r="G900" i="10"/>
  <c r="G908" i="10"/>
  <c r="G916" i="10"/>
  <c r="G924" i="10"/>
  <c r="G932" i="10"/>
  <c r="G940" i="10"/>
  <c r="G948" i="10"/>
  <c r="G956" i="10"/>
  <c r="G964" i="10"/>
  <c r="G972" i="10"/>
  <c r="G980" i="10"/>
  <c r="G988" i="10"/>
  <c r="G996" i="10"/>
  <c r="G1004" i="10"/>
  <c r="G1012" i="10"/>
  <c r="G1020" i="10"/>
  <c r="G1028" i="10"/>
  <c r="G1036" i="10"/>
  <c r="G1044" i="10"/>
  <c r="G1052" i="10"/>
  <c r="G1060" i="10"/>
  <c r="G1068" i="10"/>
  <c r="G1076" i="10"/>
  <c r="G1084" i="10"/>
  <c r="G1092" i="10"/>
  <c r="G1100" i="10"/>
  <c r="G1108" i="10"/>
  <c r="G1116" i="10"/>
  <c r="G1124" i="10"/>
  <c r="G1132" i="10"/>
  <c r="G1140" i="10"/>
  <c r="G1148" i="10"/>
  <c r="G773" i="10"/>
  <c r="G781" i="10"/>
  <c r="G789" i="10"/>
  <c r="G797" i="10"/>
  <c r="G805" i="10"/>
  <c r="G813" i="10"/>
  <c r="G821" i="10"/>
  <c r="G829" i="10"/>
  <c r="G837" i="10"/>
  <c r="G845" i="10"/>
  <c r="G853" i="10"/>
  <c r="G861" i="10"/>
  <c r="G869" i="10"/>
  <c r="G877" i="10"/>
  <c r="G885" i="10"/>
  <c r="G893" i="10"/>
  <c r="G901" i="10"/>
  <c r="G909" i="10"/>
  <c r="G917" i="10"/>
  <c r="G925" i="10"/>
  <c r="G933" i="10"/>
  <c r="G941" i="10"/>
  <c r="G949" i="10"/>
  <c r="G957" i="10"/>
  <c r="G965" i="10"/>
  <c r="G973" i="10"/>
  <c r="G981" i="10"/>
  <c r="G989" i="10"/>
  <c r="G997" i="10"/>
  <c r="G1005" i="10"/>
  <c r="G1013" i="10"/>
  <c r="G1021" i="10"/>
  <c r="G1029" i="10"/>
  <c r="G1037" i="10"/>
  <c r="G1045" i="10"/>
  <c r="G1053" i="10"/>
  <c r="G1061" i="10"/>
  <c r="G1069" i="10"/>
  <c r="G1077" i="10"/>
  <c r="G1085" i="10"/>
  <c r="G1093" i="10"/>
  <c r="G1101" i="10"/>
  <c r="G1109" i="10"/>
  <c r="G1117" i="10"/>
  <c r="G1125" i="10"/>
  <c r="G1133" i="10"/>
  <c r="G1141" i="10"/>
  <c r="G1149" i="10"/>
  <c r="G774" i="10"/>
  <c r="G782" i="10"/>
  <c r="G790" i="10"/>
  <c r="G798" i="10"/>
  <c r="G806" i="10"/>
  <c r="G814" i="10"/>
  <c r="G822" i="10"/>
  <c r="G830" i="10"/>
  <c r="G838" i="10"/>
  <c r="G846" i="10"/>
  <c r="G854" i="10"/>
  <c r="G862" i="10"/>
  <c r="G870" i="10"/>
  <c r="G878" i="10"/>
  <c r="G886" i="10"/>
  <c r="G894" i="10"/>
  <c r="G902" i="10"/>
  <c r="G910" i="10"/>
  <c r="G918" i="10"/>
  <c r="G926" i="10"/>
  <c r="G934" i="10"/>
  <c r="G942" i="10"/>
  <c r="G950" i="10"/>
  <c r="G958" i="10"/>
  <c r="G966" i="10"/>
  <c r="G974" i="10"/>
  <c r="G982" i="10"/>
  <c r="G990" i="10"/>
  <c r="G998" i="10"/>
  <c r="G1006" i="10"/>
  <c r="G1014" i="10"/>
  <c r="G1022" i="10"/>
  <c r="G1030" i="10"/>
  <c r="G1038" i="10"/>
  <c r="G1046" i="10"/>
  <c r="G1054" i="10"/>
  <c r="G1062" i="10"/>
  <c r="G1070" i="10"/>
  <c r="G1078" i="10"/>
  <c r="G1086" i="10"/>
  <c r="G1094" i="10"/>
  <c r="G1102" i="10"/>
  <c r="G1110" i="10"/>
  <c r="G1118" i="10"/>
  <c r="G1126" i="10"/>
  <c r="G1134" i="10"/>
  <c r="G1142" i="10"/>
  <c r="G1150" i="10"/>
  <c r="G775" i="10"/>
  <c r="G783" i="10"/>
  <c r="G791" i="10"/>
  <c r="G799" i="10"/>
  <c r="G807" i="10"/>
  <c r="G815" i="10"/>
  <c r="G823" i="10"/>
  <c r="G831" i="10"/>
  <c r="G839" i="10"/>
  <c r="G847" i="10"/>
  <c r="G855" i="10"/>
  <c r="G863" i="10"/>
  <c r="G871" i="10"/>
  <c r="G879" i="10"/>
  <c r="G887" i="10"/>
  <c r="G895" i="10"/>
  <c r="G903" i="10"/>
  <c r="G911" i="10"/>
  <c r="G766" i="10"/>
  <c r="G758" i="10"/>
  <c r="G750" i="10"/>
  <c r="G742" i="10"/>
  <c r="G734" i="10"/>
  <c r="G726" i="10"/>
  <c r="G718" i="10"/>
  <c r="G710" i="10"/>
  <c r="G702" i="10"/>
  <c r="G694" i="10"/>
  <c r="G686" i="10"/>
  <c r="G678" i="10"/>
  <c r="G669" i="10"/>
  <c r="G658" i="10"/>
  <c r="G648" i="10"/>
  <c r="G638" i="10"/>
  <c r="G626" i="10"/>
  <c r="G616" i="10"/>
  <c r="G606" i="10"/>
  <c r="G594" i="10"/>
  <c r="G584" i="10"/>
  <c r="G574" i="10"/>
  <c r="G562" i="10"/>
  <c r="G552" i="10"/>
  <c r="G542" i="10"/>
  <c r="G530" i="10"/>
  <c r="G520" i="10"/>
  <c r="G510" i="10"/>
  <c r="G498" i="10"/>
  <c r="G488" i="10"/>
  <c r="G478" i="10"/>
  <c r="G466" i="10"/>
  <c r="G456" i="10"/>
  <c r="G446" i="10"/>
  <c r="G434" i="10"/>
  <c r="G424" i="10"/>
  <c r="G410" i="10"/>
  <c r="G399" i="10"/>
  <c r="G1152" i="10"/>
  <c r="G1136" i="10"/>
  <c r="G1120" i="10"/>
  <c r="G1104" i="10"/>
  <c r="G1088" i="10"/>
  <c r="G1072" i="10"/>
  <c r="G1056" i="10"/>
  <c r="G1040" i="10"/>
  <c r="G1024" i="10"/>
  <c r="G1008" i="10"/>
  <c r="G992" i="10"/>
  <c r="G976" i="10"/>
  <c r="G960" i="10"/>
  <c r="G944" i="10"/>
  <c r="G928" i="10"/>
  <c r="G912" i="10"/>
  <c r="G889" i="10"/>
  <c r="G866" i="10"/>
  <c r="G848" i="10"/>
  <c r="G825" i="10"/>
  <c r="G802" i="10"/>
  <c r="G784" i="10"/>
  <c r="G765" i="10"/>
  <c r="G757" i="10"/>
  <c r="G749" i="10"/>
  <c r="G741" i="10"/>
  <c r="G733" i="10"/>
  <c r="G725" i="10"/>
  <c r="G717" i="10"/>
  <c r="G709" i="10"/>
  <c r="G701" i="10"/>
  <c r="G693" i="10"/>
  <c r="G685" i="10"/>
  <c r="G677" i="10"/>
  <c r="G668" i="10"/>
  <c r="G657" i="10"/>
  <c r="G647" i="10"/>
  <c r="G637" i="10"/>
  <c r="G625" i="10"/>
  <c r="G615" i="10"/>
  <c r="G605" i="10"/>
  <c r="G593" i="10"/>
  <c r="G583" i="10"/>
  <c r="G573" i="10"/>
  <c r="G561" i="10"/>
  <c r="G551" i="10"/>
  <c r="G541" i="10"/>
  <c r="G529" i="10"/>
  <c r="G519" i="10"/>
  <c r="G509" i="10"/>
  <c r="G497" i="10"/>
  <c r="G487" i="10"/>
  <c r="G477" i="10"/>
  <c r="G465" i="10"/>
  <c r="G455" i="10"/>
  <c r="G445" i="10"/>
  <c r="G433" i="10"/>
  <c r="G423" i="10"/>
  <c r="G409" i="10"/>
  <c r="G398" i="10"/>
  <c r="G1151" i="10"/>
  <c r="G1135" i="10"/>
  <c r="G1119" i="10"/>
  <c r="G1103" i="10"/>
  <c r="G1087" i="10"/>
  <c r="G1071" i="10"/>
  <c r="G1055" i="10"/>
  <c r="G1039" i="10"/>
  <c r="G1023" i="10"/>
  <c r="G1007" i="10"/>
  <c r="G991" i="10"/>
  <c r="G975" i="10"/>
  <c r="G959" i="10"/>
  <c r="G943" i="10"/>
  <c r="G927" i="10"/>
  <c r="G906" i="10"/>
  <c r="G888" i="10"/>
  <c r="G865" i="10"/>
  <c r="G842" i="10"/>
  <c r="G824" i="10"/>
  <c r="G801" i="10"/>
  <c r="G778" i="10"/>
  <c r="G764" i="10"/>
  <c r="G756" i="10"/>
  <c r="G748" i="10"/>
  <c r="G740" i="10"/>
  <c r="G732" i="10"/>
  <c r="G724" i="10"/>
  <c r="G716" i="10"/>
  <c r="G708" i="10"/>
  <c r="G700" i="10"/>
  <c r="G692" i="10"/>
  <c r="G684" i="10"/>
  <c r="G676" i="10"/>
  <c r="G666" i="10"/>
  <c r="G656" i="10"/>
  <c r="G646" i="10"/>
  <c r="G634" i="10"/>
  <c r="G624" i="10"/>
  <c r="G614" i="10"/>
  <c r="G602" i="10"/>
  <c r="G592" i="10"/>
  <c r="G582" i="10"/>
  <c r="G570" i="10"/>
  <c r="G560" i="10"/>
  <c r="G550" i="10"/>
  <c r="G538" i="10"/>
  <c r="G528" i="10"/>
  <c r="G518" i="10"/>
  <c r="G506" i="10"/>
  <c r="G496" i="10"/>
  <c r="G486" i="10"/>
  <c r="G474" i="10"/>
  <c r="G464" i="10"/>
  <c r="G454" i="10"/>
  <c r="G442" i="10"/>
  <c r="G432" i="10"/>
  <c r="G422" i="10"/>
  <c r="G408" i="10"/>
  <c r="G394" i="10"/>
  <c r="G1146" i="10"/>
  <c r="G1130" i="10"/>
  <c r="G1114" i="10"/>
  <c r="G1098" i="10"/>
  <c r="G1082" i="10"/>
  <c r="G1066" i="10"/>
  <c r="G1050" i="10"/>
  <c r="G1034" i="10"/>
  <c r="G1018" i="10"/>
  <c r="G1002" i="10"/>
  <c r="G986" i="10"/>
  <c r="G970" i="10"/>
  <c r="G954" i="10"/>
  <c r="G938" i="10"/>
  <c r="G922" i="10"/>
  <c r="G905" i="10"/>
  <c r="G882" i="10"/>
  <c r="G864" i="10"/>
  <c r="G841" i="10"/>
  <c r="G818" i="10"/>
  <c r="G800" i="10"/>
  <c r="G777" i="10"/>
  <c r="G763" i="10"/>
  <c r="G755" i="10"/>
  <c r="G747" i="10"/>
  <c r="G739" i="10"/>
  <c r="G731" i="10"/>
  <c r="G723" i="10"/>
  <c r="G715" i="10"/>
  <c r="G707" i="10"/>
  <c r="G699" i="10"/>
  <c r="G691" i="10"/>
  <c r="G683" i="10"/>
  <c r="G674" i="10"/>
  <c r="G665" i="10"/>
  <c r="G655" i="10"/>
  <c r="G645" i="10"/>
  <c r="G633" i="10"/>
  <c r="G623" i="10"/>
  <c r="G613" i="10"/>
  <c r="G601" i="10"/>
  <c r="G591" i="10"/>
  <c r="G581" i="10"/>
  <c r="G569" i="10"/>
  <c r="G559" i="10"/>
  <c r="G549" i="10"/>
  <c r="G537" i="10"/>
  <c r="G527" i="10"/>
  <c r="G517" i="10"/>
  <c r="G505" i="10"/>
  <c r="G495" i="10"/>
  <c r="G485" i="10"/>
  <c r="G473" i="10"/>
  <c r="G463" i="10"/>
  <c r="G453" i="10"/>
  <c r="G441" i="10"/>
  <c r="G431" i="10"/>
  <c r="G418" i="10"/>
  <c r="G407" i="10"/>
  <c r="G393" i="10"/>
  <c r="G1145" i="10"/>
  <c r="G1129" i="10"/>
  <c r="G1113" i="10"/>
  <c r="G1097" i="10"/>
  <c r="G1081" i="10"/>
  <c r="G1065" i="10"/>
  <c r="G1049" i="10"/>
  <c r="G1033" i="10"/>
  <c r="G1017" i="10"/>
  <c r="G1001" i="10"/>
  <c r="G985" i="10"/>
  <c r="G969" i="10"/>
  <c r="G953" i="10"/>
  <c r="G937" i="10"/>
  <c r="G921" i="10"/>
  <c r="G904" i="10"/>
  <c r="G881" i="10"/>
  <c r="G858" i="10"/>
  <c r="G840" i="10"/>
  <c r="G817" i="10"/>
  <c r="G794" i="10"/>
  <c r="G776" i="10"/>
  <c r="G3" i="8" s="1"/>
  <c r="G2" i="10"/>
  <c r="G370" i="10"/>
  <c r="G354" i="10"/>
  <c r="G346" i="10"/>
  <c r="G330" i="10"/>
  <c r="G314" i="10"/>
  <c r="G298" i="10"/>
  <c r="G282" i="10"/>
  <c r="G266" i="10"/>
  <c r="G250" i="10"/>
  <c r="G242" i="10"/>
  <c r="G226" i="10"/>
  <c r="G210" i="10"/>
  <c r="G202" i="10"/>
  <c r="G186" i="10"/>
  <c r="G178" i="10"/>
  <c r="G170" i="10"/>
  <c r="G162" i="10"/>
  <c r="G154" i="10"/>
  <c r="G146" i="10"/>
  <c r="G138" i="10"/>
  <c r="G130" i="10"/>
  <c r="G122" i="10"/>
  <c r="G114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378" i="10"/>
  <c r="G362" i="10"/>
  <c r="G338" i="10"/>
  <c r="G322" i="10"/>
  <c r="G306" i="10"/>
  <c r="G290" i="10"/>
  <c r="G274" i="10"/>
  <c r="G258" i="10"/>
  <c r="G234" i="10"/>
  <c r="G218" i="10"/>
  <c r="G194" i="10"/>
  <c r="G106" i="10"/>
  <c r="G385" i="10"/>
  <c r="G377" i="10"/>
  <c r="G369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84" i="10"/>
  <c r="G376" i="10"/>
  <c r="G368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4" i="8" s="1"/>
  <c r="G383" i="10"/>
  <c r="G375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82" i="10"/>
  <c r="G374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381" i="10"/>
  <c r="G373" i="10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F4" i="8" s="1"/>
  <c r="G380" i="10"/>
  <c r="G372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G379" i="10"/>
  <c r="G371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H4" i="8" s="1"/>
  <c r="G11" i="10"/>
  <c r="F22" i="2"/>
  <c r="F23" i="2"/>
  <c r="E4" i="8" l="1"/>
  <c r="H3" i="8"/>
  <c r="F2" i="8"/>
  <c r="E2" i="8"/>
  <c r="G2" i="8"/>
  <c r="F3" i="8"/>
</calcChain>
</file>

<file path=xl/sharedStrings.xml><?xml version="1.0" encoding="utf-8"?>
<sst xmlns="http://schemas.openxmlformats.org/spreadsheetml/2006/main" count="9239" uniqueCount="464">
  <si>
    <t>Temperature(°C)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</si>
  <si>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</si>
  <si>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</si>
  <si>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</si>
  <si>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</si>
  <si>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</si>
  <si>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</si>
  <si>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</si>
  <si>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</si>
  <si>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</si>
  <si>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</si>
  <si>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</si>
  <si>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</si>
  <si>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</si>
  <si>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</si>
  <si>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</si>
  <si>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</si>
  <si>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RAS04</t>
  </si>
  <si>
    <t>Opt0016</t>
  </si>
  <si>
    <t>Opt0112</t>
  </si>
  <si>
    <t>Optic0112</t>
  </si>
  <si>
    <t>Mean</t>
  </si>
  <si>
    <t>Median</t>
  </si>
  <si>
    <t>St dev</t>
  </si>
  <si>
    <t>St error</t>
  </si>
  <si>
    <t>Optic0016</t>
  </si>
  <si>
    <t>Z-scores</t>
  </si>
  <si>
    <t>Waarden</t>
  </si>
  <si>
    <t>Dispensed
well</t>
  </si>
  <si>
    <t>Dispensed
row</t>
  </si>
  <si>
    <t>Dispensed
col</t>
  </si>
  <si>
    <t>Fluid name</t>
  </si>
  <si>
    <t>Concentration</t>
  </si>
  <si>
    <t>Conc. (µM)
5-FU</t>
  </si>
  <si>
    <t>Conc. (µM)
Oxaliplatin</t>
  </si>
  <si>
    <t>Conc. (µM)
SN-38</t>
  </si>
  <si>
    <t>Conc. (µM)
Lapatinib</t>
  </si>
  <si>
    <t>Conc. (µM)
Binimetinib</t>
  </si>
  <si>
    <t>Conc. (µM)
Alpelisib</t>
  </si>
  <si>
    <t>Conc. (µM)
CHEK1</t>
  </si>
  <si>
    <t>Conc. (µM)
Navitoclax</t>
  </si>
  <si>
    <t>Conc. (µM)
Vinorelbine</t>
  </si>
  <si>
    <t>Volume (nL)
DMSO normalization</t>
  </si>
  <si>
    <t>Volume (nL)
a+Tw normalization</t>
  </si>
  <si>
    <t>Total well volume (nL)</t>
  </si>
  <si>
    <t>DMSO %</t>
  </si>
  <si>
    <t>A01</t>
  </si>
  <si>
    <t>5-FU</t>
  </si>
  <si>
    <t>A02</t>
  </si>
  <si>
    <t>A03</t>
  </si>
  <si>
    <t>A04</t>
  </si>
  <si>
    <t>Oxaliplatin</t>
  </si>
  <si>
    <t>A05</t>
  </si>
  <si>
    <t>A06</t>
  </si>
  <si>
    <t>A07</t>
  </si>
  <si>
    <t>SN-38</t>
  </si>
  <si>
    <t>A08</t>
  </si>
  <si>
    <t>A09</t>
  </si>
  <si>
    <t>A10</t>
  </si>
  <si>
    <t>2 Fluids</t>
  </si>
  <si>
    <t>A11</t>
  </si>
  <si>
    <t>A12</t>
  </si>
  <si>
    <t>A13</t>
  </si>
  <si>
    <t>A14</t>
  </si>
  <si>
    <t>Navitoclax</t>
  </si>
  <si>
    <t>A15</t>
  </si>
  <si>
    <t>A16</t>
  </si>
  <si>
    <t>A17</t>
  </si>
  <si>
    <t>A18</t>
  </si>
  <si>
    <t>Lapatinib</t>
  </si>
  <si>
    <t>A19</t>
  </si>
  <si>
    <t>A20</t>
  </si>
  <si>
    <t>Binimetinib</t>
  </si>
  <si>
    <t>A21</t>
  </si>
  <si>
    <t>A22</t>
  </si>
  <si>
    <t>3 Fluids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</si>
  <si>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</si>
  <si>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</si>
  <si>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</si>
  <si>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</si>
  <si>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</si>
  <si>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</si>
  <si>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</si>
  <si>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</si>
  <si>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</si>
  <si>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</si>
  <si>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</si>
  <si>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</si>
  <si>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</si>
  <si>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</si>
  <si>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</si>
  <si>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</si>
  <si>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</si>
  <si>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</si>
  <si>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</si>
  <si>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</si>
  <si>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</si>
  <si>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</si>
  <si>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</si>
  <si>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</si>
  <si>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</si>
  <si>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</si>
  <si>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</si>
  <si>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</si>
  <si>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</si>
  <si>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</si>
  <si>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</si>
  <si>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</si>
  <si>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</si>
  <si>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</si>
  <si>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</si>
  <si>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</si>
  <si>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</si>
  <si>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</si>
  <si>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</si>
  <si>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</si>
  <si>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</si>
  <si>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</si>
  <si>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</si>
  <si>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</si>
  <si>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</si>
  <si>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</si>
  <si>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</si>
  <si>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</si>
  <si>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</si>
  <si>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</si>
  <si>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</si>
  <si>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</si>
  <si>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</si>
  <si>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</si>
  <si>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</si>
  <si>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</si>
  <si>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</si>
  <si>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</si>
  <si>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</si>
  <si>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</si>
  <si>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</si>
  <si>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</si>
  <si>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</si>
  <si>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</si>
  <si>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</si>
  <si>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</si>
  <si>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</si>
  <si>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</si>
  <si>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</si>
  <si>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</si>
  <si>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</si>
  <si>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</si>
  <si>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</si>
  <si>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</si>
  <si>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</si>
  <si>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</si>
  <si>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</si>
  <si>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</si>
  <si>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</si>
  <si>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</si>
  <si>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</si>
  <si>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</si>
  <si>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</si>
  <si>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</si>
  <si>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</si>
  <si>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</si>
  <si>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</si>
  <si>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</si>
  <si>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</si>
  <si>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</si>
  <si>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</si>
  <si>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</si>
  <si>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</si>
  <si>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</si>
  <si>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</si>
  <si>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</si>
  <si>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</si>
  <si>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</si>
  <si>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</si>
  <si>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</si>
  <si>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</si>
  <si>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</si>
  <si>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</si>
  <si>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</si>
  <si>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</si>
  <si>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</si>
  <si>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</si>
  <si>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</si>
  <si>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</si>
  <si>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</si>
  <si>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</si>
  <si>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</si>
  <si>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</si>
  <si>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</si>
  <si>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</si>
  <si>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</si>
  <si>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</si>
  <si>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</si>
  <si>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</si>
  <si>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</si>
  <si>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</si>
  <si>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</si>
  <si>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</si>
  <si>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</si>
  <si>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</si>
  <si>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</si>
  <si>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</si>
  <si>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</si>
  <si>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</si>
  <si>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</si>
  <si>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</si>
  <si>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</si>
  <si>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</si>
  <si>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</si>
  <si>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</si>
  <si>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</si>
  <si>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</si>
  <si>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</si>
  <si>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</si>
  <si>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</si>
  <si>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</si>
  <si>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</si>
  <si>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</si>
  <si>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</si>
  <si>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</si>
  <si>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</si>
  <si>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</si>
  <si>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</si>
  <si>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</si>
  <si>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</si>
  <si>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</si>
  <si>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</si>
  <si>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</si>
  <si>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</si>
  <si>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</si>
  <si>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</si>
  <si>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</si>
  <si>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</si>
  <si>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</si>
  <si>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</si>
  <si>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</si>
  <si>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</si>
  <si>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</si>
  <si>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</si>
  <si>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</si>
  <si>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</si>
  <si>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</si>
  <si>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</si>
  <si>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</si>
  <si>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</si>
  <si>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</si>
  <si>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</si>
  <si>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</si>
  <si>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</si>
  <si>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</si>
  <si>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Alpelisib</t>
  </si>
  <si>
    <t>I06</t>
  </si>
  <si>
    <t>I07</t>
  </si>
  <si>
    <t>I08</t>
  </si>
  <si>
    <t>I09</t>
  </si>
  <si>
    <t>CHEK1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</si>
  <si>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</si>
  <si>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</si>
  <si>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</si>
  <si>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</si>
  <si>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</si>
  <si>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</si>
  <si>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</si>
  <si>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</si>
  <si>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</si>
  <si>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</si>
  <si>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</si>
  <si>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</si>
  <si>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Vinorelbine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</si>
  <si>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</si>
  <si>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</si>
  <si>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</si>
  <si>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</si>
  <si>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</si>
  <si>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</si>
  <si>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</si>
  <si>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</si>
  <si>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</si>
  <si>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</si>
  <si>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</si>
  <si>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</si>
  <si>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</si>
  <si>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</si>
  <si>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</si>
  <si>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</si>
  <si>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</si>
  <si>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</si>
  <si>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</si>
  <si>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</si>
  <si>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</si>
  <si>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</si>
  <si>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</si>
  <si>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</si>
  <si>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</si>
  <si>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</si>
  <si>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</si>
  <si>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</si>
  <si>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</si>
  <si>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</si>
  <si>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</si>
  <si>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</si>
  <si>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</si>
  <si>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</si>
  <si>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</si>
  <si>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</si>
  <si>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</si>
  <si>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</si>
  <si>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</si>
  <si>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</si>
  <si>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</si>
  <si>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</si>
  <si>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</si>
  <si>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</si>
  <si>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</si>
  <si>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</si>
  <si>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</si>
  <si>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</si>
  <si>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</si>
  <si>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</si>
  <si>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</si>
  <si>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</si>
  <si>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</si>
  <si>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</si>
  <si>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</si>
  <si>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</si>
  <si>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</si>
  <si>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</si>
  <si>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</si>
  <si>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</si>
  <si>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</si>
  <si>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</si>
  <si>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</si>
  <si>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</si>
  <si>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</si>
  <si>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</si>
  <si>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</si>
  <si>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</si>
  <si>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</si>
  <si>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</si>
  <si>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</si>
  <si>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</si>
  <si>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</si>
  <si>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</si>
  <si>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</si>
  <si>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</si>
  <si>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</si>
  <si>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</si>
  <si>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</si>
  <si>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</si>
  <si>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</si>
  <si>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</si>
  <si>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</si>
  <si>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</si>
  <si>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</si>
  <si>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</si>
  <si>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</si>
  <si>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</si>
  <si>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</si>
  <si>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</si>
  <si>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</si>
  <si>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</si>
  <si>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</si>
  <si>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</si>
  <si>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</si>
  <si>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</si>
  <si>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</si>
  <si>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</si>
  <si>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</si>
  <si>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</si>
  <si>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</si>
  <si>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</si>
  <si>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</si>
  <si>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</si>
  <si>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</si>
  <si>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</si>
  <si>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</si>
  <si>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</si>
  <si>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</si>
  <si>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</si>
  <si>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</si>
  <si>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</si>
  <si>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</si>
  <si>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</si>
  <si>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</si>
  <si>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</si>
  <si>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</si>
  <si>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</si>
  <si>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</si>
  <si>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</si>
  <si>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</si>
  <si>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</si>
  <si>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</si>
  <si>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</si>
  <si>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</si>
  <si>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</si>
  <si>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</si>
  <si>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</si>
  <si>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</si>
  <si>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</si>
  <si>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</si>
  <si>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</si>
  <si>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</si>
  <si>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</si>
  <si>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</si>
  <si>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</si>
  <si>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</si>
  <si>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</si>
  <si>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</si>
  <si>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</si>
  <si>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</si>
  <si>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</si>
  <si>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</si>
  <si>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</si>
  <si>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</si>
  <si>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</si>
  <si>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</si>
  <si>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</si>
  <si>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</si>
  <si>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</si>
  <si>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</si>
  <si>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</si>
  <si>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</si>
  <si>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</si>
  <si>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</si>
  <si>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</si>
  <si>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</si>
  <si>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</si>
  <si>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</si>
  <si>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</si>
  <si>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</si>
  <si>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</si>
  <si>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</si>
  <si>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</si>
  <si>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</si>
  <si>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</si>
  <si>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</si>
  <si>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</si>
  <si>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</si>
  <si>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</si>
  <si>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</si>
  <si>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Value</t>
  </si>
  <si>
    <t>OPT0016</t>
  </si>
  <si>
    <t>Organoid</t>
  </si>
  <si>
    <t>D0_average</t>
  </si>
  <si>
    <t>OPT0112</t>
  </si>
  <si>
    <t>Timepoint</t>
  </si>
  <si>
    <t>D5</t>
  </si>
  <si>
    <t>DMSO_max</t>
  </si>
  <si>
    <t>Fluorescence</t>
  </si>
  <si>
    <t>DMSO_1</t>
  </si>
  <si>
    <t>Tween</t>
  </si>
  <si>
    <t>D5_DMSO1</t>
  </si>
  <si>
    <t>D5_Navi20</t>
  </si>
  <si>
    <t>GR = 2^(K_treated/K_day0)-1</t>
  </si>
  <si>
    <t>GR = 2^((log2(x(c)/x(0))/log2(x(ctrl)/x(0))</t>
  </si>
  <si>
    <t xml:space="preserve">x(c) </t>
  </si>
  <si>
    <t>observatie</t>
  </si>
  <si>
    <t>x(0)</t>
  </si>
  <si>
    <t>dag0</t>
  </si>
  <si>
    <t>X(ctrl)</t>
  </si>
  <si>
    <t>GR</t>
  </si>
  <si>
    <t>5FU</t>
  </si>
  <si>
    <t>SN38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</si>
</sst>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2" fillId="0" borderId="0" xfId="0" applyFont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5" fillId="4" borderId="0" xfId="2" applyFont="1" applyFill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5" fillId="6" borderId="0" xfId="2" applyFont="1" applyFill="1" applyAlignment="1">
      <alignment horizontal="center" wrapText="1"/>
    </xf>
    <xf numFmtId="0" fontId="5" fillId="7" borderId="0" xfId="2" applyFont="1" applyFill="1" applyAlignment="1">
      <alignment horizontal="center" wrapText="1"/>
    </xf>
    <xf numFmtId="0" fontId="4" fillId="8" borderId="0" xfId="2" applyFont="1" applyFill="1" applyAlignment="1">
      <alignment horizontal="center" wrapText="1"/>
    </xf>
    <xf numFmtId="0" fontId="4" fillId="9" borderId="0" xfId="2" applyFont="1" applyFill="1" applyAlignment="1">
      <alignment horizontal="center" wrapText="1"/>
    </xf>
    <xf numFmtId="0" fontId="5" fillId="10" borderId="0" xfId="2" applyFont="1" applyFill="1" applyAlignment="1">
      <alignment horizontal="center" wrapText="1"/>
    </xf>
    <xf numFmtId="0" fontId="4" fillId="11" borderId="0" xfId="2" applyFont="1" applyFill="1" applyAlignment="1">
      <alignment horizontal="center" wrapText="1"/>
    </xf>
    <xf numFmtId="0" fontId="3" fillId="0" borderId="0" xfId="2"/>
    <xf numFmtId="0" fontId="3" fillId="0" borderId="0" xfId="2" applyAlignment="1">
      <alignment horizontal="center"/>
    </xf>
    <xf numFmtId="0" fontId="6" fillId="3" borderId="0" xfId="2" applyFont="1" applyFill="1" applyAlignment="1">
      <alignment horizontal="left"/>
    </xf>
    <xf numFmtId="0" fontId="6" fillId="3" borderId="0" xfId="2" applyFont="1" applyFill="1" applyAlignment="1">
      <alignment horizontal="center" wrapText="1"/>
    </xf>
    <xf numFmtId="0" fontId="7" fillId="4" borderId="0" xfId="2" applyFont="1" applyFill="1" applyAlignment="1">
      <alignment horizontal="left"/>
    </xf>
    <xf numFmtId="0" fontId="7" fillId="4" borderId="0" xfId="2" applyFont="1" applyFill="1" applyAlignment="1">
      <alignment horizontal="center" wrapText="1"/>
    </xf>
    <xf numFmtId="0" fontId="6" fillId="5" borderId="0" xfId="2" applyFont="1" applyFill="1" applyAlignment="1">
      <alignment horizontal="left"/>
    </xf>
    <xf numFmtId="0" fontId="6" fillId="5" borderId="0" xfId="2" applyFont="1" applyFill="1" applyAlignment="1">
      <alignment horizontal="center" wrapText="1"/>
    </xf>
    <xf numFmtId="0" fontId="7" fillId="10" borderId="0" xfId="2" applyFont="1" applyFill="1" applyAlignment="1">
      <alignment horizontal="left"/>
    </xf>
    <xf numFmtId="0" fontId="7" fillId="10" borderId="0" xfId="2" applyFont="1" applyFill="1" applyAlignment="1">
      <alignment horizontal="center" wrapText="1"/>
    </xf>
    <xf numFmtId="0" fontId="7" fillId="6" borderId="0" xfId="2" applyFont="1" applyFill="1" applyAlignment="1">
      <alignment horizontal="left"/>
    </xf>
    <xf numFmtId="0" fontId="7" fillId="6" borderId="0" xfId="2" applyFont="1" applyFill="1" applyAlignment="1">
      <alignment horizontal="center" wrapText="1"/>
    </xf>
    <xf numFmtId="0" fontId="7" fillId="7" borderId="0" xfId="2" applyFont="1" applyFill="1" applyAlignment="1">
      <alignment horizontal="left"/>
    </xf>
    <xf numFmtId="0" fontId="7" fillId="7" borderId="0" xfId="2" applyFont="1" applyFill="1" applyAlignment="1">
      <alignment horizontal="center" wrapText="1"/>
    </xf>
    <xf numFmtId="0" fontId="6" fillId="11" borderId="0" xfId="2" applyFont="1" applyFill="1" applyAlignment="1">
      <alignment horizontal="center" wrapText="1"/>
    </xf>
    <xf numFmtId="0" fontId="6" fillId="8" borderId="0" xfId="2" applyFont="1" applyFill="1" applyAlignment="1">
      <alignment horizontal="center" wrapText="1"/>
    </xf>
    <xf numFmtId="0" fontId="6" fillId="8" borderId="0" xfId="2" applyFont="1" applyFill="1" applyAlignment="1">
      <alignment horizontal="left"/>
    </xf>
    <xf numFmtId="0" fontId="6" fillId="9" borderId="0" xfId="2" applyFont="1" applyFill="1" applyAlignment="1">
      <alignment horizontal="left"/>
    </xf>
    <xf numFmtId="0" fontId="6" fillId="9" borderId="0" xfId="2" applyFont="1" applyFill="1" applyAlignment="1">
      <alignment horizontal="center" wrapText="1"/>
    </xf>
    <xf numFmtId="0" fontId="6" fillId="11" borderId="0" xfId="2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1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7" fillId="6" borderId="0" xfId="2" applyFont="1" applyFill="1" applyAlignment="1">
      <alignment horizontal="left" wrapText="1"/>
    </xf>
  </cellXfs>
  <cellStyles count="3">
    <cellStyle name="Normal" xfId="0" builtinId="0"/>
    <cellStyle name="Normal 2" xfId="1" xr:uid="{E4A38B93-0677-BD46-9D01-BF6F9DBB4021}"/>
    <cellStyle name="Normal 3" xfId="2" xr:uid="{6723B85F-FB91-304A-9955-F22CB6BA93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Dashboard!$F$1</c:f>
              <c:strCache>
                <c:ptCount val="1"/>
                <c:pt idx="0">
                  <c:v>Oxaliplatin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Dashboard!$F$2:$F$4</c:f>
              <c:numCache>
                <c:formatCode>General</c:formatCode>
                <c:ptCount val="3"/>
                <c:pt idx="0">
                  <c:v>1.2987638134814024</c:v>
                </c:pt>
                <c:pt idx="1">
                  <c:v>-0.53545764929529471</c:v>
                </c:pt>
                <c:pt idx="2">
                  <c:v>0.68844293333966744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45D-9F9D-D8FCFDA08872}"/>
            </c:ext>
          </c:extLst>
        </c:ser>
        <c:ser>
          <c:idx val="1"/>
          <c:order val="1"/>
          <c:tx>
            <c:strRef>
              <c:f>Dashboard!$E$1</c:f>
              <c:strCache>
                <c:ptCount val="1"/>
                <c:pt idx="0">
                  <c:v>5FU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Dashboard!$E$2:$E$4</c:f>
              <c:numCache>
                <c:formatCode>General</c:formatCode>
                <c:ptCount val="3"/>
                <c:pt idx="0">
                  <c:v>1.2358619066313186</c:v>
                </c:pt>
                <c:pt idx="1">
                  <c:v>-0.93739491998976288</c:v>
                </c:pt>
                <c:pt idx="2">
                  <c:v>-0.66646987404531488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E-445D-9F9D-D8FCFDA08872}"/>
            </c:ext>
          </c:extLst>
        </c:ser>
        <c:ser>
          <c:idx val="2"/>
          <c:order val="2"/>
          <c:tx>
            <c:strRef>
              <c:f>Dashboard!$G$1</c:f>
              <c:strCache>
                <c:ptCount val="1"/>
                <c:pt idx="0">
                  <c:v>SN38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Dashboard!$G$2:$G$4</c:f>
              <c:numCache>
                <c:formatCode>General</c:formatCode>
                <c:ptCount val="3"/>
                <c:pt idx="0">
                  <c:v>0.96339260074714073</c:v>
                </c:pt>
                <c:pt idx="1">
                  <c:v>-0.976814130428033</c:v>
                </c:pt>
                <c:pt idx="2">
                  <c:v>-0.58951099673036267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E-445D-9F9D-D8FCFDA08872}"/>
            </c:ext>
          </c:extLst>
        </c:ser>
        <c:ser>
          <c:idx val="3"/>
          <c:order val="3"/>
          <c:tx>
            <c:strRef>
              <c:f>Dashboard!$H$1</c:f>
              <c:strCache>
                <c:ptCount val="1"/>
                <c:pt idx="0">
                  <c:v>Lapatinib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Dashboard!$H$2:$H$4</c:f>
              <c:numCache>
                <c:formatCode>General</c:formatCode>
                <c:ptCount val="3"/>
                <c:pt idx="0">
                  <c:v>-0.94538629873413549</c:v>
                </c:pt>
                <c:pt idx="1">
                  <c:v>0.16300779573624746</c:v>
                </c:pt>
                <c:pt idx="2">
                  <c:v>-0.40509745765069771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E-445D-9F9D-D8FCFDA0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>
      <cx:tx>
        <cx:txData>
          <cx:v>Optic 01-12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Optic 01-12</a:t>
          </a:r>
        </a:p>
      </cx:txPr>
    </cx:title>
    <cx:plotArea>
      <cx:plotAreaRegion>
        <cx:series layoutId="clusteredColumn" uniqueId="{16107578-1A37-FB40-A236-6C15D3BE74F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507043AF-77A9-C341-8009-65C65917A11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>
      <cx:tx>
        <cx:txData>
          <cx:v>Optic 00-16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Optic 00-16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RAS04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RAS04</a:t>
          </a:r>
        </a:p>
      </cx:txPr>
    </cx:title>
    <cx:plotArea>
      <cx:plotAreaRegion>
        <cx:series layoutId="clusteredColumn" uniqueId="{0624663C-6B2B-DE46-9818-52B12B07B73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AAD609D6-0745-324D-A1E5-2FFD0856125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95250</xdr:rowOff>
    </xdr:from>
    <xdr:to>
      <xdr:col>8</xdr:col>
      <xdr:colOff>537882</xdr:colOff>
      <xdr:row>20</xdr:row>
      <xdr:rowOff>22412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D1FDC0-AB6C-449E-8971-39CFA605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74246</xdr:colOff>
      <xdr:row>42</xdr:row>
      <xdr:rowOff>160215</xdr:rowOff>
    </xdr:from>
    <xdr:to>
      <xdr:col>10</xdr:col>
      <xdr:colOff>506046</xdr:colOff>
      <xdr:row>62</xdr:row>
      <xdr:rowOff>41031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EBADB8-1498-B1F5-EF85-CE07A92E6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3546" y="8161215"/>
              <a:ext cx="5143500" cy="3690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190500</xdr:colOff>
      <xdr:row>46</xdr:row>
      <xdr:rowOff>127000</xdr:rowOff>
    </xdr:from>
    <xdr:to>
      <xdr:col>18</xdr:col>
      <xdr:colOff>50800</xdr:colOff>
      <xdr:row>61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2A8AE3-3170-464F-83CF-B1891F49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4600" y="889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</xdr:colOff>
      <xdr:row>46</xdr:row>
      <xdr:rowOff>152400</xdr:rowOff>
    </xdr:from>
    <xdr:to>
      <xdr:col>25</xdr:col>
      <xdr:colOff>546100</xdr:colOff>
      <xdr:row>61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57621FD-2773-F244-89DB-D7CF245D2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891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C8DA-199F-284C-8766-64F2C04737B5}">
  <dimension ref="A1:I20"/>
  <sheetViews>
    <sheetView topLeftCell="A3" zoomScale="85" zoomScaleNormal="85" workbookViewId="0">
      <selection activeCell="J11" sqref="J11"/>
    </sheetView>
  </sheetViews>
  <sheetFormatPr baseColWidth="10" defaultColWidth="10.6640625" defaultRowHeight="16" x14ac:dyDescent="0.2"/>
  <cols>
    <col min="2" max="2" width="11.1640625" bestFit="1" customWidth="1"/>
  </cols>
  <sheetData>
    <row r="1" spans="1:8" x14ac:dyDescent="0.2">
      <c r="A1" t="s">
        <v>443</v>
      </c>
      <c r="B1" t="s">
        <v>444</v>
      </c>
      <c r="C1" t="s">
        <v>452</v>
      </c>
      <c r="D1" t="s">
        <v>453</v>
      </c>
      <c r="E1" t="s">
        <v>462</v>
      </c>
      <c r="F1" t="s">
        <v>51</v>
      </c>
      <c r="G1" t="s">
        <v>463</v>
      </c>
      <c r="H1" t="s">
        <v>69</v>
      </c>
    </row>
    <row r="2" spans="1:8" x14ac:dyDescent="0.2">
      <c r="A2" t="s">
        <v>17</v>
      </c>
      <c r="B2">
        <f>'Control D0'!C23</f>
        <v>14526.685562500003</v>
      </c>
      <c r="C2">
        <f>AVERAGEIFS(MASTER!$F$2:$F$1153,MASTER!$A$2:$A$1153,$A2,MASTER!$H$2:$H$1153,"DMSO_1")</f>
        <v>47114.352500000001</v>
      </c>
      <c r="D2">
        <f>AVERAGEIFS(MASTER!$F$2:$F$1153,MASTER!$A$2:$A$1153,$A2,MASTER!$H$2:$H$1153,"Navitoclax",MASTER!$I$2:$I$1153,"&gt;10")</f>
        <v>440.79150000000004</v>
      </c>
      <c r="E2">
        <f>AVERAGEIFS(MASTER!$G$2:$G$1153,MASTER!$A$2:$A$1153,$A2,MASTER!$H$2:$H$1153,"5-FU",MASTER!$I$2:$I$1153,"&gt;1000")</f>
        <v>1.2358619066313186</v>
      </c>
      <c r="F2">
        <f>AVERAGEIFS(MASTER!$G$2:$G$1153,MASTER!$A$2:$A$1153,$A2,MASTER!$H$2:$H$1153,"Oxaliplatin",MASTER!$I$2:$I$1153,"&gt;400")</f>
        <v>1.2987638134814024</v>
      </c>
      <c r="G2">
        <f>AVERAGEIFS(MASTER!$G$2:$G$1153,MASTER!$A$2:$A$1153,$A2,MASTER!$H$2:$H$1153,"SN-38",MASTER!$I$2:$I$1153,"&gt;1,9")</f>
        <v>0.96339260074714073</v>
      </c>
      <c r="H2">
        <f>AVERAGEIFS(MASTER!$G$2:$G$1153,MASTER!$A$2:$A$1153,$A2,MASTER!$H$2:$H$1153,"Lapatinib",MASTER!$I$2:$I$1153,"&gt;10")</f>
        <v>-0.94538629873413549</v>
      </c>
    </row>
    <row r="3" spans="1:8" x14ac:dyDescent="0.2">
      <c r="A3" t="s">
        <v>445</v>
      </c>
      <c r="B3">
        <f>'Control D0'!C21</f>
        <v>19342.26591304348</v>
      </c>
      <c r="C3">
        <f>AVERAGEIFS(MASTER!$F$2:$F$1153,MASTER!$A$2:$A$1153,$A3,MASTER!$H$2:$H$1153,"DMSO_1")</f>
        <v>48884.195833333324</v>
      </c>
      <c r="D3">
        <f>AVERAGEIFS(MASTER!$F$2:$F$1153,MASTER!$A$2:$A$1153,$A3,MASTER!$H$2:$H$1153,"Navitoclax",MASTER!$I$2:$I$1153,"&gt;10")</f>
        <v>152.82850000000002</v>
      </c>
      <c r="E3">
        <f>AVERAGEIFS(MASTER!$G$2:$G$1153,MASTER!$A$2:$A$1153,$A3,MASTER!$H$2:$H$1153,"5-FU",MASTER!$I$2:$I$1153,"&gt;1000")</f>
        <v>-0.93739491998976288</v>
      </c>
      <c r="F3">
        <f>AVERAGEIFS(MASTER!$G$2:$G$1153,MASTER!$A$2:$A$1153,$A3,MASTER!$H$2:$H$1153,"Oxaliplatin",MASTER!$I$2:$I$1153,"&gt;400")</f>
        <v>-0.53545764929529471</v>
      </c>
      <c r="G3">
        <f>AVERAGEIFS(MASTER!$G$2:$G$1153,MASTER!$A$2:$A$1153,$A3,MASTER!$H$2:$H$1153,"SN-38",MASTER!$I$2:$I$1153,"&gt;1,9")</f>
        <v>-0.976814130428033</v>
      </c>
      <c r="H3">
        <f>AVERAGEIFS(MASTER!$G$2:$G$1153,MASTER!$A$2:$A$1153,$A3,MASTER!$H$2:$H$1153,"Lapatinib",MASTER!$I$2:$I$1153,"&gt;10")</f>
        <v>0.16300779573624746</v>
      </c>
    </row>
    <row r="4" spans="1:8" x14ac:dyDescent="0.2">
      <c r="A4" t="s">
        <v>442</v>
      </c>
      <c r="B4">
        <f>'Control D0'!C22</f>
        <v>11041.879437500002</v>
      </c>
      <c r="C4">
        <f>AVERAGEIFS(MASTER!$F$2:$F$1153,MASTER!$A$2:$A$1153,$A4,MASTER!$H$2:$H$1153,"DMSO_1")</f>
        <v>53764.011750000005</v>
      </c>
      <c r="D4">
        <f>AVERAGEIFS(MASTER!$F$2:$F$1153,MASTER!$A$2:$A$1153,$A4,MASTER!$H$2:$H$1153,"Navitoclax",MASTER!$I$2:$I$1153,"&gt;10")</f>
        <v>2052.9245000000001</v>
      </c>
      <c r="E4">
        <f>AVERAGEIFS(MASTER!$G$2:$G$1153,MASTER!$A$2:$A$1153,$A4,MASTER!$H$2:$H$1153,"5-FU",MASTER!$I$2:$I$1153,"&gt;1000")</f>
        <v>-0.66646987404531488</v>
      </c>
      <c r="F4">
        <f>AVERAGEIFS(MASTER!$G$2:$G$1153,MASTER!$A$2:$A$1153,$A4,MASTER!$H$2:$H$1153,"Oxaliplatin",MASTER!$I$2:$I$1153,"&gt;400")</f>
        <v>0.68844293333966744</v>
      </c>
      <c r="G4">
        <f>AVERAGEIFS(MASTER!$G$2:$G$1153,MASTER!$A$2:$A$1153,$A4,MASTER!$H$2:$H$1153,"SN-38",MASTER!$I$2:$I$1153,"&gt;1,9")</f>
        <v>-0.58951099673036267</v>
      </c>
      <c r="H4">
        <f>AVERAGEIFS(MASTER!$G$2:$G$1153,MASTER!$A$2:$A$1153,$A4,MASTER!$H$2:$H$1153,"Lapatinib",MASTER!$I$2:$I$1153,"&gt;10")</f>
        <v>-0.40509745765069771</v>
      </c>
    </row>
    <row r="13" spans="1:8" x14ac:dyDescent="0.2">
      <c r="H13" t="s">
        <v>454</v>
      </c>
    </row>
    <row r="16" spans="1:8" x14ac:dyDescent="0.2">
      <c r="H16" t="s">
        <v>455</v>
      </c>
    </row>
    <row r="18" spans="8:9" x14ac:dyDescent="0.2">
      <c r="H18" t="s">
        <v>456</v>
      </c>
      <c r="I18" t="s">
        <v>457</v>
      </c>
    </row>
    <row r="19" spans="8:9" x14ac:dyDescent="0.2">
      <c r="H19" t="s">
        <v>458</v>
      </c>
      <c r="I19" t="s">
        <v>459</v>
      </c>
    </row>
    <row r="20" spans="8:9" x14ac:dyDescent="0.2">
      <c r="H20" t="s">
        <v>460</v>
      </c>
      <c r="I20" t="s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7064-BAD1-5041-BFCC-00724AEEB7CC}">
  <sheetPr filterMode="1"/>
  <dimension ref="A1:V1153"/>
  <sheetViews>
    <sheetView workbookViewId="0">
      <pane ySplit="1" topLeftCell="A537" activePane="bottomLeft" state="frozen"/>
      <selection pane="bottomLeft" activeCell="G770" sqref="G770:G778"/>
    </sheetView>
  </sheetViews>
  <sheetFormatPr baseColWidth="10" defaultColWidth="8.83203125" defaultRowHeight="16" x14ac:dyDescent="0.2"/>
  <cols>
    <col min="1" max="2" width="8.83203125" style="14"/>
    <col min="3" max="3" width="19" style="14" customWidth="1"/>
    <col min="4" max="4" width="7.5" style="14" customWidth="1"/>
    <col min="5" max="11" width="13.33203125" style="14" customWidth="1"/>
    <col min="12" max="18" width="19" style="14" customWidth="1"/>
    <col min="19" max="22" width="19" customWidth="1"/>
    <col min="23" max="37" width="19" style="14" customWidth="1"/>
    <col min="38" max="16384" width="8.83203125" style="14"/>
  </cols>
  <sheetData>
    <row r="1" spans="1:22" ht="43" x14ac:dyDescent="0.2">
      <c r="A1" s="14" t="s">
        <v>443</v>
      </c>
      <c r="B1" s="14" t="s">
        <v>446</v>
      </c>
      <c r="C1" s="4" t="s">
        <v>28</v>
      </c>
      <c r="D1" s="34" t="s">
        <v>29</v>
      </c>
      <c r="E1" s="34" t="s">
        <v>30</v>
      </c>
      <c r="F1" s="34" t="s">
        <v>441</v>
      </c>
      <c r="G1" s="34" t="s">
        <v>461</v>
      </c>
      <c r="H1" s="3" t="s">
        <v>31</v>
      </c>
      <c r="I1" s="4" t="s">
        <v>32</v>
      </c>
      <c r="J1" s="5" t="s">
        <v>33</v>
      </c>
      <c r="K1" s="6" t="s">
        <v>34</v>
      </c>
      <c r="L1" s="7" t="s">
        <v>35</v>
      </c>
      <c r="M1" s="8" t="s">
        <v>36</v>
      </c>
      <c r="N1" s="9" t="s">
        <v>37</v>
      </c>
      <c r="O1" s="10" t="s">
        <v>38</v>
      </c>
      <c r="P1" s="11" t="s">
        <v>39</v>
      </c>
      <c r="Q1" s="12" t="s">
        <v>40</v>
      </c>
      <c r="R1" s="13" t="s">
        <v>41</v>
      </c>
      <c r="S1" s="39" t="s">
        <v>42</v>
      </c>
      <c r="T1" s="39" t="s">
        <v>43</v>
      </c>
      <c r="U1" s="34" t="s">
        <v>44</v>
      </c>
      <c r="V1" s="34" t="s">
        <v>45</v>
      </c>
    </row>
    <row r="2" spans="1:22" x14ac:dyDescent="0.2">
      <c r="A2" s="14" t="s">
        <v>442</v>
      </c>
      <c r="B2" s="14" t="s">
        <v>447</v>
      </c>
      <c r="C2" s="15" t="s">
        <v>46</v>
      </c>
      <c r="D2" s="35">
        <v>1</v>
      </c>
      <c r="E2" s="35">
        <v>1</v>
      </c>
      <c r="F2">
        <v>741.99199999999996</v>
      </c>
      <c r="G2">
        <f>2^(LOG(F2/Dashboard!$B$4,2)/LOG(Dashboard!$C$4/Dashboard!$B$4,2))-1</f>
        <v>-0.69344688779520758</v>
      </c>
      <c r="H2" s="16" t="s">
        <v>47</v>
      </c>
      <c r="I2" s="17">
        <v>1000.005</v>
      </c>
      <c r="J2" s="17">
        <v>1000.005</v>
      </c>
      <c r="S2" s="40">
        <v>81.599999999999994</v>
      </c>
      <c r="U2" s="35">
        <v>40899.795501020002</v>
      </c>
      <c r="V2" s="41">
        <v>2.1995219999999999E-2</v>
      </c>
    </row>
    <row r="3" spans="1:22" x14ac:dyDescent="0.2">
      <c r="A3" s="14" t="s">
        <v>442</v>
      </c>
      <c r="B3" s="14" t="s">
        <v>447</v>
      </c>
      <c r="C3" s="15" t="s">
        <v>48</v>
      </c>
      <c r="D3" s="35">
        <v>1</v>
      </c>
      <c r="E3" s="35">
        <v>2</v>
      </c>
      <c r="F3">
        <v>791.774</v>
      </c>
      <c r="G3">
        <f>2^(LOG(F3/Dashboard!$B$4,2)/LOG(Dashboard!$C$4/Dashboard!$B$4,2))-1</f>
        <v>-0.6846046860444861</v>
      </c>
      <c r="H3" s="16" t="s">
        <v>47</v>
      </c>
      <c r="I3" s="17">
        <v>1000.005</v>
      </c>
      <c r="J3" s="17">
        <v>1000.005</v>
      </c>
      <c r="S3" s="40">
        <v>81.599999999999994</v>
      </c>
      <c r="U3" s="35">
        <v>40899.795501020002</v>
      </c>
      <c r="V3" s="41">
        <v>2.1995219999999999E-2</v>
      </c>
    </row>
    <row r="4" spans="1:22" x14ac:dyDescent="0.2">
      <c r="A4" s="14" t="s">
        <v>442</v>
      </c>
      <c r="B4" s="14" t="s">
        <v>447</v>
      </c>
      <c r="C4" s="15" t="s">
        <v>49</v>
      </c>
      <c r="D4" s="35">
        <v>1</v>
      </c>
      <c r="E4" s="35">
        <v>3</v>
      </c>
      <c r="F4">
        <v>1201.885</v>
      </c>
      <c r="G4">
        <f>2^(LOG(F4/Dashboard!$B$4,2)/LOG(Dashboard!$C$4/Dashboard!$B$4,2))-1</f>
        <v>-0.62135804829625085</v>
      </c>
      <c r="H4" s="16" t="s">
        <v>47</v>
      </c>
      <c r="I4" s="17">
        <v>1000.005</v>
      </c>
      <c r="J4" s="17">
        <v>1000.005</v>
      </c>
      <c r="S4" s="40">
        <v>81.599999999999994</v>
      </c>
      <c r="U4" s="35">
        <v>40899.795501020002</v>
      </c>
      <c r="V4" s="41">
        <v>2.1995219999999999E-2</v>
      </c>
    </row>
    <row r="5" spans="1:22" x14ac:dyDescent="0.2">
      <c r="A5" s="14" t="s">
        <v>442</v>
      </c>
      <c r="B5" s="14" t="s">
        <v>447</v>
      </c>
      <c r="C5" s="15" t="s">
        <v>50</v>
      </c>
      <c r="D5" s="35">
        <v>1</v>
      </c>
      <c r="E5" s="35">
        <v>4</v>
      </c>
      <c r="F5">
        <v>41530.226999999999</v>
      </c>
      <c r="G5">
        <f>2^(LOG(F5/Dashboard!$B$4,2)/LOG(Dashboard!$C$4/Dashboard!$B$4,2))-1</f>
        <v>0.7861998125369225</v>
      </c>
      <c r="H5" s="18" t="s">
        <v>51</v>
      </c>
      <c r="I5" s="19">
        <v>499.62336684069999</v>
      </c>
      <c r="K5" s="19">
        <v>499.62336684069999</v>
      </c>
      <c r="S5" s="40">
        <v>430.8</v>
      </c>
      <c r="T5" s="40">
        <v>533.67999999999995</v>
      </c>
      <c r="U5" s="35">
        <v>43118.879999999997</v>
      </c>
      <c r="V5" s="41">
        <v>9.9909830682058508E-3</v>
      </c>
    </row>
    <row r="6" spans="1:22" x14ac:dyDescent="0.2">
      <c r="A6" s="14" t="s">
        <v>442</v>
      </c>
      <c r="B6" s="14" t="s">
        <v>447</v>
      </c>
      <c r="C6" s="15" t="s">
        <v>52</v>
      </c>
      <c r="D6" s="35">
        <v>1</v>
      </c>
      <c r="E6" s="35">
        <v>5</v>
      </c>
      <c r="F6">
        <v>36381.324000000001</v>
      </c>
      <c r="G6">
        <f>2^(LOG(F6/Dashboard!$B$4,2)/LOG(Dashboard!$C$4/Dashboard!$B$4,2))-1</f>
        <v>0.68561086195803544</v>
      </c>
      <c r="H6" s="18" t="s">
        <v>51</v>
      </c>
      <c r="I6" s="19">
        <v>499.62336684069999</v>
      </c>
      <c r="K6" s="19">
        <v>499.62336684069999</v>
      </c>
      <c r="S6" s="40">
        <v>430.8</v>
      </c>
      <c r="T6" s="40">
        <v>533.67999999999995</v>
      </c>
      <c r="U6" s="35">
        <v>43118.879999999997</v>
      </c>
      <c r="V6" s="41">
        <v>9.9909830682058508E-3</v>
      </c>
    </row>
    <row r="7" spans="1:22" x14ac:dyDescent="0.2">
      <c r="A7" s="14" t="s">
        <v>442</v>
      </c>
      <c r="B7" s="14" t="s">
        <v>447</v>
      </c>
      <c r="C7" s="15" t="s">
        <v>53</v>
      </c>
      <c r="D7" s="35">
        <v>1</v>
      </c>
      <c r="E7" s="35">
        <v>6</v>
      </c>
      <c r="F7">
        <v>32000.488000000001</v>
      </c>
      <c r="G7">
        <f>2^(LOG(F7/Dashboard!$B$4,2)/LOG(Dashboard!$C$4/Dashboard!$B$4,2))-1</f>
        <v>0.59351812552404448</v>
      </c>
      <c r="H7" s="18" t="s">
        <v>51</v>
      </c>
      <c r="I7" s="19">
        <v>499.62336684069999</v>
      </c>
      <c r="K7" s="19">
        <v>499.62336684069999</v>
      </c>
      <c r="S7" s="40">
        <v>430.8</v>
      </c>
      <c r="T7" s="40">
        <v>533.67999999999995</v>
      </c>
      <c r="U7" s="35">
        <v>43118.879999999997</v>
      </c>
      <c r="V7" s="41">
        <v>9.9909830682058508E-3</v>
      </c>
    </row>
    <row r="8" spans="1:22" x14ac:dyDescent="0.2">
      <c r="A8" s="14" t="s">
        <v>442</v>
      </c>
      <c r="B8" s="14" t="s">
        <v>447</v>
      </c>
      <c r="C8" s="15" t="s">
        <v>54</v>
      </c>
      <c r="D8" s="35">
        <v>1</v>
      </c>
      <c r="E8" s="35">
        <v>7</v>
      </c>
      <c r="F8">
        <v>1787.4190000000001</v>
      </c>
      <c r="G8">
        <f>2^(LOG(F8/Dashboard!$B$4,2)/LOG(Dashboard!$C$4/Dashboard!$B$4,2))-1</f>
        <v>-0.54948864634996986</v>
      </c>
      <c r="H8" s="20" t="s">
        <v>55</v>
      </c>
      <c r="I8" s="21">
        <v>1.999801999802</v>
      </c>
      <c r="L8" s="21">
        <v>1.999801999802</v>
      </c>
      <c r="S8" s="40">
        <v>363.6</v>
      </c>
      <c r="U8" s="35">
        <v>40404</v>
      </c>
      <c r="V8" s="41">
        <v>9.9990099990099994E-3</v>
      </c>
    </row>
    <row r="9" spans="1:22" x14ac:dyDescent="0.2">
      <c r="A9" s="14" t="s">
        <v>442</v>
      </c>
      <c r="B9" s="14" t="s">
        <v>447</v>
      </c>
      <c r="C9" s="15" t="s">
        <v>56</v>
      </c>
      <c r="D9" s="35">
        <v>1</v>
      </c>
      <c r="E9" s="35">
        <v>8</v>
      </c>
      <c r="F9">
        <v>1370.1959999999999</v>
      </c>
      <c r="G9">
        <f>2^(LOG(F9/Dashboard!$B$4,2)/LOG(Dashboard!$C$4/Dashboard!$B$4,2))-1</f>
        <v>-0.59899148987324091</v>
      </c>
      <c r="H9" s="20" t="s">
        <v>55</v>
      </c>
      <c r="I9" s="21">
        <v>1.999801999802</v>
      </c>
      <c r="L9" s="21">
        <v>1.999801999802</v>
      </c>
      <c r="S9" s="40">
        <v>363.6</v>
      </c>
      <c r="U9" s="35">
        <v>40404</v>
      </c>
      <c r="V9" s="41">
        <v>9.9990099990099994E-3</v>
      </c>
    </row>
    <row r="10" spans="1:22" x14ac:dyDescent="0.2">
      <c r="A10" s="14" t="s">
        <v>442</v>
      </c>
      <c r="B10" s="14" t="s">
        <v>447</v>
      </c>
      <c r="C10" s="15" t="s">
        <v>57</v>
      </c>
      <c r="D10" s="35">
        <v>1</v>
      </c>
      <c r="E10" s="35">
        <v>9</v>
      </c>
      <c r="F10">
        <v>1211.367</v>
      </c>
      <c r="G10">
        <f>2^(LOG(F10/Dashboard!$B$4,2)/LOG(Dashboard!$C$4/Dashboard!$B$4,2))-1</f>
        <v>-0.62005285396787735</v>
      </c>
      <c r="H10" s="20" t="s">
        <v>55</v>
      </c>
      <c r="I10" s="21">
        <v>1.999801999802</v>
      </c>
      <c r="L10" s="21">
        <v>1.999801999802</v>
      </c>
      <c r="S10" s="40">
        <v>363.6</v>
      </c>
      <c r="U10" s="35">
        <v>40404</v>
      </c>
      <c r="V10" s="41">
        <v>9.9990099990099994E-3</v>
      </c>
    </row>
    <row r="11" spans="1:22" hidden="1" x14ac:dyDescent="0.2">
      <c r="A11" s="14" t="s">
        <v>442</v>
      </c>
      <c r="B11" s="14" t="s">
        <v>447</v>
      </c>
      <c r="C11" s="15" t="s">
        <v>58</v>
      </c>
      <c r="D11" s="35">
        <v>1</v>
      </c>
      <c r="E11" s="35">
        <v>10</v>
      </c>
      <c r="F11">
        <v>621.09299999999996</v>
      </c>
      <c r="G11">
        <f>2^(LOG(F11/Dashboard!$B$4,2)/LOG(Dashboard!$C$4/Dashboard!$B$4,2))-1</f>
        <v>-0.71641606507272115</v>
      </c>
      <c r="H11" s="14" t="s">
        <v>59</v>
      </c>
      <c r="J11" s="17">
        <v>1000.17615</v>
      </c>
      <c r="K11" s="19">
        <v>500.004456</v>
      </c>
      <c r="S11" s="40">
        <v>38.799999999999997</v>
      </c>
      <c r="U11" s="35">
        <v>43052.416316870003</v>
      </c>
      <c r="V11" s="41">
        <v>2.0904749999999899E-2</v>
      </c>
    </row>
    <row r="12" spans="1:22" hidden="1" x14ac:dyDescent="0.2">
      <c r="A12" s="14" t="s">
        <v>442</v>
      </c>
      <c r="B12" s="14" t="s">
        <v>447</v>
      </c>
      <c r="C12" s="15" t="s">
        <v>60</v>
      </c>
      <c r="D12" s="35">
        <v>1</v>
      </c>
      <c r="E12" s="35">
        <v>11</v>
      </c>
      <c r="F12">
        <v>1197.144</v>
      </c>
      <c r="G12">
        <f>2^(LOG(F12/Dashboard!$B$4,2)/LOG(Dashboard!$C$4/Dashboard!$B$4,2))-1</f>
        <v>-0.62201281633730598</v>
      </c>
      <c r="H12" s="14" t="s">
        <v>59</v>
      </c>
      <c r="J12" s="17">
        <v>1000.17615</v>
      </c>
      <c r="K12" s="19">
        <v>500.004456</v>
      </c>
      <c r="S12" s="40">
        <v>38.799999999999997</v>
      </c>
      <c r="U12" s="35">
        <v>43052.416316870003</v>
      </c>
      <c r="V12" s="41">
        <v>2.0904749999999899E-2</v>
      </c>
    </row>
    <row r="13" spans="1:22" hidden="1" x14ac:dyDescent="0.2">
      <c r="A13" s="14" t="s">
        <v>442</v>
      </c>
      <c r="B13" s="14" t="s">
        <v>447</v>
      </c>
      <c r="C13" s="15" t="s">
        <v>61</v>
      </c>
      <c r="D13" s="35">
        <v>1</v>
      </c>
      <c r="E13" s="35">
        <v>12</v>
      </c>
      <c r="F13">
        <v>341.36399999999998</v>
      </c>
      <c r="G13">
        <f>2^(LOG(F13/Dashboard!$B$4,2)/LOG(Dashboard!$C$4/Dashboard!$B$4,2))-1</f>
        <v>-0.78179947022433627</v>
      </c>
      <c r="H13" s="14" t="s">
        <v>59</v>
      </c>
      <c r="J13" s="17">
        <v>1000.005</v>
      </c>
      <c r="L13" s="21">
        <v>1.99512</v>
      </c>
      <c r="S13" s="40">
        <v>40.799999999999997</v>
      </c>
      <c r="U13" s="35">
        <v>40899.795501020002</v>
      </c>
      <c r="V13" s="41">
        <v>2.1995219999999999E-2</v>
      </c>
    </row>
    <row r="14" spans="1:22" hidden="1" x14ac:dyDescent="0.2">
      <c r="A14" s="14" t="s">
        <v>442</v>
      </c>
      <c r="B14" s="14" t="s">
        <v>447</v>
      </c>
      <c r="C14" s="15" t="s">
        <v>62</v>
      </c>
      <c r="D14" s="35">
        <v>1</v>
      </c>
      <c r="E14" s="35">
        <v>13</v>
      </c>
      <c r="F14">
        <v>220.464</v>
      </c>
      <c r="G14">
        <f>2^(LOG(F14/Dashboard!$B$4,2)/LOG(Dashboard!$C$4/Dashboard!$B$4,2))-1</f>
        <v>-0.81981925606654293</v>
      </c>
      <c r="H14" s="14" t="s">
        <v>59</v>
      </c>
      <c r="J14" s="17">
        <v>1000.005</v>
      </c>
      <c r="L14" s="21">
        <v>1.99512</v>
      </c>
      <c r="S14" s="40">
        <v>40.799999999999997</v>
      </c>
      <c r="U14" s="35">
        <v>40899.795501020002</v>
      </c>
      <c r="V14" s="41">
        <v>2.1995219999999999E-2</v>
      </c>
    </row>
    <row r="15" spans="1:22" hidden="1" x14ac:dyDescent="0.2">
      <c r="A15" s="14" t="s">
        <v>442</v>
      </c>
      <c r="B15" s="14" t="s">
        <v>447</v>
      </c>
      <c r="C15" s="15" t="s">
        <v>63</v>
      </c>
      <c r="D15" s="35">
        <v>1</v>
      </c>
      <c r="E15" s="35">
        <v>14</v>
      </c>
      <c r="F15">
        <v>8989.2469999999994</v>
      </c>
      <c r="G15">
        <f>2^(LOG(F15/Dashboard!$B$4,2)/LOG(Dashboard!$C$4/Dashboard!$B$4,2))-1</f>
        <v>-8.6123731884502397E-2</v>
      </c>
      <c r="H15" s="22" t="s">
        <v>64</v>
      </c>
      <c r="I15" s="23">
        <v>9.9990099990099992</v>
      </c>
      <c r="Q15" s="23">
        <v>9.9990099990099992</v>
      </c>
      <c r="S15" s="40">
        <v>363.6</v>
      </c>
      <c r="U15" s="35">
        <v>40404</v>
      </c>
      <c r="V15" s="41">
        <v>9.9990099990099994E-3</v>
      </c>
    </row>
    <row r="16" spans="1:22" hidden="1" x14ac:dyDescent="0.2">
      <c r="A16" s="14" t="s">
        <v>442</v>
      </c>
      <c r="B16" s="14" t="s">
        <v>447</v>
      </c>
      <c r="C16" s="15" t="s">
        <v>65</v>
      </c>
      <c r="D16" s="35">
        <v>1</v>
      </c>
      <c r="E16" s="35">
        <v>15</v>
      </c>
      <c r="F16">
        <v>12936.267</v>
      </c>
      <c r="G16">
        <f>2^(LOG(F16/Dashboard!$B$4,2)/LOG(Dashboard!$C$4/Dashboard!$B$4,2))-1</f>
        <v>7.1796268026701915E-2</v>
      </c>
      <c r="H16" s="22" t="s">
        <v>64</v>
      </c>
      <c r="I16" s="23">
        <v>9.9990099990099992</v>
      </c>
      <c r="Q16" s="23">
        <v>9.9990099990099992</v>
      </c>
      <c r="S16" s="40">
        <v>363.6</v>
      </c>
      <c r="U16" s="35">
        <v>40404</v>
      </c>
      <c r="V16" s="41">
        <v>9.9990099990099994E-3</v>
      </c>
    </row>
    <row r="17" spans="1:22" hidden="1" x14ac:dyDescent="0.2">
      <c r="A17" s="14" t="s">
        <v>442</v>
      </c>
      <c r="B17" s="14" t="s">
        <v>447</v>
      </c>
      <c r="C17" s="15" t="s">
        <v>66</v>
      </c>
      <c r="D17" s="35">
        <v>1</v>
      </c>
      <c r="E17" s="35">
        <v>16</v>
      </c>
      <c r="F17">
        <v>58001.031000000003</v>
      </c>
      <c r="G17">
        <f>2^(LOG(F17/Dashboard!$B$4,2)/LOG(Dashboard!$C$4/Dashboard!$B$4,2))-1</f>
        <v>1.0675499597640812</v>
      </c>
      <c r="H17" s="14" t="s">
        <v>448</v>
      </c>
      <c r="S17" s="40">
        <v>899.2</v>
      </c>
      <c r="U17" s="35">
        <v>40899</v>
      </c>
      <c r="V17" s="41">
        <v>2.1985867625125301E-2</v>
      </c>
    </row>
    <row r="18" spans="1:22" hidden="1" x14ac:dyDescent="0.2">
      <c r="A18" s="14" t="s">
        <v>442</v>
      </c>
      <c r="B18" s="14" t="s">
        <v>447</v>
      </c>
      <c r="C18" s="15" t="s">
        <v>67</v>
      </c>
      <c r="D18" s="35">
        <v>1</v>
      </c>
      <c r="E18" s="35">
        <v>17</v>
      </c>
      <c r="F18">
        <v>68244.320000000007</v>
      </c>
      <c r="G18">
        <f>2^(LOG(F18/Dashboard!$B$4,2)/LOG(Dashboard!$C$4/Dashboard!$B$4,2))-1</f>
        <v>1.2201629493926873</v>
      </c>
      <c r="H18" s="14" t="s">
        <v>448</v>
      </c>
      <c r="S18" s="40">
        <v>899.2</v>
      </c>
      <c r="U18" s="35">
        <v>40899</v>
      </c>
      <c r="V18" s="41">
        <v>2.1985867625125301E-2</v>
      </c>
    </row>
    <row r="19" spans="1:22" hidden="1" x14ac:dyDescent="0.2">
      <c r="A19" s="14" t="s">
        <v>442</v>
      </c>
      <c r="B19" s="14" t="s">
        <v>447</v>
      </c>
      <c r="C19" s="15" t="s">
        <v>68</v>
      </c>
      <c r="D19" s="35">
        <v>1</v>
      </c>
      <c r="E19" s="35">
        <v>18</v>
      </c>
      <c r="F19">
        <v>5385.9620000000004</v>
      </c>
      <c r="G19">
        <f>2^(LOG(F19/Dashboard!$B$4,2)/LOG(Dashboard!$C$4/Dashboard!$B$4,2))-1</f>
        <v>-0.26974695824702377</v>
      </c>
      <c r="H19" s="24" t="s">
        <v>69</v>
      </c>
      <c r="I19" s="25">
        <v>19.998019998019998</v>
      </c>
      <c r="M19" s="25">
        <v>19.998019998019998</v>
      </c>
      <c r="S19" s="40">
        <v>323.2</v>
      </c>
      <c r="U19" s="35">
        <v>40404</v>
      </c>
      <c r="V19" s="41">
        <v>9.9990099990099994E-3</v>
      </c>
    </row>
    <row r="20" spans="1:22" hidden="1" x14ac:dyDescent="0.2">
      <c r="A20" s="14" t="s">
        <v>442</v>
      </c>
      <c r="B20" s="14" t="s">
        <v>447</v>
      </c>
      <c r="C20" s="15" t="s">
        <v>70</v>
      </c>
      <c r="D20" s="35">
        <v>1</v>
      </c>
      <c r="E20" s="35">
        <v>19</v>
      </c>
      <c r="F20">
        <v>1870.3889999999999</v>
      </c>
      <c r="G20">
        <f>2^(LOG(F20/Dashboard!$B$4,2)/LOG(Dashboard!$C$4/Dashboard!$B$4,2))-1</f>
        <v>-0.54044795705437165</v>
      </c>
      <c r="H20" s="24" t="s">
        <v>69</v>
      </c>
      <c r="I20" s="25">
        <v>19.998019998019998</v>
      </c>
      <c r="M20" s="25">
        <v>19.998019998019998</v>
      </c>
      <c r="S20" s="40">
        <v>323.2</v>
      </c>
      <c r="U20" s="35">
        <v>40404</v>
      </c>
      <c r="V20" s="41">
        <v>9.9990099990099994E-3</v>
      </c>
    </row>
    <row r="21" spans="1:22" hidden="1" x14ac:dyDescent="0.2">
      <c r="A21" s="14" t="s">
        <v>442</v>
      </c>
      <c r="B21" s="14" t="s">
        <v>447</v>
      </c>
      <c r="C21" s="15" t="s">
        <v>71</v>
      </c>
      <c r="D21" s="35">
        <v>1</v>
      </c>
      <c r="E21" s="35">
        <v>20</v>
      </c>
      <c r="F21">
        <v>37125.686999999998</v>
      </c>
      <c r="G21">
        <f>2^(LOG(F21/Dashboard!$B$4,2)/LOG(Dashboard!$C$4/Dashboard!$B$4,2))-1</f>
        <v>0.70062688610801671</v>
      </c>
      <c r="H21" s="26" t="s">
        <v>72</v>
      </c>
      <c r="I21" s="27">
        <v>19.998019998019998</v>
      </c>
      <c r="N21" s="27">
        <v>19.998019998019998</v>
      </c>
      <c r="S21" s="40">
        <v>323.2</v>
      </c>
      <c r="U21" s="35">
        <v>40404</v>
      </c>
      <c r="V21" s="41">
        <v>9.9990099990099994E-3</v>
      </c>
    </row>
    <row r="22" spans="1:22" hidden="1" x14ac:dyDescent="0.2">
      <c r="A22" s="14" t="s">
        <v>442</v>
      </c>
      <c r="B22" s="14" t="s">
        <v>447</v>
      </c>
      <c r="C22" s="15" t="s">
        <v>73</v>
      </c>
      <c r="D22" s="35">
        <v>1</v>
      </c>
      <c r="E22" s="35">
        <v>21</v>
      </c>
      <c r="F22">
        <v>25680.516</v>
      </c>
      <c r="G22">
        <f>2^(LOG(F22/Dashboard!$B$4,2)/LOG(Dashboard!$C$4/Dashboard!$B$4,2))-1</f>
        <v>0.44715462554133567</v>
      </c>
      <c r="H22" s="26" t="s">
        <v>72</v>
      </c>
      <c r="I22" s="27">
        <v>19.998019998019998</v>
      </c>
      <c r="N22" s="27">
        <v>19.998019998019998</v>
      </c>
      <c r="S22" s="40">
        <v>323.2</v>
      </c>
      <c r="U22" s="35">
        <v>40404</v>
      </c>
      <c r="V22" s="41">
        <v>9.9990099990099994E-3</v>
      </c>
    </row>
    <row r="23" spans="1:22" hidden="1" x14ac:dyDescent="0.2">
      <c r="A23" s="14" t="s">
        <v>442</v>
      </c>
      <c r="B23" s="14" t="s">
        <v>447</v>
      </c>
      <c r="C23" s="15" t="s">
        <v>74</v>
      </c>
      <c r="D23" s="35">
        <v>1</v>
      </c>
      <c r="E23" s="35">
        <v>22</v>
      </c>
      <c r="F23">
        <v>2543.6350000000002</v>
      </c>
      <c r="G23">
        <f>2^(LOG(F23/Dashboard!$B$4,2)/LOG(Dashboard!$C$4/Dashboard!$B$4,2))-1</f>
        <v>-0.47422052923817737</v>
      </c>
      <c r="H23" s="14" t="s">
        <v>75</v>
      </c>
      <c r="M23" s="25">
        <v>0.17325017325020001</v>
      </c>
      <c r="N23" s="27">
        <v>0.17325017325020001</v>
      </c>
      <c r="R23" s="28">
        <v>19.998019998019998</v>
      </c>
      <c r="S23" s="40">
        <v>321.60000000000002</v>
      </c>
      <c r="U23" s="35">
        <v>40404</v>
      </c>
      <c r="V23" s="41">
        <v>9.9940599940599902E-3</v>
      </c>
    </row>
    <row r="24" spans="1:22" hidden="1" x14ac:dyDescent="0.2">
      <c r="A24" s="14" t="s">
        <v>442</v>
      </c>
      <c r="B24" s="14" t="s">
        <v>447</v>
      </c>
      <c r="C24" s="15" t="s">
        <v>76</v>
      </c>
      <c r="D24" s="35">
        <v>1</v>
      </c>
      <c r="E24" s="35">
        <v>23</v>
      </c>
      <c r="F24">
        <v>1680.7429999999999</v>
      </c>
      <c r="G24">
        <f>2^(LOG(F24/Dashboard!$B$4,2)/LOG(Dashboard!$C$4/Dashboard!$B$4,2))-1</f>
        <v>-0.56146628923856523</v>
      </c>
      <c r="H24" s="14" t="s">
        <v>75</v>
      </c>
      <c r="M24" s="25">
        <v>0.17325017325020001</v>
      </c>
      <c r="N24" s="27">
        <v>0.17325017325020001</v>
      </c>
      <c r="R24" s="28">
        <v>19.998019998019998</v>
      </c>
      <c r="S24" s="40">
        <v>321.60000000000002</v>
      </c>
      <c r="U24" s="35">
        <v>40404</v>
      </c>
      <c r="V24" s="41">
        <v>9.9940599940599902E-3</v>
      </c>
    </row>
    <row r="25" spans="1:22" hidden="1" x14ac:dyDescent="0.2">
      <c r="A25" s="14" t="s">
        <v>442</v>
      </c>
      <c r="B25" s="14" t="s">
        <v>447</v>
      </c>
      <c r="C25" s="15" t="s">
        <v>77</v>
      </c>
      <c r="D25" s="35">
        <v>1</v>
      </c>
      <c r="E25" s="35">
        <v>24</v>
      </c>
      <c r="F25">
        <v>7.1120000000000001</v>
      </c>
      <c r="G25">
        <f>2^(LOG(F25/Dashboard!$B$4,2)/LOG(Dashboard!$C$4/Dashboard!$B$4,2))-1</f>
        <v>-0.9599450511865063</v>
      </c>
      <c r="H25" s="14" t="s">
        <v>449</v>
      </c>
    </row>
    <row r="26" spans="1:22" x14ac:dyDescent="0.2">
      <c r="A26" s="14" t="s">
        <v>442</v>
      </c>
      <c r="B26" s="14" t="s">
        <v>447</v>
      </c>
      <c r="C26" s="15" t="s">
        <v>78</v>
      </c>
      <c r="D26" s="35">
        <v>2</v>
      </c>
      <c r="E26" s="35">
        <v>1</v>
      </c>
      <c r="F26">
        <v>15925.57</v>
      </c>
      <c r="G26">
        <f>2^(LOG(F26/Dashboard!$B$4,2)/LOG(Dashboard!$C$4/Dashboard!$B$4,2))-1</f>
        <v>0.1739456488725073</v>
      </c>
      <c r="H26" s="16" t="s">
        <v>47</v>
      </c>
      <c r="I26" s="17">
        <v>221.26522126520001</v>
      </c>
      <c r="J26" s="17">
        <v>221.26522126520001</v>
      </c>
      <c r="S26" s="40">
        <v>225.2</v>
      </c>
      <c r="U26" s="35">
        <v>40404</v>
      </c>
      <c r="V26" s="41">
        <v>9.9990099990100098E-3</v>
      </c>
    </row>
    <row r="27" spans="1:22" x14ac:dyDescent="0.2">
      <c r="A27" s="14" t="s">
        <v>442</v>
      </c>
      <c r="B27" s="14" t="s">
        <v>447</v>
      </c>
      <c r="C27" s="15" t="s">
        <v>79</v>
      </c>
      <c r="D27" s="35">
        <v>2</v>
      </c>
      <c r="E27" s="35">
        <v>2</v>
      </c>
      <c r="F27">
        <v>19846.513999999999</v>
      </c>
      <c r="G27">
        <f>2^(LOG(F27/Dashboard!$B$4,2)/LOG(Dashboard!$C$4/Dashboard!$B$4,2))-1</f>
        <v>0.29272455405243969</v>
      </c>
      <c r="H27" s="16" t="s">
        <v>47</v>
      </c>
      <c r="I27" s="17">
        <v>221.26522126520001</v>
      </c>
      <c r="J27" s="17">
        <v>221.26522126520001</v>
      </c>
      <c r="S27" s="40">
        <v>225.2</v>
      </c>
      <c r="U27" s="35">
        <v>40404</v>
      </c>
      <c r="V27" s="41">
        <v>9.9990099990100098E-3</v>
      </c>
    </row>
    <row r="28" spans="1:22" x14ac:dyDescent="0.2">
      <c r="A28" s="14" t="s">
        <v>442</v>
      </c>
      <c r="B28" s="14" t="s">
        <v>447</v>
      </c>
      <c r="C28" s="15" t="s">
        <v>80</v>
      </c>
      <c r="D28" s="35">
        <v>2</v>
      </c>
      <c r="E28" s="35">
        <v>3</v>
      </c>
      <c r="F28">
        <v>17238.873</v>
      </c>
      <c r="G28">
        <f>2^(LOG(F28/Dashboard!$B$4,2)/LOG(Dashboard!$C$4/Dashboard!$B$4,2))-1</f>
        <v>0.21539554934805505</v>
      </c>
      <c r="H28" s="16" t="s">
        <v>47</v>
      </c>
      <c r="I28" s="17">
        <v>221.26522126520001</v>
      </c>
      <c r="J28" s="17">
        <v>221.26522126520001</v>
      </c>
      <c r="S28" s="40">
        <v>225.2</v>
      </c>
      <c r="U28" s="35">
        <v>40404</v>
      </c>
      <c r="V28" s="41">
        <v>9.9990099990100098E-3</v>
      </c>
    </row>
    <row r="29" spans="1:22" x14ac:dyDescent="0.2">
      <c r="A29" s="14" t="s">
        <v>442</v>
      </c>
      <c r="B29" s="14" t="s">
        <v>447</v>
      </c>
      <c r="C29" s="15" t="s">
        <v>81</v>
      </c>
      <c r="D29" s="35">
        <v>2</v>
      </c>
      <c r="E29" s="35">
        <v>4</v>
      </c>
      <c r="F29">
        <v>65027.436999999998</v>
      </c>
      <c r="G29">
        <f>2^(LOG(F29/Dashboard!$B$4,2)/LOG(Dashboard!$C$4/Dashboard!$B$4,2))-1</f>
        <v>1.1737132779238864</v>
      </c>
      <c r="H29" s="18" t="s">
        <v>51</v>
      </c>
      <c r="I29" s="19">
        <v>106.4962726305</v>
      </c>
      <c r="K29" s="19">
        <v>106.4962726305</v>
      </c>
      <c r="S29" s="40">
        <v>430.8</v>
      </c>
      <c r="T29" s="40">
        <v>2228.8000000000002</v>
      </c>
      <c r="U29" s="35">
        <v>43118.879999999997</v>
      </c>
      <c r="V29" s="41">
        <v>9.9909830682058595E-3</v>
      </c>
    </row>
    <row r="30" spans="1:22" x14ac:dyDescent="0.2">
      <c r="A30" s="14" t="s">
        <v>442</v>
      </c>
      <c r="B30" s="14" t="s">
        <v>447</v>
      </c>
      <c r="C30" s="15" t="s">
        <v>82</v>
      </c>
      <c r="D30" s="35">
        <v>2</v>
      </c>
      <c r="E30" s="35">
        <v>5</v>
      </c>
      <c r="F30">
        <v>86327.116999999998</v>
      </c>
      <c r="G30">
        <f>2^(LOG(F30/Dashboard!$B$4,2)/LOG(Dashboard!$C$4/Dashboard!$B$4,2))-1</f>
        <v>1.4608516889160783</v>
      </c>
      <c r="H30" s="18" t="s">
        <v>51</v>
      </c>
      <c r="I30" s="19">
        <v>106.4962726305</v>
      </c>
      <c r="K30" s="19">
        <v>106.4962726305</v>
      </c>
      <c r="S30" s="40">
        <v>430.8</v>
      </c>
      <c r="T30" s="40">
        <v>2228.8000000000002</v>
      </c>
      <c r="U30" s="35">
        <v>43118.879999999997</v>
      </c>
      <c r="V30" s="41">
        <v>9.9909830682058595E-3</v>
      </c>
    </row>
    <row r="31" spans="1:22" x14ac:dyDescent="0.2">
      <c r="A31" s="14" t="s">
        <v>442</v>
      </c>
      <c r="B31" s="14" t="s">
        <v>447</v>
      </c>
      <c r="C31" s="15" t="s">
        <v>83</v>
      </c>
      <c r="D31" s="35">
        <v>2</v>
      </c>
      <c r="E31" s="35">
        <v>6</v>
      </c>
      <c r="F31">
        <v>77572.554999999993</v>
      </c>
      <c r="G31">
        <f>2^(LOG(F31/Dashboard!$B$4,2)/LOG(Dashboard!$C$4/Dashboard!$B$4,2))-1</f>
        <v>1.3482806277297601</v>
      </c>
      <c r="H31" s="18" t="s">
        <v>51</v>
      </c>
      <c r="I31" s="19">
        <v>106.4962726305</v>
      </c>
      <c r="K31" s="19">
        <v>106.4962726305</v>
      </c>
      <c r="S31" s="40">
        <v>430.8</v>
      </c>
      <c r="T31" s="40">
        <v>2228.8000000000002</v>
      </c>
      <c r="U31" s="35">
        <v>43118.879999999997</v>
      </c>
      <c r="V31" s="41">
        <v>9.9909830682058595E-3</v>
      </c>
    </row>
    <row r="32" spans="1:22" x14ac:dyDescent="0.2">
      <c r="A32" s="14" t="s">
        <v>442</v>
      </c>
      <c r="B32" s="14" t="s">
        <v>447</v>
      </c>
      <c r="C32" s="15" t="s">
        <v>84</v>
      </c>
      <c r="D32" s="35">
        <v>2</v>
      </c>
      <c r="E32" s="35">
        <v>7</v>
      </c>
      <c r="F32">
        <v>3003.5279999999998</v>
      </c>
      <c r="G32">
        <f>2^(LOG(F32/Dashboard!$B$4,2)/LOG(Dashboard!$C$4/Dashboard!$B$4,2))-1</f>
        <v>-0.43453010320537455</v>
      </c>
      <c r="H32" s="20" t="s">
        <v>55</v>
      </c>
      <c r="I32" s="21">
        <v>0.63360063360060004</v>
      </c>
      <c r="L32" s="21">
        <v>0.63360063360060004</v>
      </c>
      <c r="S32" s="40">
        <v>391.2</v>
      </c>
      <c r="U32" s="35">
        <v>40404</v>
      </c>
      <c r="V32" s="41">
        <v>9.9990099990099994E-3</v>
      </c>
    </row>
    <row r="33" spans="1:22" x14ac:dyDescent="0.2">
      <c r="A33" s="14" t="s">
        <v>442</v>
      </c>
      <c r="B33" s="14" t="s">
        <v>447</v>
      </c>
      <c r="C33" s="15" t="s">
        <v>85</v>
      </c>
      <c r="D33" s="35">
        <v>2</v>
      </c>
      <c r="E33" s="35">
        <v>8</v>
      </c>
      <c r="F33">
        <v>1796.9010000000001</v>
      </c>
      <c r="G33">
        <f>2^(LOG(F33/Dashboard!$B$4,2)/LOG(Dashboard!$C$4/Dashboard!$B$4,2))-1</f>
        <v>-0.54844367926027549</v>
      </c>
      <c r="H33" s="20" t="s">
        <v>55</v>
      </c>
      <c r="I33" s="21">
        <v>0.63360063360060004</v>
      </c>
      <c r="L33" s="21">
        <v>0.63360063360060004</v>
      </c>
      <c r="S33" s="40">
        <v>391.2</v>
      </c>
      <c r="U33" s="35">
        <v>40404</v>
      </c>
      <c r="V33" s="41">
        <v>9.9990099990099994E-3</v>
      </c>
    </row>
    <row r="34" spans="1:22" x14ac:dyDescent="0.2">
      <c r="A34" s="14" t="s">
        <v>442</v>
      </c>
      <c r="B34" s="14" t="s">
        <v>447</v>
      </c>
      <c r="C34" s="15" t="s">
        <v>86</v>
      </c>
      <c r="D34" s="35">
        <v>2</v>
      </c>
      <c r="E34" s="35">
        <v>9</v>
      </c>
      <c r="F34">
        <v>1467.39</v>
      </c>
      <c r="G34">
        <f>2^(LOG(F34/Dashboard!$B$4,2)/LOG(Dashboard!$C$4/Dashboard!$B$4,2))-1</f>
        <v>-0.58677500596840182</v>
      </c>
      <c r="H34" s="20" t="s">
        <v>55</v>
      </c>
      <c r="I34" s="21">
        <v>0.63360063360060004</v>
      </c>
      <c r="L34" s="21">
        <v>0.63360063360060004</v>
      </c>
      <c r="S34" s="40">
        <v>391.2</v>
      </c>
      <c r="U34" s="35">
        <v>40404</v>
      </c>
      <c r="V34" s="41">
        <v>9.9990099990099994E-3</v>
      </c>
    </row>
    <row r="35" spans="1:22" hidden="1" x14ac:dyDescent="0.2">
      <c r="A35" s="14" t="s">
        <v>442</v>
      </c>
      <c r="B35" s="14" t="s">
        <v>447</v>
      </c>
      <c r="C35" s="15" t="s">
        <v>87</v>
      </c>
      <c r="D35" s="35">
        <v>2</v>
      </c>
      <c r="E35" s="35">
        <v>10</v>
      </c>
      <c r="F35">
        <v>15401.672</v>
      </c>
      <c r="G35">
        <f>2^(LOG(F35/Dashboard!$B$4,2)/LOG(Dashboard!$C$4/Dashboard!$B$4,2))-1</f>
        <v>0.15687556066555386</v>
      </c>
      <c r="H35" s="14" t="s">
        <v>59</v>
      </c>
      <c r="J35" s="17">
        <v>221.23892617449999</v>
      </c>
      <c r="K35" s="19">
        <v>106.5328841961</v>
      </c>
      <c r="S35" s="40">
        <v>237.6</v>
      </c>
      <c r="T35" s="40">
        <v>1699.04</v>
      </c>
      <c r="U35" s="35">
        <v>42578.402286080003</v>
      </c>
      <c r="V35" s="41">
        <v>1.00050724575741E-2</v>
      </c>
    </row>
    <row r="36" spans="1:22" hidden="1" x14ac:dyDescent="0.2">
      <c r="A36" s="14" t="s">
        <v>442</v>
      </c>
      <c r="B36" s="14" t="s">
        <v>447</v>
      </c>
      <c r="C36" s="15" t="s">
        <v>88</v>
      </c>
      <c r="D36" s="35">
        <v>2</v>
      </c>
      <c r="E36" s="35">
        <v>11</v>
      </c>
      <c r="F36">
        <v>12355.474</v>
      </c>
      <c r="G36">
        <f>2^(LOG(F36/Dashboard!$B$4,2)/LOG(Dashboard!$C$4/Dashboard!$B$4,2))-1</f>
        <v>5.0452545837907259E-2</v>
      </c>
      <c r="H36" s="14" t="s">
        <v>59</v>
      </c>
      <c r="J36" s="17">
        <v>221.23892617449999</v>
      </c>
      <c r="K36" s="19">
        <v>106.5328841961</v>
      </c>
      <c r="S36" s="40">
        <v>237.6</v>
      </c>
      <c r="T36" s="40">
        <v>1699.04</v>
      </c>
      <c r="U36" s="35">
        <v>42578.402286080003</v>
      </c>
      <c r="V36" s="41">
        <v>1.00050724575741E-2</v>
      </c>
    </row>
    <row r="37" spans="1:22" hidden="1" x14ac:dyDescent="0.2">
      <c r="A37" s="14" t="s">
        <v>442</v>
      </c>
      <c r="B37" s="14" t="s">
        <v>447</v>
      </c>
      <c r="C37" s="15" t="s">
        <v>89</v>
      </c>
      <c r="D37" s="35">
        <v>2</v>
      </c>
      <c r="E37" s="35">
        <v>12</v>
      </c>
      <c r="F37">
        <v>1690.2249999999999</v>
      </c>
      <c r="G37">
        <f>2^(LOG(F37/Dashboard!$B$4,2)/LOG(Dashboard!$C$4/Dashboard!$B$4,2))-1</f>
        <v>-0.56038464612782946</v>
      </c>
      <c r="H37" s="14" t="s">
        <v>59</v>
      </c>
      <c r="J37" s="17">
        <v>221.26522126520001</v>
      </c>
      <c r="L37" s="21">
        <v>0.63360063360060004</v>
      </c>
      <c r="S37" s="40">
        <v>212.4</v>
      </c>
      <c r="U37" s="35">
        <v>40404</v>
      </c>
      <c r="V37" s="41">
        <v>9.9990099990100098E-3</v>
      </c>
    </row>
    <row r="38" spans="1:22" hidden="1" x14ac:dyDescent="0.2">
      <c r="A38" s="14" t="s">
        <v>442</v>
      </c>
      <c r="B38" s="14" t="s">
        <v>447</v>
      </c>
      <c r="C38" s="15" t="s">
        <v>90</v>
      </c>
      <c r="D38" s="35">
        <v>2</v>
      </c>
      <c r="E38" s="35">
        <v>13</v>
      </c>
      <c r="F38">
        <v>1820.607</v>
      </c>
      <c r="G38">
        <f>2^(LOG(F38/Dashboard!$B$4,2)/LOG(Dashboard!$C$4/Dashboard!$B$4,2))-1</f>
        <v>-0.54584463740720612</v>
      </c>
      <c r="H38" s="14" t="s">
        <v>59</v>
      </c>
      <c r="J38" s="17">
        <v>221.26522126520001</v>
      </c>
      <c r="L38" s="21">
        <v>0.63360063360060004</v>
      </c>
      <c r="S38" s="40">
        <v>212.4</v>
      </c>
      <c r="U38" s="35">
        <v>40404</v>
      </c>
      <c r="V38" s="41">
        <v>9.9990099990100098E-3</v>
      </c>
    </row>
    <row r="39" spans="1:22" hidden="1" x14ac:dyDescent="0.2">
      <c r="A39" s="14" t="s">
        <v>442</v>
      </c>
      <c r="B39" s="14" t="s">
        <v>447</v>
      </c>
      <c r="C39" s="15" t="s">
        <v>91</v>
      </c>
      <c r="D39" s="35">
        <v>2</v>
      </c>
      <c r="E39" s="35">
        <v>14</v>
      </c>
      <c r="F39">
        <v>10674.731</v>
      </c>
      <c r="G39">
        <f>2^(LOG(F39/Dashboard!$B$4,2)/LOG(Dashboard!$C$4/Dashboard!$B$4,2))-1</f>
        <v>-1.4698703015465053E-2</v>
      </c>
      <c r="H39" s="22" t="s">
        <v>64</v>
      </c>
      <c r="I39" s="23">
        <v>9.9990099990099992</v>
      </c>
      <c r="Q39" s="23">
        <v>9.9990099990099992</v>
      </c>
      <c r="S39" s="40">
        <v>363.6</v>
      </c>
      <c r="U39" s="35">
        <v>40404</v>
      </c>
      <c r="V39" s="41">
        <v>9.9990099990099994E-3</v>
      </c>
    </row>
    <row r="40" spans="1:22" hidden="1" x14ac:dyDescent="0.2">
      <c r="A40" s="14" t="s">
        <v>442</v>
      </c>
      <c r="B40" s="14" t="s">
        <v>447</v>
      </c>
      <c r="C40" s="15" t="s">
        <v>92</v>
      </c>
      <c r="D40" s="35">
        <v>2</v>
      </c>
      <c r="E40" s="35">
        <v>15</v>
      </c>
      <c r="F40">
        <v>11999.887000000001</v>
      </c>
      <c r="G40">
        <f>2^(LOG(F40/Dashboard!$B$4,2)/LOG(Dashboard!$C$4/Dashboard!$B$4,2))-1</f>
        <v>3.7105525849048693E-2</v>
      </c>
      <c r="H40" s="22" t="s">
        <v>64</v>
      </c>
      <c r="I40" s="23">
        <v>9.9990099990099992</v>
      </c>
      <c r="Q40" s="23">
        <v>9.9990099990099992</v>
      </c>
      <c r="S40" s="40">
        <v>363.6</v>
      </c>
      <c r="U40" s="35">
        <v>40404</v>
      </c>
      <c r="V40" s="41">
        <v>9.9990099990099994E-3</v>
      </c>
    </row>
    <row r="41" spans="1:22" hidden="1" x14ac:dyDescent="0.2">
      <c r="A41" s="14" t="s">
        <v>442</v>
      </c>
      <c r="B41" s="14" t="s">
        <v>447</v>
      </c>
      <c r="C41" s="15" t="s">
        <v>93</v>
      </c>
      <c r="D41" s="35">
        <v>2</v>
      </c>
      <c r="E41" s="35">
        <v>16</v>
      </c>
      <c r="F41">
        <v>48985.707000000002</v>
      </c>
      <c r="G41">
        <f>2^(LOG(F41/Dashboard!$B$4,2)/LOG(Dashboard!$C$4/Dashboard!$B$4,2))-1</f>
        <v>0.92012409846915144</v>
      </c>
      <c r="H41" s="14" t="s">
        <v>448</v>
      </c>
      <c r="S41" s="40">
        <v>899.2</v>
      </c>
      <c r="U41" s="35">
        <v>40899</v>
      </c>
      <c r="V41" s="41">
        <v>2.1985867625125301E-2</v>
      </c>
    </row>
    <row r="42" spans="1:22" hidden="1" x14ac:dyDescent="0.2">
      <c r="A42" s="14" t="s">
        <v>442</v>
      </c>
      <c r="B42" s="14" t="s">
        <v>447</v>
      </c>
      <c r="C42" s="15" t="s">
        <v>94</v>
      </c>
      <c r="D42" s="35">
        <v>2</v>
      </c>
      <c r="E42" s="35">
        <v>17</v>
      </c>
      <c r="F42">
        <v>70740.539000000004</v>
      </c>
      <c r="G42">
        <f>2^(LOG(F42/Dashboard!$B$4,2)/LOG(Dashboard!$C$4/Dashboard!$B$4,2))-1</f>
        <v>1.2553648979402223</v>
      </c>
      <c r="H42" s="14" t="s">
        <v>448</v>
      </c>
      <c r="S42" s="40">
        <v>899.2</v>
      </c>
      <c r="U42" s="35">
        <v>40899</v>
      </c>
      <c r="V42" s="41">
        <v>2.1985867625125301E-2</v>
      </c>
    </row>
    <row r="43" spans="1:22" hidden="1" x14ac:dyDescent="0.2">
      <c r="A43" s="14" t="s">
        <v>442</v>
      </c>
      <c r="B43" s="14" t="s">
        <v>447</v>
      </c>
      <c r="C43" s="15" t="s">
        <v>95</v>
      </c>
      <c r="D43" s="35">
        <v>2</v>
      </c>
      <c r="E43" s="35">
        <v>18</v>
      </c>
      <c r="F43">
        <v>55597.262000000002</v>
      </c>
      <c r="G43">
        <f>2^(LOG(F43/Dashboard!$B$4,2)/LOG(Dashboard!$C$4/Dashboard!$B$4,2))-1</f>
        <v>1.0295815223962475</v>
      </c>
      <c r="H43" s="42" t="s">
        <v>69</v>
      </c>
      <c r="I43" s="25">
        <v>6.1380061380060003</v>
      </c>
      <c r="M43" s="25">
        <v>6.1380061380060003</v>
      </c>
      <c r="S43" s="40">
        <v>379.2</v>
      </c>
      <c r="U43" s="35">
        <v>40404</v>
      </c>
      <c r="V43" s="41">
        <v>9.9990099990099994E-3</v>
      </c>
    </row>
    <row r="44" spans="1:22" hidden="1" x14ac:dyDescent="0.2">
      <c r="A44" s="14" t="s">
        <v>442</v>
      </c>
      <c r="B44" s="14" t="s">
        <v>447</v>
      </c>
      <c r="C44" s="15" t="s">
        <v>96</v>
      </c>
      <c r="D44" s="35">
        <v>2</v>
      </c>
      <c r="E44" s="35">
        <v>19</v>
      </c>
      <c r="F44">
        <v>54423.824000000001</v>
      </c>
      <c r="G44">
        <f>2^(LOG(F44/Dashboard!$B$4,2)/LOG(Dashboard!$C$4/Dashboard!$B$4,2))-1</f>
        <v>1.0107111766107577</v>
      </c>
      <c r="H44" s="24" t="s">
        <v>69</v>
      </c>
      <c r="I44" s="25">
        <v>6.1380061380060003</v>
      </c>
      <c r="M44" s="25">
        <v>6.1380061380060003</v>
      </c>
      <c r="S44" s="40">
        <v>379.2</v>
      </c>
      <c r="U44" s="35">
        <v>40404</v>
      </c>
      <c r="V44" s="41">
        <v>9.9990099990099994E-3</v>
      </c>
    </row>
    <row r="45" spans="1:22" hidden="1" x14ac:dyDescent="0.2">
      <c r="A45" s="14" t="s">
        <v>442</v>
      </c>
      <c r="B45" s="14" t="s">
        <v>447</v>
      </c>
      <c r="C45" s="15" t="s">
        <v>97</v>
      </c>
      <c r="D45" s="35">
        <v>2</v>
      </c>
      <c r="E45" s="35">
        <v>20</v>
      </c>
      <c r="F45">
        <v>40430.277000000002</v>
      </c>
      <c r="G45">
        <f>2^(LOG(F45/Dashboard!$B$4,2)/LOG(Dashboard!$C$4/Dashboard!$B$4,2))-1</f>
        <v>0.76532733337613323</v>
      </c>
      <c r="H45" s="26" t="s">
        <v>72</v>
      </c>
      <c r="I45" s="27">
        <v>6.1380061380060003</v>
      </c>
      <c r="N45" s="27">
        <v>6.1380061380060003</v>
      </c>
      <c r="S45" s="40">
        <v>379.2</v>
      </c>
      <c r="U45" s="35">
        <v>40404</v>
      </c>
      <c r="V45" s="41">
        <v>9.9990099990099994E-3</v>
      </c>
    </row>
    <row r="46" spans="1:22" hidden="1" x14ac:dyDescent="0.2">
      <c r="A46" s="14" t="s">
        <v>442</v>
      </c>
      <c r="B46" s="14" t="s">
        <v>447</v>
      </c>
      <c r="C46" s="15" t="s">
        <v>98</v>
      </c>
      <c r="D46" s="35">
        <v>2</v>
      </c>
      <c r="E46" s="35">
        <v>21</v>
      </c>
      <c r="F46">
        <v>59150.766000000003</v>
      </c>
      <c r="G46">
        <f>2^(LOG(F46/Dashboard!$B$4,2)/LOG(Dashboard!$C$4/Dashboard!$B$4,2))-1</f>
        <v>1.0853978150433572</v>
      </c>
      <c r="H46" s="26" t="s">
        <v>72</v>
      </c>
      <c r="I46" s="27">
        <v>6.1380061380060003</v>
      </c>
      <c r="N46" s="27">
        <v>6.1380061380060003</v>
      </c>
      <c r="S46" s="40">
        <v>379.2</v>
      </c>
      <c r="U46" s="35">
        <v>40404</v>
      </c>
      <c r="V46" s="41">
        <v>9.9990099990099994E-3</v>
      </c>
    </row>
    <row r="47" spans="1:22" hidden="1" x14ac:dyDescent="0.2">
      <c r="A47" s="14" t="s">
        <v>442</v>
      </c>
      <c r="B47" s="14" t="s">
        <v>447</v>
      </c>
      <c r="C47" s="15" t="s">
        <v>99</v>
      </c>
      <c r="D47" s="35">
        <v>2</v>
      </c>
      <c r="E47" s="35">
        <v>22</v>
      </c>
      <c r="F47">
        <v>2579.1930000000002</v>
      </c>
      <c r="G47">
        <f>2^(LOG(F47/Dashboard!$B$4,2)/LOG(Dashboard!$C$4/Dashboard!$B$4,2))-1</f>
        <v>-0.4710145673344508</v>
      </c>
      <c r="H47" s="14" t="s">
        <v>75</v>
      </c>
      <c r="M47" s="25">
        <v>0.17325017325020001</v>
      </c>
      <c r="N47" s="27">
        <v>0.17325017325020001</v>
      </c>
      <c r="R47" s="28">
        <v>6.1380061380060003</v>
      </c>
      <c r="S47" s="40">
        <v>378</v>
      </c>
      <c r="U47" s="35">
        <v>40404</v>
      </c>
      <c r="V47" s="41">
        <v>1.000396000396E-2</v>
      </c>
    </row>
    <row r="48" spans="1:22" hidden="1" x14ac:dyDescent="0.2">
      <c r="A48" s="14" t="s">
        <v>442</v>
      </c>
      <c r="B48" s="14" t="s">
        <v>447</v>
      </c>
      <c r="C48" s="15" t="s">
        <v>100</v>
      </c>
      <c r="D48" s="35">
        <v>2</v>
      </c>
      <c r="E48" s="35">
        <v>23</v>
      </c>
      <c r="F48">
        <v>3845.0839999999998</v>
      </c>
      <c r="G48">
        <f>2^(LOG(F48/Dashboard!$B$4,2)/LOG(Dashboard!$C$4/Dashboard!$B$4,2))-1</f>
        <v>-0.36993660399368378</v>
      </c>
      <c r="H48" s="14" t="s">
        <v>75</v>
      </c>
      <c r="M48" s="25">
        <v>0.17325017325020001</v>
      </c>
      <c r="N48" s="27">
        <v>0.17325017325020001</v>
      </c>
      <c r="R48" s="28">
        <v>6.1380061380060003</v>
      </c>
      <c r="S48" s="40">
        <v>378</v>
      </c>
      <c r="U48" s="35">
        <v>40404</v>
      </c>
      <c r="V48" s="41">
        <v>1.000396000396E-2</v>
      </c>
    </row>
    <row r="49" spans="1:22" hidden="1" x14ac:dyDescent="0.2">
      <c r="A49" s="14" t="s">
        <v>442</v>
      </c>
      <c r="B49" s="14" t="s">
        <v>447</v>
      </c>
      <c r="C49" s="15" t="s">
        <v>101</v>
      </c>
      <c r="D49" s="35">
        <v>2</v>
      </c>
      <c r="E49" s="35">
        <v>24</v>
      </c>
      <c r="F49">
        <v>16.594000000000001</v>
      </c>
      <c r="G49">
        <f>2^(LOG(F49/Dashboard!$B$4,2)/LOG(Dashboard!$C$4/Dashboard!$B$4,2))-1</f>
        <v>-0.94195249543906112</v>
      </c>
      <c r="H49" s="14" t="s">
        <v>449</v>
      </c>
    </row>
    <row r="50" spans="1:22" x14ac:dyDescent="0.2">
      <c r="A50" s="14" t="s">
        <v>442</v>
      </c>
      <c r="B50" s="14" t="s">
        <v>447</v>
      </c>
      <c r="C50" s="15" t="s">
        <v>102</v>
      </c>
      <c r="D50" s="35">
        <v>3</v>
      </c>
      <c r="E50" s="35">
        <v>1</v>
      </c>
      <c r="F50">
        <v>14939.407999999999</v>
      </c>
      <c r="G50">
        <f>2^(LOG(F50/Dashboard!$B$4,2)/LOG(Dashboard!$C$4/Dashboard!$B$4,2))-1</f>
        <v>0.14154054042690167</v>
      </c>
      <c r="H50" s="16" t="s">
        <v>47</v>
      </c>
      <c r="I50" s="17">
        <v>49.005049005049997</v>
      </c>
      <c r="J50" s="17">
        <v>49.005049005049997</v>
      </c>
      <c r="S50" s="40">
        <v>364.4</v>
      </c>
      <c r="U50" s="35">
        <v>40404</v>
      </c>
      <c r="V50" s="41">
        <v>9.9990099990099994E-3</v>
      </c>
    </row>
    <row r="51" spans="1:22" x14ac:dyDescent="0.2">
      <c r="A51" s="14" t="s">
        <v>442</v>
      </c>
      <c r="B51" s="14" t="s">
        <v>447</v>
      </c>
      <c r="C51" s="15" t="s">
        <v>103</v>
      </c>
      <c r="D51" s="35">
        <v>3</v>
      </c>
      <c r="E51" s="35">
        <v>2</v>
      </c>
      <c r="F51">
        <v>10195.874</v>
      </c>
      <c r="G51">
        <f>2^(LOG(F51/Dashboard!$B$4,2)/LOG(Dashboard!$C$4/Dashboard!$B$4,2))-1</f>
        <v>-3.4303336340313573E-2</v>
      </c>
      <c r="H51" s="16" t="s">
        <v>47</v>
      </c>
      <c r="I51" s="17">
        <v>49.005049005049997</v>
      </c>
      <c r="J51" s="17">
        <v>49.005049005049997</v>
      </c>
      <c r="S51" s="40">
        <v>364.4</v>
      </c>
      <c r="U51" s="35">
        <v>40404</v>
      </c>
      <c r="V51" s="41">
        <v>9.9990099990099994E-3</v>
      </c>
    </row>
    <row r="52" spans="1:22" x14ac:dyDescent="0.2">
      <c r="A52" s="14" t="s">
        <v>442</v>
      </c>
      <c r="B52" s="14" t="s">
        <v>447</v>
      </c>
      <c r="C52" s="15" t="s">
        <v>104</v>
      </c>
      <c r="D52" s="35">
        <v>3</v>
      </c>
      <c r="E52" s="35">
        <v>3</v>
      </c>
      <c r="F52">
        <v>40679.186999999998</v>
      </c>
      <c r="G52">
        <f>2^(LOG(F52/Dashboard!$B$4,2)/LOG(Dashboard!$C$4/Dashboard!$B$4,2))-1</f>
        <v>0.77007828558391678</v>
      </c>
      <c r="H52" s="16" t="s">
        <v>47</v>
      </c>
      <c r="I52" s="17">
        <v>49.005049005049997</v>
      </c>
      <c r="J52" s="17">
        <v>49.005049005049997</v>
      </c>
      <c r="S52" s="40">
        <v>364.4</v>
      </c>
      <c r="U52" s="35">
        <v>40404</v>
      </c>
      <c r="V52" s="41">
        <v>9.9990099990099994E-3</v>
      </c>
    </row>
    <row r="53" spans="1:22" x14ac:dyDescent="0.2">
      <c r="A53" s="14" t="s">
        <v>442</v>
      </c>
      <c r="B53" s="14" t="s">
        <v>447</v>
      </c>
      <c r="C53" s="15" t="s">
        <v>105</v>
      </c>
      <c r="D53" s="35">
        <v>3</v>
      </c>
      <c r="E53" s="35">
        <v>4</v>
      </c>
      <c r="F53">
        <v>44291.957000000002</v>
      </c>
      <c r="G53">
        <f>2^(LOG(F53/Dashboard!$B$4,2)/LOG(Dashboard!$C$4/Dashboard!$B$4,2))-1</f>
        <v>0.83727352605859506</v>
      </c>
      <c r="H53" s="18" t="s">
        <v>51</v>
      </c>
      <c r="I53" s="19">
        <v>22.727863061379999</v>
      </c>
      <c r="K53" s="19">
        <v>22.727863061379999</v>
      </c>
      <c r="S53" s="40">
        <v>430.8</v>
      </c>
      <c r="T53" s="40">
        <v>2590</v>
      </c>
      <c r="U53" s="35">
        <v>43118.879999999997</v>
      </c>
      <c r="V53" s="41">
        <v>9.9909830682058508E-3</v>
      </c>
    </row>
    <row r="54" spans="1:22" x14ac:dyDescent="0.2">
      <c r="A54" s="14" t="s">
        <v>442</v>
      </c>
      <c r="B54" s="14" t="s">
        <v>447</v>
      </c>
      <c r="C54" s="15" t="s">
        <v>106</v>
      </c>
      <c r="D54" s="35">
        <v>3</v>
      </c>
      <c r="E54" s="35">
        <v>5</v>
      </c>
      <c r="F54">
        <v>56509.936999999998</v>
      </c>
      <c r="G54">
        <f>2^(LOG(F54/Dashboard!$B$4,2)/LOG(Dashboard!$C$4/Dashboard!$B$4,2))-1</f>
        <v>1.0441042245247987</v>
      </c>
      <c r="H54" s="18" t="s">
        <v>51</v>
      </c>
      <c r="I54" s="19">
        <v>22.727863061379999</v>
      </c>
      <c r="K54" s="19">
        <v>22.727863061379999</v>
      </c>
      <c r="S54" s="40">
        <v>430.8</v>
      </c>
      <c r="T54" s="40">
        <v>2590</v>
      </c>
      <c r="U54" s="35">
        <v>43118.879999999997</v>
      </c>
      <c r="V54" s="41">
        <v>9.9909830682058508E-3</v>
      </c>
    </row>
    <row r="55" spans="1:22" x14ac:dyDescent="0.2">
      <c r="A55" s="14" t="s">
        <v>442</v>
      </c>
      <c r="B55" s="14" t="s">
        <v>447</v>
      </c>
      <c r="C55" s="15" t="s">
        <v>107</v>
      </c>
      <c r="D55" s="35">
        <v>3</v>
      </c>
      <c r="E55" s="35">
        <v>6</v>
      </c>
      <c r="F55">
        <v>90283.616999999998</v>
      </c>
      <c r="G55">
        <f>2^(LOG(F55/Dashboard!$B$4,2)/LOG(Dashboard!$C$4/Dashboard!$B$4,2))-1</f>
        <v>1.5096179808248991</v>
      </c>
      <c r="H55" s="18" t="s">
        <v>51</v>
      </c>
      <c r="I55" s="19">
        <v>22.727863061379999</v>
      </c>
      <c r="K55" s="19">
        <v>22.727863061379999</v>
      </c>
      <c r="S55" s="40">
        <v>430.8</v>
      </c>
      <c r="T55" s="40">
        <v>2590</v>
      </c>
      <c r="U55" s="35">
        <v>43118.879999999997</v>
      </c>
      <c r="V55" s="41">
        <v>9.9909830682058508E-3</v>
      </c>
    </row>
    <row r="56" spans="1:22" x14ac:dyDescent="0.2">
      <c r="A56" s="14" t="s">
        <v>442</v>
      </c>
      <c r="B56" s="14" t="s">
        <v>447</v>
      </c>
      <c r="C56" s="15" t="s">
        <v>108</v>
      </c>
      <c r="D56" s="35">
        <v>3</v>
      </c>
      <c r="E56" s="35">
        <v>7</v>
      </c>
      <c r="F56">
        <v>2432.2170000000001</v>
      </c>
      <c r="G56">
        <f>2^(LOG(F56/Dashboard!$B$4,2)/LOG(Dashboard!$C$4/Dashboard!$B$4,2))-1</f>
        <v>-0.48443254598853092</v>
      </c>
      <c r="H56" s="20" t="s">
        <v>55</v>
      </c>
      <c r="I56" s="21">
        <v>0.1980001980002</v>
      </c>
      <c r="L56" s="21">
        <v>0.1980001980002</v>
      </c>
      <c r="S56" s="40">
        <v>400</v>
      </c>
      <c r="U56" s="35">
        <v>40404</v>
      </c>
      <c r="V56" s="41">
        <v>9.9990099990099994E-3</v>
      </c>
    </row>
    <row r="57" spans="1:22" x14ac:dyDescent="0.2">
      <c r="A57" s="14" t="s">
        <v>442</v>
      </c>
      <c r="B57" s="14" t="s">
        <v>447</v>
      </c>
      <c r="C57" s="15" t="s">
        <v>109</v>
      </c>
      <c r="D57" s="35">
        <v>3</v>
      </c>
      <c r="E57" s="35">
        <v>8</v>
      </c>
      <c r="F57">
        <v>2254.424</v>
      </c>
      <c r="G57">
        <f>2^(LOG(F57/Dashboard!$B$4,2)/LOG(Dashboard!$C$4/Dashboard!$B$4,2))-1</f>
        <v>-0.50128831021084774</v>
      </c>
      <c r="H57" s="20" t="s">
        <v>55</v>
      </c>
      <c r="I57" s="21">
        <v>0.1980001980002</v>
      </c>
      <c r="L57" s="21">
        <v>0.1980001980002</v>
      </c>
      <c r="S57" s="40">
        <v>400</v>
      </c>
      <c r="U57" s="35">
        <v>40404</v>
      </c>
      <c r="V57" s="41">
        <v>9.9990099990099994E-3</v>
      </c>
    </row>
    <row r="58" spans="1:22" x14ac:dyDescent="0.2">
      <c r="A58" s="14" t="s">
        <v>442</v>
      </c>
      <c r="B58" s="14" t="s">
        <v>447</v>
      </c>
      <c r="C58" s="15" t="s">
        <v>110</v>
      </c>
      <c r="D58" s="35">
        <v>3</v>
      </c>
      <c r="E58" s="35">
        <v>9</v>
      </c>
      <c r="F58">
        <v>2233.0880000000002</v>
      </c>
      <c r="G58">
        <f>2^(LOG(F58/Dashboard!$B$4,2)/LOG(Dashboard!$C$4/Dashboard!$B$4,2))-1</f>
        <v>-0.50336062539190329</v>
      </c>
      <c r="H58" s="20" t="s">
        <v>55</v>
      </c>
      <c r="I58" s="21">
        <v>0.1980001980002</v>
      </c>
      <c r="L58" s="21">
        <v>0.1980001980002</v>
      </c>
      <c r="S58" s="40">
        <v>400</v>
      </c>
      <c r="U58" s="35">
        <v>40404</v>
      </c>
      <c r="V58" s="41">
        <v>9.9990099990099994E-3</v>
      </c>
    </row>
    <row r="59" spans="1:22" hidden="1" x14ac:dyDescent="0.2">
      <c r="A59" s="14" t="s">
        <v>442</v>
      </c>
      <c r="B59" s="14" t="s">
        <v>447</v>
      </c>
      <c r="C59" s="15" t="s">
        <v>111</v>
      </c>
      <c r="D59" s="35">
        <v>3</v>
      </c>
      <c r="E59" s="35">
        <v>10</v>
      </c>
      <c r="F59">
        <v>42582.766000000003</v>
      </c>
      <c r="G59">
        <f>2^(LOG(F59/Dashboard!$B$4,2)/LOG(Dashboard!$C$4/Dashboard!$B$4,2))-1</f>
        <v>0.80588363085132331</v>
      </c>
      <c r="H59" s="14" t="s">
        <v>59</v>
      </c>
      <c r="J59" s="17">
        <v>48.851350877889999</v>
      </c>
      <c r="K59" s="19">
        <v>22.753456120429998</v>
      </c>
      <c r="S59" s="40">
        <v>384</v>
      </c>
      <c r="T59" s="40">
        <v>2055.7600000000002</v>
      </c>
      <c r="U59" s="35">
        <v>42578.147023999998</v>
      </c>
      <c r="V59" s="41">
        <v>9.9957379488611001E-3</v>
      </c>
    </row>
    <row r="60" spans="1:22" hidden="1" x14ac:dyDescent="0.2">
      <c r="A60" s="14" t="s">
        <v>442</v>
      </c>
      <c r="B60" s="14" t="s">
        <v>447</v>
      </c>
      <c r="C60" s="15" t="s">
        <v>112</v>
      </c>
      <c r="D60" s="35">
        <v>3</v>
      </c>
      <c r="E60" s="35">
        <v>11</v>
      </c>
      <c r="F60">
        <v>34826.222999999998</v>
      </c>
      <c r="G60">
        <f>2^(LOG(F60/Dashboard!$B$4,2)/LOG(Dashboard!$C$4/Dashboard!$B$4,2))-1</f>
        <v>0.65367260748385925</v>
      </c>
      <c r="H60" s="14" t="s">
        <v>59</v>
      </c>
      <c r="J60" s="17">
        <v>48.851350877889999</v>
      </c>
      <c r="K60" s="19">
        <v>22.753456120429998</v>
      </c>
      <c r="S60" s="40">
        <v>384</v>
      </c>
      <c r="T60" s="40">
        <v>2055.7600000000002</v>
      </c>
      <c r="U60" s="35">
        <v>42578.147023999998</v>
      </c>
      <c r="V60" s="41">
        <v>9.9957379488611001E-3</v>
      </c>
    </row>
    <row r="61" spans="1:22" hidden="1" x14ac:dyDescent="0.2">
      <c r="A61" s="14" t="s">
        <v>442</v>
      </c>
      <c r="B61" s="14" t="s">
        <v>447</v>
      </c>
      <c r="C61" s="15" t="s">
        <v>113</v>
      </c>
      <c r="D61" s="35">
        <v>3</v>
      </c>
      <c r="E61" s="35">
        <v>12</v>
      </c>
      <c r="F61">
        <v>7898.78</v>
      </c>
      <c r="G61">
        <f>2^(LOG(F61/Dashboard!$B$4,2)/LOG(Dashboard!$C$4/Dashboard!$B$4,2))-1</f>
        <v>-0.13643744879959363</v>
      </c>
      <c r="H61" s="14" t="s">
        <v>59</v>
      </c>
      <c r="J61" s="17">
        <v>49.005049005049997</v>
      </c>
      <c r="L61" s="21">
        <v>0.1980001980002</v>
      </c>
      <c r="S61" s="40">
        <v>360.4</v>
      </c>
      <c r="U61" s="35">
        <v>40404</v>
      </c>
      <c r="V61" s="41">
        <v>9.9990099990099994E-3</v>
      </c>
    </row>
    <row r="62" spans="1:22" hidden="1" x14ac:dyDescent="0.2">
      <c r="A62" s="14" t="s">
        <v>442</v>
      </c>
      <c r="B62" s="14" t="s">
        <v>447</v>
      </c>
      <c r="C62" s="15" t="s">
        <v>114</v>
      </c>
      <c r="D62" s="35">
        <v>3</v>
      </c>
      <c r="E62" s="35">
        <v>13</v>
      </c>
      <c r="F62">
        <v>4572.8530000000001</v>
      </c>
      <c r="G62">
        <f>2^(LOG(F62/Dashboard!$B$4,2)/LOG(Dashboard!$C$4/Dashboard!$B$4,2))-1</f>
        <v>-0.32024945388656934</v>
      </c>
      <c r="H62" s="14" t="s">
        <v>59</v>
      </c>
      <c r="J62" s="17">
        <v>49.005049005049997</v>
      </c>
      <c r="L62" s="21">
        <v>0.1980001980002</v>
      </c>
      <c r="S62" s="40">
        <v>360.4</v>
      </c>
      <c r="U62" s="35">
        <v>40404</v>
      </c>
      <c r="V62" s="41">
        <v>9.9990099990099994E-3</v>
      </c>
    </row>
    <row r="63" spans="1:22" hidden="1" x14ac:dyDescent="0.2">
      <c r="A63" s="14" t="s">
        <v>442</v>
      </c>
      <c r="B63" s="14" t="s">
        <v>447</v>
      </c>
      <c r="C63" s="15" t="s">
        <v>115</v>
      </c>
      <c r="D63" s="35">
        <v>3</v>
      </c>
      <c r="E63" s="35">
        <v>14</v>
      </c>
      <c r="F63">
        <v>16511.103999999999</v>
      </c>
      <c r="G63">
        <f>2^(LOG(F63/Dashboard!$B$4,2)/LOG(Dashboard!$C$4/Dashboard!$B$4,2))-1</f>
        <v>0.19265455216862626</v>
      </c>
      <c r="H63" s="22" t="s">
        <v>64</v>
      </c>
      <c r="I63" s="23">
        <v>9.9990099990099992</v>
      </c>
      <c r="Q63" s="23">
        <v>9.9990099990099992</v>
      </c>
      <c r="S63" s="40">
        <v>363.6</v>
      </c>
      <c r="U63" s="35">
        <v>40404</v>
      </c>
      <c r="V63" s="41">
        <v>9.9990099990099994E-3</v>
      </c>
    </row>
    <row r="64" spans="1:22" hidden="1" x14ac:dyDescent="0.2">
      <c r="A64" s="14" t="s">
        <v>442</v>
      </c>
      <c r="B64" s="14" t="s">
        <v>447</v>
      </c>
      <c r="C64" s="15" t="s">
        <v>116</v>
      </c>
      <c r="D64" s="35">
        <v>3</v>
      </c>
      <c r="E64" s="35">
        <v>15</v>
      </c>
      <c r="F64">
        <v>13803.898999999999</v>
      </c>
      <c r="G64">
        <f>2^(LOG(F64/Dashboard!$B$4,2)/LOG(Dashboard!$C$4/Dashboard!$B$4,2))-1</f>
        <v>0.10270086134336442</v>
      </c>
      <c r="H64" s="22" t="s">
        <v>64</v>
      </c>
      <c r="I64" s="23">
        <v>9.9990099990099992</v>
      </c>
      <c r="Q64" s="23">
        <v>9.9990099990099992</v>
      </c>
      <c r="S64" s="40">
        <v>363.6</v>
      </c>
      <c r="U64" s="35">
        <v>40404</v>
      </c>
      <c r="V64" s="41">
        <v>9.9990099990099994E-3</v>
      </c>
    </row>
    <row r="65" spans="1:22" hidden="1" x14ac:dyDescent="0.2">
      <c r="A65" s="14" t="s">
        <v>442</v>
      </c>
      <c r="B65" s="14" t="s">
        <v>447</v>
      </c>
      <c r="C65" s="15" t="s">
        <v>117</v>
      </c>
      <c r="D65" s="35">
        <v>3</v>
      </c>
      <c r="E65" s="35">
        <v>16</v>
      </c>
      <c r="F65">
        <v>74718.375</v>
      </c>
      <c r="G65">
        <f>2^(LOG(F65/Dashboard!$B$4,2)/LOG(Dashboard!$C$4/Dashboard!$B$4,2))-1</f>
        <v>1.3100467865218852</v>
      </c>
      <c r="H65" s="14" t="s">
        <v>450</v>
      </c>
      <c r="S65" s="40">
        <v>404</v>
      </c>
      <c r="U65" s="35">
        <v>40404</v>
      </c>
      <c r="V65" s="41">
        <v>9.9990099990099994E-3</v>
      </c>
    </row>
    <row r="66" spans="1:22" hidden="1" x14ac:dyDescent="0.2">
      <c r="A66" s="14" t="s">
        <v>442</v>
      </c>
      <c r="B66" s="14" t="s">
        <v>447</v>
      </c>
      <c r="C66" s="15" t="s">
        <v>118</v>
      </c>
      <c r="D66" s="35">
        <v>3</v>
      </c>
      <c r="E66" s="35">
        <v>17</v>
      </c>
      <c r="F66">
        <v>56988.792999999998</v>
      </c>
      <c r="G66">
        <f>2^(LOG(F66/Dashboard!$B$4,2)/LOG(Dashboard!$C$4/Dashboard!$B$4,2))-1</f>
        <v>1.0516711881674814</v>
      </c>
      <c r="H66" s="14" t="s">
        <v>450</v>
      </c>
      <c r="S66" s="40">
        <v>404</v>
      </c>
      <c r="U66" s="35">
        <v>40404</v>
      </c>
      <c r="V66" s="41">
        <v>9.9990099990099994E-3</v>
      </c>
    </row>
    <row r="67" spans="1:22" hidden="1" x14ac:dyDescent="0.2">
      <c r="A67" s="14" t="s">
        <v>442</v>
      </c>
      <c r="B67" s="14" t="s">
        <v>447</v>
      </c>
      <c r="C67" s="15" t="s">
        <v>119</v>
      </c>
      <c r="D67" s="35">
        <v>3</v>
      </c>
      <c r="E67" s="35">
        <v>18</v>
      </c>
      <c r="F67">
        <v>64126.616999999998</v>
      </c>
      <c r="G67">
        <f>2^(LOG(F67/Dashboard!$B$4,2)/LOG(Dashboard!$C$4/Dashboard!$B$4,2))-1</f>
        <v>1.1604755638162283</v>
      </c>
      <c r="H67" s="24" t="s">
        <v>69</v>
      </c>
      <c r="I67" s="25">
        <v>1.8810018810019999</v>
      </c>
      <c r="M67" s="25">
        <v>1.8810018810019999</v>
      </c>
      <c r="S67" s="40">
        <v>396.4</v>
      </c>
      <c r="U67" s="35">
        <v>40404</v>
      </c>
      <c r="V67" s="41">
        <v>9.9990099990099994E-3</v>
      </c>
    </row>
    <row r="68" spans="1:22" hidden="1" x14ac:dyDescent="0.2">
      <c r="A68" s="14" t="s">
        <v>442</v>
      </c>
      <c r="B68" s="14" t="s">
        <v>447</v>
      </c>
      <c r="C68" s="15" t="s">
        <v>120</v>
      </c>
      <c r="D68" s="35">
        <v>3</v>
      </c>
      <c r="E68" s="35">
        <v>19</v>
      </c>
      <c r="F68">
        <v>54563.688000000002</v>
      </c>
      <c r="G68">
        <f>2^(LOG(F68/Dashboard!$B$4,2)/LOG(Dashboard!$C$4/Dashboard!$B$4,2))-1</f>
        <v>1.0129722918967907</v>
      </c>
      <c r="H68" s="24" t="s">
        <v>69</v>
      </c>
      <c r="I68" s="25">
        <v>1.8810018810019999</v>
      </c>
      <c r="M68" s="25">
        <v>1.8810018810019999</v>
      </c>
      <c r="S68" s="40">
        <v>396.4</v>
      </c>
      <c r="U68" s="35">
        <v>40404</v>
      </c>
      <c r="V68" s="41">
        <v>9.9990099990099994E-3</v>
      </c>
    </row>
    <row r="69" spans="1:22" hidden="1" x14ac:dyDescent="0.2">
      <c r="A69" s="14" t="s">
        <v>442</v>
      </c>
      <c r="B69" s="14" t="s">
        <v>447</v>
      </c>
      <c r="C69" s="15" t="s">
        <v>121</v>
      </c>
      <c r="D69" s="35">
        <v>3</v>
      </c>
      <c r="E69" s="35">
        <v>20</v>
      </c>
      <c r="F69">
        <v>54577.91</v>
      </c>
      <c r="G69">
        <f>2^(LOG(F69/Dashboard!$B$4,2)/LOG(Dashboard!$C$4/Dashboard!$B$4,2))-1</f>
        <v>1.0132020296879816</v>
      </c>
      <c r="H69" s="26" t="s">
        <v>72</v>
      </c>
      <c r="I69" s="27">
        <v>1.8810018810019999</v>
      </c>
      <c r="N69" s="27">
        <v>1.8810018810019999</v>
      </c>
      <c r="S69" s="40">
        <v>396.4</v>
      </c>
      <c r="U69" s="35">
        <v>40404</v>
      </c>
      <c r="V69" s="41">
        <v>9.9990099990099994E-3</v>
      </c>
    </row>
    <row r="70" spans="1:22" hidden="1" x14ac:dyDescent="0.2">
      <c r="A70" s="14" t="s">
        <v>442</v>
      </c>
      <c r="B70" s="14" t="s">
        <v>447</v>
      </c>
      <c r="C70" s="15" t="s">
        <v>122</v>
      </c>
      <c r="D70" s="35">
        <v>3</v>
      </c>
      <c r="E70" s="35">
        <v>21</v>
      </c>
      <c r="F70">
        <v>49898.383000000002</v>
      </c>
      <c r="G70">
        <f>2^(LOG(F70/Dashboard!$B$4,2)/LOG(Dashboard!$C$4/Dashboard!$B$4,2))-1</f>
        <v>0.93570841774300462</v>
      </c>
      <c r="H70" s="26" t="s">
        <v>72</v>
      </c>
      <c r="I70" s="27">
        <v>1.8810018810019999</v>
      </c>
      <c r="N70" s="27">
        <v>1.8810018810019999</v>
      </c>
      <c r="S70" s="40">
        <v>396.4</v>
      </c>
      <c r="U70" s="35">
        <v>40404</v>
      </c>
      <c r="V70" s="41">
        <v>9.9990099990099994E-3</v>
      </c>
    </row>
    <row r="71" spans="1:22" hidden="1" x14ac:dyDescent="0.2">
      <c r="A71" s="14" t="s">
        <v>442</v>
      </c>
      <c r="B71" s="14" t="s">
        <v>447</v>
      </c>
      <c r="C71" s="15" t="s">
        <v>123</v>
      </c>
      <c r="D71" s="35">
        <v>3</v>
      </c>
      <c r="E71" s="35">
        <v>22</v>
      </c>
      <c r="F71">
        <v>6677.93</v>
      </c>
      <c r="G71">
        <f>2^(LOG(F71/Dashboard!$B$4,2)/LOG(Dashboard!$C$4/Dashboard!$B$4,2))-1</f>
        <v>-0.19765095349858564</v>
      </c>
      <c r="H71" s="14" t="s">
        <v>75</v>
      </c>
      <c r="M71" s="25">
        <v>0.17325017325020001</v>
      </c>
      <c r="N71" s="27">
        <v>0.17325017325020001</v>
      </c>
      <c r="R71" s="28">
        <v>1.8810018810019999</v>
      </c>
      <c r="S71" s="40">
        <v>395.2</v>
      </c>
      <c r="U71" s="35">
        <v>40404</v>
      </c>
      <c r="V71" s="41">
        <v>1.000396000396E-2</v>
      </c>
    </row>
    <row r="72" spans="1:22" hidden="1" x14ac:dyDescent="0.2">
      <c r="A72" s="14" t="s">
        <v>442</v>
      </c>
      <c r="B72" s="14" t="s">
        <v>447</v>
      </c>
      <c r="C72" s="15" t="s">
        <v>124</v>
      </c>
      <c r="D72" s="35">
        <v>3</v>
      </c>
      <c r="E72" s="35">
        <v>23</v>
      </c>
      <c r="F72">
        <v>3212.1390000000001</v>
      </c>
      <c r="G72">
        <f>2^(LOG(F72/Dashboard!$B$4,2)/LOG(Dashboard!$C$4/Dashboard!$B$4,2))-1</f>
        <v>-0.41765593703589998</v>
      </c>
      <c r="H72" s="14" t="s">
        <v>75</v>
      </c>
      <c r="M72" s="25">
        <v>0.17325017325020001</v>
      </c>
      <c r="N72" s="27">
        <v>0.17325017325020001</v>
      </c>
      <c r="R72" s="28">
        <v>1.8810018810019999</v>
      </c>
      <c r="S72" s="40">
        <v>395.2</v>
      </c>
      <c r="U72" s="35">
        <v>40404</v>
      </c>
      <c r="V72" s="41">
        <v>1.000396000396E-2</v>
      </c>
    </row>
    <row r="73" spans="1:22" hidden="1" x14ac:dyDescent="0.2">
      <c r="A73" s="14" t="s">
        <v>442</v>
      </c>
      <c r="B73" s="14" t="s">
        <v>447</v>
      </c>
      <c r="C73" s="15" t="s">
        <v>125</v>
      </c>
      <c r="D73" s="35">
        <v>3</v>
      </c>
      <c r="E73" s="35">
        <v>24</v>
      </c>
      <c r="F73">
        <v>28.446999999999999</v>
      </c>
      <c r="G73">
        <f>2^(LOG(F73/Dashboard!$B$4,2)/LOG(Dashboard!$C$4/Dashboard!$B$4,2))-1</f>
        <v>-0.9264998441879575</v>
      </c>
      <c r="H73" s="14" t="s">
        <v>449</v>
      </c>
    </row>
    <row r="74" spans="1:22" x14ac:dyDescent="0.2">
      <c r="A74" s="14" t="s">
        <v>442</v>
      </c>
      <c r="B74" s="14" t="s">
        <v>447</v>
      </c>
      <c r="C74" s="15" t="s">
        <v>126</v>
      </c>
      <c r="D74" s="35">
        <v>4</v>
      </c>
      <c r="E74" s="35">
        <v>1</v>
      </c>
      <c r="F74">
        <v>34700.582000000002</v>
      </c>
      <c r="G74">
        <f>2^(LOG(F74/Dashboard!$B$4,2)/LOG(Dashboard!$C$4/Dashboard!$B$4,2))-1</f>
        <v>0.65105752740006939</v>
      </c>
      <c r="H74" s="16" t="s">
        <v>47</v>
      </c>
      <c r="I74" s="17">
        <v>10.89001089001</v>
      </c>
      <c r="J74" s="17">
        <v>10.89001089001</v>
      </c>
      <c r="S74" s="40">
        <v>395.2</v>
      </c>
      <c r="U74" s="35">
        <v>40404</v>
      </c>
      <c r="V74" s="41">
        <v>9.9990099990099994E-3</v>
      </c>
    </row>
    <row r="75" spans="1:22" x14ac:dyDescent="0.2">
      <c r="A75" s="14" t="s">
        <v>442</v>
      </c>
      <c r="B75" s="14" t="s">
        <v>447</v>
      </c>
      <c r="C75" s="15" t="s">
        <v>127</v>
      </c>
      <c r="D75" s="35">
        <v>4</v>
      </c>
      <c r="E75" s="35">
        <v>2</v>
      </c>
      <c r="F75">
        <v>26104.85</v>
      </c>
      <c r="G75">
        <f>2^(LOG(F75/Dashboard!$B$4,2)/LOG(Dashboard!$C$4/Dashboard!$B$4,2))-1</f>
        <v>0.45757742093129261</v>
      </c>
      <c r="H75" s="16" t="s">
        <v>47</v>
      </c>
      <c r="I75" s="17">
        <v>10.89001089001</v>
      </c>
      <c r="J75" s="17">
        <v>10.89001089001</v>
      </c>
      <c r="S75" s="40">
        <v>395.2</v>
      </c>
      <c r="U75" s="35">
        <v>40404</v>
      </c>
      <c r="V75" s="41">
        <v>9.9990099990099994E-3</v>
      </c>
    </row>
    <row r="76" spans="1:22" x14ac:dyDescent="0.2">
      <c r="A76" s="14" t="s">
        <v>442</v>
      </c>
      <c r="B76" s="14" t="s">
        <v>447</v>
      </c>
      <c r="C76" s="15" t="s">
        <v>128</v>
      </c>
      <c r="D76" s="35">
        <v>4</v>
      </c>
      <c r="E76" s="35">
        <v>3</v>
      </c>
      <c r="F76">
        <v>34022.593999999997</v>
      </c>
      <c r="G76">
        <f>2^(LOG(F76/Dashboard!$B$4,2)/LOG(Dashboard!$C$4/Dashboard!$B$4,2))-1</f>
        <v>0.63685323206555422</v>
      </c>
      <c r="H76" s="16" t="s">
        <v>47</v>
      </c>
      <c r="I76" s="17">
        <v>10.89001089001</v>
      </c>
      <c r="J76" s="17">
        <v>10.89001089001</v>
      </c>
      <c r="S76" s="40">
        <v>395.2</v>
      </c>
      <c r="U76" s="35">
        <v>40404</v>
      </c>
      <c r="V76" s="41">
        <v>9.9990099990099994E-3</v>
      </c>
    </row>
    <row r="77" spans="1:22" x14ac:dyDescent="0.2">
      <c r="A77" s="14" t="s">
        <v>442</v>
      </c>
      <c r="B77" s="14" t="s">
        <v>447</v>
      </c>
      <c r="C77" s="15" t="s">
        <v>129</v>
      </c>
      <c r="D77" s="35">
        <v>4</v>
      </c>
      <c r="E77" s="35">
        <v>4</v>
      </c>
      <c r="F77">
        <v>55336.5</v>
      </c>
      <c r="G77">
        <f>2^(LOG(F77/Dashboard!$B$4,2)/LOG(Dashboard!$C$4/Dashboard!$B$4,2))-1</f>
        <v>1.0254076381091712</v>
      </c>
      <c r="H77" s="18" t="s">
        <v>51</v>
      </c>
      <c r="I77" s="19">
        <v>4.8051529543260001</v>
      </c>
      <c r="K77" s="19">
        <v>4.8051529543260001</v>
      </c>
      <c r="S77" s="40">
        <v>430.8</v>
      </c>
      <c r="T77" s="40">
        <v>2668.4</v>
      </c>
      <c r="U77" s="35">
        <v>43120.375557129999</v>
      </c>
      <c r="V77" s="41">
        <v>9.9906365478938906E-3</v>
      </c>
    </row>
    <row r="78" spans="1:22" x14ac:dyDescent="0.2">
      <c r="A78" s="14" t="s">
        <v>442</v>
      </c>
      <c r="B78" s="14" t="s">
        <v>447</v>
      </c>
      <c r="C78" s="15" t="s">
        <v>130</v>
      </c>
      <c r="D78" s="35">
        <v>4</v>
      </c>
      <c r="E78" s="35">
        <v>5</v>
      </c>
      <c r="F78">
        <v>46968.343999999997</v>
      </c>
      <c r="G78">
        <f>2^(LOG(F78/Dashboard!$B$4,2)/LOG(Dashboard!$C$4/Dashboard!$B$4,2))-1</f>
        <v>0.88508759282153315</v>
      </c>
      <c r="H78" s="18" t="s">
        <v>51</v>
      </c>
      <c r="I78" s="19">
        <v>4.8051529543260001</v>
      </c>
      <c r="K78" s="19">
        <v>4.8051529543260001</v>
      </c>
      <c r="S78" s="40">
        <v>430.8</v>
      </c>
      <c r="T78" s="40">
        <v>2668.4</v>
      </c>
      <c r="U78" s="35">
        <v>43120.375557129999</v>
      </c>
      <c r="V78" s="41">
        <v>9.9906365478938906E-3</v>
      </c>
    </row>
    <row r="79" spans="1:22" x14ac:dyDescent="0.2">
      <c r="A79" s="14" t="s">
        <v>442</v>
      </c>
      <c r="B79" s="14" t="s">
        <v>447</v>
      </c>
      <c r="C79" s="15" t="s">
        <v>131</v>
      </c>
      <c r="D79" s="35">
        <v>4</v>
      </c>
      <c r="E79" s="35">
        <v>6</v>
      </c>
      <c r="F79">
        <v>32412.969000000001</v>
      </c>
      <c r="G79">
        <f>2^(LOG(F79/Dashboard!$B$4,2)/LOG(Dashboard!$C$4/Dashboard!$B$4,2))-1</f>
        <v>0.60248019237985684</v>
      </c>
      <c r="H79" s="18" t="s">
        <v>51</v>
      </c>
      <c r="I79" s="19">
        <v>4.8051529543260001</v>
      </c>
      <c r="K79" s="19">
        <v>4.8051529543260001</v>
      </c>
      <c r="S79" s="40">
        <v>430.8</v>
      </c>
      <c r="T79" s="40">
        <v>2668.4</v>
      </c>
      <c r="U79" s="35">
        <v>43120.375557129999</v>
      </c>
      <c r="V79" s="41">
        <v>9.9906365478938906E-3</v>
      </c>
    </row>
    <row r="80" spans="1:22" x14ac:dyDescent="0.2">
      <c r="A80" s="14" t="s">
        <v>442</v>
      </c>
      <c r="B80" s="14" t="s">
        <v>447</v>
      </c>
      <c r="C80" s="15" t="s">
        <v>132</v>
      </c>
      <c r="D80" s="35">
        <v>4</v>
      </c>
      <c r="E80" s="35">
        <v>7</v>
      </c>
      <c r="F80">
        <v>3171.8389999999999</v>
      </c>
      <c r="G80">
        <f>2^(LOG(F80/Dashboard!$B$4,2)/LOG(Dashboard!$C$4/Dashboard!$B$4,2))-1</f>
        <v>-0.42086662871298941</v>
      </c>
      <c r="H80" s="20" t="s">
        <v>55</v>
      </c>
      <c r="I80" s="21">
        <v>6.4350064350059993E-2</v>
      </c>
      <c r="L80" s="21">
        <v>6.4350064350059993E-2</v>
      </c>
      <c r="S80" s="40">
        <v>402.8</v>
      </c>
      <c r="U80" s="35">
        <v>40404</v>
      </c>
      <c r="V80" s="41">
        <v>1.0001485001485001E-2</v>
      </c>
    </row>
    <row r="81" spans="1:22" x14ac:dyDescent="0.2">
      <c r="A81" s="14" t="s">
        <v>442</v>
      </c>
      <c r="B81" s="14" t="s">
        <v>447</v>
      </c>
      <c r="C81" s="15" t="s">
        <v>133</v>
      </c>
      <c r="D81" s="35">
        <v>4</v>
      </c>
      <c r="E81" s="35">
        <v>8</v>
      </c>
      <c r="F81">
        <v>2823.3629999999998</v>
      </c>
      <c r="G81">
        <f>2^(LOG(F81/Dashboard!$B$4,2)/LOG(Dashboard!$C$4/Dashboard!$B$4,2))-1</f>
        <v>-0.44964176545393175</v>
      </c>
      <c r="H81" s="20" t="s">
        <v>55</v>
      </c>
      <c r="I81" s="21">
        <v>6.4350064350059993E-2</v>
      </c>
      <c r="L81" s="21">
        <v>6.4350064350059993E-2</v>
      </c>
      <c r="S81" s="40">
        <v>402.8</v>
      </c>
      <c r="U81" s="35">
        <v>40404</v>
      </c>
      <c r="V81" s="41">
        <v>1.0001485001485001E-2</v>
      </c>
    </row>
    <row r="82" spans="1:22" x14ac:dyDescent="0.2">
      <c r="A82" s="14" t="s">
        <v>442</v>
      </c>
      <c r="B82" s="14" t="s">
        <v>447</v>
      </c>
      <c r="C82" s="15" t="s">
        <v>134</v>
      </c>
      <c r="D82" s="35">
        <v>4</v>
      </c>
      <c r="E82" s="35">
        <v>9</v>
      </c>
      <c r="F82">
        <v>2989.3040000000001</v>
      </c>
      <c r="G82">
        <f>2^(LOG(F82/Dashboard!$B$4,2)/LOG(Dashboard!$C$4/Dashboard!$B$4,2))-1</f>
        <v>-0.4357043195906708</v>
      </c>
      <c r="H82" s="20" t="s">
        <v>55</v>
      </c>
      <c r="I82" s="21">
        <v>6.4350064350059993E-2</v>
      </c>
      <c r="L82" s="21">
        <v>6.4350064350059993E-2</v>
      </c>
      <c r="S82" s="40">
        <v>402.8</v>
      </c>
      <c r="U82" s="35">
        <v>40404</v>
      </c>
      <c r="V82" s="41">
        <v>1.0001485001485001E-2</v>
      </c>
    </row>
    <row r="83" spans="1:22" hidden="1" x14ac:dyDescent="0.2">
      <c r="A83" s="14" t="s">
        <v>442</v>
      </c>
      <c r="B83" s="14" t="s">
        <v>447</v>
      </c>
      <c r="C83" s="15" t="s">
        <v>135</v>
      </c>
      <c r="D83" s="35">
        <v>4</v>
      </c>
      <c r="E83" s="35">
        <v>10</v>
      </c>
      <c r="F83">
        <v>31685.201000000001</v>
      </c>
      <c r="G83">
        <f>2^(LOG(F83/Dashboard!$B$4,2)/LOG(Dashboard!$C$4/Dashboard!$B$4,2))-1</f>
        <v>0.58662393787612954</v>
      </c>
      <c r="H83" s="14" t="s">
        <v>59</v>
      </c>
      <c r="J83" s="17">
        <v>10.80339220202</v>
      </c>
      <c r="K83" s="19">
        <v>4.8662236179520004</v>
      </c>
      <c r="S83" s="40">
        <v>416.4</v>
      </c>
      <c r="T83" s="40">
        <v>2133.04</v>
      </c>
      <c r="U83" s="35">
        <v>42579.218767420003</v>
      </c>
      <c r="V83" s="41">
        <v>9.9954863503884904E-3</v>
      </c>
    </row>
    <row r="84" spans="1:22" hidden="1" x14ac:dyDescent="0.2">
      <c r="A84" s="14" t="s">
        <v>442</v>
      </c>
      <c r="B84" s="14" t="s">
        <v>447</v>
      </c>
      <c r="C84" s="15" t="s">
        <v>136</v>
      </c>
      <c r="D84" s="35">
        <v>4</v>
      </c>
      <c r="E84" s="35">
        <v>11</v>
      </c>
      <c r="F84">
        <v>55865.137000000002</v>
      </c>
      <c r="G84">
        <f>2^(LOG(F84/Dashboard!$B$4,2)/LOG(Dashboard!$C$4/Dashboard!$B$4,2))-1</f>
        <v>1.0338578183402243</v>
      </c>
      <c r="H84" s="14" t="s">
        <v>59</v>
      </c>
      <c r="J84" s="17">
        <v>10.80339220202</v>
      </c>
      <c r="K84" s="19">
        <v>4.8662236179520004</v>
      </c>
      <c r="S84" s="40">
        <v>416.4</v>
      </c>
      <c r="T84" s="40">
        <v>2133.04</v>
      </c>
      <c r="U84" s="35">
        <v>42579.218767420003</v>
      </c>
      <c r="V84" s="41">
        <v>9.9954863503884904E-3</v>
      </c>
    </row>
    <row r="85" spans="1:22" hidden="1" x14ac:dyDescent="0.2">
      <c r="A85" s="14" t="s">
        <v>442</v>
      </c>
      <c r="B85" s="14" t="s">
        <v>447</v>
      </c>
      <c r="C85" s="15" t="s">
        <v>137</v>
      </c>
      <c r="D85" s="35">
        <v>4</v>
      </c>
      <c r="E85" s="35">
        <v>12</v>
      </c>
      <c r="F85">
        <v>7476.8159999999998</v>
      </c>
      <c r="G85">
        <f>2^(LOG(F85/Dashboard!$B$4,2)/LOG(Dashboard!$C$4/Dashboard!$B$4,2))-1</f>
        <v>-0.15695076294512678</v>
      </c>
      <c r="H85" s="14" t="s">
        <v>59</v>
      </c>
      <c r="J85" s="17">
        <v>10.89001089001</v>
      </c>
      <c r="L85" s="21">
        <v>6.4350064350059993E-2</v>
      </c>
      <c r="S85" s="40">
        <v>394</v>
      </c>
      <c r="U85" s="35">
        <v>40404</v>
      </c>
      <c r="V85" s="41">
        <v>1.0001485001485001E-2</v>
      </c>
    </row>
    <row r="86" spans="1:22" hidden="1" x14ac:dyDescent="0.2">
      <c r="A86" s="14" t="s">
        <v>442</v>
      </c>
      <c r="B86" s="14" t="s">
        <v>447</v>
      </c>
      <c r="C86" s="15" t="s">
        <v>138</v>
      </c>
      <c r="D86" s="35">
        <v>4</v>
      </c>
      <c r="E86" s="35">
        <v>13</v>
      </c>
      <c r="F86">
        <v>9437.2870000000003</v>
      </c>
      <c r="G86">
        <f>2^(LOG(F86/Dashboard!$B$4,2)/LOG(Dashboard!$C$4/Dashboard!$B$4,2))-1</f>
        <v>-6.6450357513356817E-2</v>
      </c>
      <c r="H86" s="14" t="s">
        <v>59</v>
      </c>
      <c r="J86" s="17">
        <v>10.89001089001</v>
      </c>
      <c r="L86" s="21">
        <v>6.4350064350059993E-2</v>
      </c>
      <c r="S86" s="40">
        <v>394</v>
      </c>
      <c r="U86" s="35">
        <v>40404</v>
      </c>
      <c r="V86" s="41">
        <v>1.0001485001485001E-2</v>
      </c>
    </row>
    <row r="87" spans="1:22" hidden="1" x14ac:dyDescent="0.2">
      <c r="A87" s="14" t="s">
        <v>442</v>
      </c>
      <c r="B87" s="14" t="s">
        <v>447</v>
      </c>
      <c r="C87" s="15" t="s">
        <v>139</v>
      </c>
      <c r="D87" s="35">
        <v>4</v>
      </c>
      <c r="E87" s="35">
        <v>14</v>
      </c>
      <c r="F87">
        <v>7216.0519999999997</v>
      </c>
      <c r="G87">
        <f>2^(LOG(F87/Dashboard!$B$4,2)/LOG(Dashboard!$C$4/Dashboard!$B$4,2))-1</f>
        <v>-0.16995449313037958</v>
      </c>
      <c r="H87" s="22" t="s">
        <v>64</v>
      </c>
      <c r="I87" s="23">
        <v>9.9990099990099992</v>
      </c>
      <c r="Q87" s="23">
        <v>9.9990099990099992</v>
      </c>
      <c r="S87" s="40">
        <v>363.6</v>
      </c>
      <c r="U87" s="35">
        <v>40404</v>
      </c>
      <c r="V87" s="41">
        <v>9.9990099990099994E-3</v>
      </c>
    </row>
    <row r="88" spans="1:22" hidden="1" x14ac:dyDescent="0.2">
      <c r="A88" s="14" t="s">
        <v>442</v>
      </c>
      <c r="B88" s="14" t="s">
        <v>447</v>
      </c>
      <c r="C88" s="15" t="s">
        <v>140</v>
      </c>
      <c r="D88" s="35">
        <v>4</v>
      </c>
      <c r="E88" s="35">
        <v>15</v>
      </c>
      <c r="F88">
        <v>11347.977000000001</v>
      </c>
      <c r="G88">
        <f>2^(LOG(F88/Dashboard!$B$4,2)/LOG(Dashboard!$C$4/Dashboard!$B$4,2))-1</f>
        <v>1.204585986422102E-2</v>
      </c>
      <c r="H88" s="22" t="s">
        <v>64</v>
      </c>
      <c r="I88" s="23">
        <v>9.9990099990099992</v>
      </c>
      <c r="Q88" s="23">
        <v>9.9990099990099992</v>
      </c>
      <c r="S88" s="40">
        <v>363.6</v>
      </c>
      <c r="U88" s="35">
        <v>40404</v>
      </c>
      <c r="V88" s="41">
        <v>9.9990099990099994E-3</v>
      </c>
    </row>
    <row r="89" spans="1:22" hidden="1" x14ac:dyDescent="0.2">
      <c r="A89" s="14" t="s">
        <v>442</v>
      </c>
      <c r="B89" s="14" t="s">
        <v>447</v>
      </c>
      <c r="C89" s="15" t="s">
        <v>141</v>
      </c>
      <c r="D89" s="35">
        <v>4</v>
      </c>
      <c r="E89" s="35">
        <v>16</v>
      </c>
      <c r="F89">
        <v>46923.300999999999</v>
      </c>
      <c r="G89">
        <f>2^(LOG(F89/Dashboard!$B$4,2)/LOG(Dashboard!$C$4/Dashboard!$B$4,2))-1</f>
        <v>0.88429574779680342</v>
      </c>
      <c r="H89" s="14" t="s">
        <v>450</v>
      </c>
      <c r="S89" s="40">
        <v>404</v>
      </c>
      <c r="U89" s="35">
        <v>40404</v>
      </c>
      <c r="V89" s="41">
        <v>9.9990099990099994E-3</v>
      </c>
    </row>
    <row r="90" spans="1:22" hidden="1" x14ac:dyDescent="0.2">
      <c r="A90" s="14" t="s">
        <v>442</v>
      </c>
      <c r="B90" s="14" t="s">
        <v>447</v>
      </c>
      <c r="C90" s="15" t="s">
        <v>142</v>
      </c>
      <c r="D90" s="35">
        <v>4</v>
      </c>
      <c r="E90" s="35">
        <v>17</v>
      </c>
      <c r="F90">
        <v>72319.351999999999</v>
      </c>
      <c r="G90">
        <f>2^(LOG(F90/Dashboard!$B$4,2)/LOG(Dashboard!$C$4/Dashboard!$B$4,2))-1</f>
        <v>1.2772701019230928</v>
      </c>
      <c r="H90" s="14" t="s">
        <v>450</v>
      </c>
      <c r="S90" s="40">
        <v>404</v>
      </c>
      <c r="U90" s="35">
        <v>40404</v>
      </c>
      <c r="V90" s="41">
        <v>9.9990099990099994E-3</v>
      </c>
    </row>
    <row r="91" spans="1:22" hidden="1" x14ac:dyDescent="0.2">
      <c r="A91" s="14" t="s">
        <v>442</v>
      </c>
      <c r="B91" s="14" t="s">
        <v>447</v>
      </c>
      <c r="C91" s="15" t="s">
        <v>143</v>
      </c>
      <c r="D91" s="35">
        <v>4</v>
      </c>
      <c r="E91" s="35">
        <v>18</v>
      </c>
      <c r="F91">
        <v>46077.004000000001</v>
      </c>
      <c r="G91">
        <f>2^(LOG(F91/Dashboard!$B$4,2)/LOG(Dashboard!$C$4/Dashboard!$B$4,2))-1</f>
        <v>0.86933788661324485</v>
      </c>
      <c r="H91" s="24" t="s">
        <v>69</v>
      </c>
      <c r="I91" s="25">
        <v>0.5742005742006</v>
      </c>
      <c r="M91" s="25">
        <v>0.5742005742006</v>
      </c>
      <c r="S91" s="40">
        <v>401.6</v>
      </c>
      <c r="U91" s="35">
        <v>40404</v>
      </c>
      <c r="V91" s="41">
        <v>9.9970299970299995E-3</v>
      </c>
    </row>
    <row r="92" spans="1:22" hidden="1" x14ac:dyDescent="0.2">
      <c r="A92" s="14" t="s">
        <v>442</v>
      </c>
      <c r="B92" s="14" t="s">
        <v>447</v>
      </c>
      <c r="C92" s="15" t="s">
        <v>144</v>
      </c>
      <c r="D92" s="35">
        <v>4</v>
      </c>
      <c r="E92" s="35">
        <v>19</v>
      </c>
      <c r="F92">
        <v>54878.976999999999</v>
      </c>
      <c r="G92">
        <f>2^(LOG(F92/Dashboard!$B$4,2)/LOG(Dashboard!$C$4/Dashboard!$B$4,2))-1</f>
        <v>1.018057498901995</v>
      </c>
      <c r="H92" s="24" t="s">
        <v>69</v>
      </c>
      <c r="I92" s="25">
        <v>0.5742005742006</v>
      </c>
      <c r="M92" s="25">
        <v>0.5742005742006</v>
      </c>
      <c r="S92" s="40">
        <v>401.6</v>
      </c>
      <c r="U92" s="35">
        <v>40404</v>
      </c>
      <c r="V92" s="41">
        <v>9.9970299970299995E-3</v>
      </c>
    </row>
    <row r="93" spans="1:22" hidden="1" x14ac:dyDescent="0.2">
      <c r="A93" s="14" t="s">
        <v>442</v>
      </c>
      <c r="B93" s="14" t="s">
        <v>447</v>
      </c>
      <c r="C93" s="15" t="s">
        <v>145</v>
      </c>
      <c r="D93" s="35">
        <v>4</v>
      </c>
      <c r="E93" s="35">
        <v>20</v>
      </c>
      <c r="F93">
        <v>41873.961000000003</v>
      </c>
      <c r="G93">
        <f>2^(LOG(F93/Dashboard!$B$4,2)/LOG(Dashboard!$C$4/Dashboard!$B$4,2))-1</f>
        <v>0.79265859467778199</v>
      </c>
      <c r="H93" s="26" t="s">
        <v>72</v>
      </c>
      <c r="I93" s="27">
        <v>0.5742005742006</v>
      </c>
      <c r="N93" s="27">
        <v>0.5742005742006</v>
      </c>
      <c r="S93" s="40">
        <v>401.6</v>
      </c>
      <c r="U93" s="35">
        <v>40404</v>
      </c>
      <c r="V93" s="41">
        <v>9.9970299970299995E-3</v>
      </c>
    </row>
    <row r="94" spans="1:22" hidden="1" x14ac:dyDescent="0.2">
      <c r="A94" s="14" t="s">
        <v>442</v>
      </c>
      <c r="B94" s="14" t="s">
        <v>447</v>
      </c>
      <c r="C94" s="15" t="s">
        <v>146</v>
      </c>
      <c r="D94" s="35">
        <v>4</v>
      </c>
      <c r="E94" s="35">
        <v>21</v>
      </c>
      <c r="F94">
        <v>52112.508000000002</v>
      </c>
      <c r="G94">
        <f>2^(LOG(F94/Dashboard!$B$4,2)/LOG(Dashboard!$C$4/Dashboard!$B$4,2))-1</f>
        <v>0.97286178162624615</v>
      </c>
      <c r="H94" s="26" t="s">
        <v>72</v>
      </c>
      <c r="I94" s="27">
        <v>0.5742005742006</v>
      </c>
      <c r="N94" s="27">
        <v>0.5742005742006</v>
      </c>
      <c r="S94" s="40">
        <v>401.6</v>
      </c>
      <c r="U94" s="35">
        <v>40404</v>
      </c>
      <c r="V94" s="41">
        <v>9.9970299970299995E-3</v>
      </c>
    </row>
    <row r="95" spans="1:22" hidden="1" x14ac:dyDescent="0.2">
      <c r="A95" s="14" t="s">
        <v>442</v>
      </c>
      <c r="B95" s="14" t="s">
        <v>447</v>
      </c>
      <c r="C95" s="15" t="s">
        <v>147</v>
      </c>
      <c r="D95" s="35">
        <v>4</v>
      </c>
      <c r="E95" s="35">
        <v>22</v>
      </c>
      <c r="F95">
        <v>4928.4399999999996</v>
      </c>
      <c r="G95">
        <f>2^(LOG(F95/Dashboard!$B$4,2)/LOG(Dashboard!$C$4/Dashboard!$B$4,2))-1</f>
        <v>-0.29758969827443604</v>
      </c>
      <c r="H95" s="14" t="s">
        <v>75</v>
      </c>
      <c r="M95" s="25">
        <v>0.17325017325020001</v>
      </c>
      <c r="N95" s="27">
        <v>0.17325017325020001</v>
      </c>
      <c r="R95" s="28">
        <v>0.5742005742006</v>
      </c>
      <c r="S95" s="40">
        <v>400.4</v>
      </c>
      <c r="U95" s="35">
        <v>40404</v>
      </c>
      <c r="V95" s="41">
        <v>1.000198000198E-2</v>
      </c>
    </row>
    <row r="96" spans="1:22" hidden="1" x14ac:dyDescent="0.2">
      <c r="A96" s="14" t="s">
        <v>442</v>
      </c>
      <c r="B96" s="14" t="s">
        <v>447</v>
      </c>
      <c r="C96" s="15" t="s">
        <v>148</v>
      </c>
      <c r="D96" s="35">
        <v>4</v>
      </c>
      <c r="E96" s="35">
        <v>23</v>
      </c>
      <c r="F96">
        <v>4847.84</v>
      </c>
      <c r="G96">
        <f>2^(LOG(F96/Dashboard!$B$4,2)/LOG(Dashboard!$C$4/Dashboard!$B$4,2))-1</f>
        <v>-0.30264322580691694</v>
      </c>
      <c r="H96" s="14" t="s">
        <v>75</v>
      </c>
      <c r="M96" s="25">
        <v>0.17325017325020001</v>
      </c>
      <c r="N96" s="27">
        <v>0.17325017325020001</v>
      </c>
      <c r="R96" s="28">
        <v>0.5742005742006</v>
      </c>
      <c r="S96" s="40">
        <v>400.4</v>
      </c>
      <c r="U96" s="35">
        <v>40404</v>
      </c>
      <c r="V96" s="41">
        <v>1.000198000198E-2</v>
      </c>
    </row>
    <row r="97" spans="1:22" hidden="1" x14ac:dyDescent="0.2">
      <c r="A97" s="14" t="s">
        <v>442</v>
      </c>
      <c r="B97" s="14" t="s">
        <v>447</v>
      </c>
      <c r="C97" s="15" t="s">
        <v>149</v>
      </c>
      <c r="D97" s="35">
        <v>4</v>
      </c>
      <c r="E97" s="35">
        <v>24</v>
      </c>
      <c r="F97">
        <v>35.558999999999997</v>
      </c>
      <c r="G97">
        <f>2^(LOG(F97/Dashboard!$B$4,2)/LOG(Dashboard!$C$4/Dashboard!$B$4,2))-1</f>
        <v>-0.91895504988694898</v>
      </c>
      <c r="H97" s="14" t="s">
        <v>449</v>
      </c>
    </row>
    <row r="98" spans="1:22" x14ac:dyDescent="0.2">
      <c r="A98" s="14" t="s">
        <v>442</v>
      </c>
      <c r="B98" s="14" t="s">
        <v>447</v>
      </c>
      <c r="C98" s="15" t="s">
        <v>150</v>
      </c>
      <c r="D98" s="35">
        <v>5</v>
      </c>
      <c r="E98" s="35">
        <v>1</v>
      </c>
      <c r="F98">
        <v>48587.449000000001</v>
      </c>
      <c r="G98">
        <f>2^(LOG(F98/Dashboard!$B$4,2)/LOG(Dashboard!$C$4/Dashboard!$B$4,2))-1</f>
        <v>0.91327254010576819</v>
      </c>
      <c r="H98" s="16" t="s">
        <v>47</v>
      </c>
      <c r="I98" s="17">
        <v>2.4007524007519998</v>
      </c>
      <c r="J98" s="17">
        <v>2.4007524007519998</v>
      </c>
      <c r="S98" s="40">
        <v>402</v>
      </c>
      <c r="U98" s="35">
        <v>40404</v>
      </c>
      <c r="V98" s="41">
        <v>9.9975249975250008E-3</v>
      </c>
    </row>
    <row r="99" spans="1:22" x14ac:dyDescent="0.2">
      <c r="A99" s="14" t="s">
        <v>442</v>
      </c>
      <c r="B99" s="14" t="s">
        <v>447</v>
      </c>
      <c r="C99" s="15" t="s">
        <v>151</v>
      </c>
      <c r="D99" s="35">
        <v>5</v>
      </c>
      <c r="E99" s="35">
        <v>2</v>
      </c>
      <c r="F99">
        <v>81936.797000000006</v>
      </c>
      <c r="G99">
        <f>2^(LOG(F99/Dashboard!$B$4,2)/LOG(Dashboard!$C$4/Dashboard!$B$4,2))-1</f>
        <v>1.4052439792785374</v>
      </c>
      <c r="H99" s="16" t="s">
        <v>47</v>
      </c>
      <c r="I99" s="17">
        <v>2.4007524007519998</v>
      </c>
      <c r="J99" s="17">
        <v>2.4007524007519998</v>
      </c>
      <c r="S99" s="40">
        <v>402</v>
      </c>
      <c r="U99" s="35">
        <v>40404</v>
      </c>
      <c r="V99" s="41">
        <v>9.9975249975250008E-3</v>
      </c>
    </row>
    <row r="100" spans="1:22" x14ac:dyDescent="0.2">
      <c r="A100" s="14" t="s">
        <v>442</v>
      </c>
      <c r="B100" s="14" t="s">
        <v>447</v>
      </c>
      <c r="C100" s="15" t="s">
        <v>152</v>
      </c>
      <c r="D100" s="35">
        <v>5</v>
      </c>
      <c r="E100" s="35">
        <v>3</v>
      </c>
      <c r="F100">
        <v>80215.758000000002</v>
      </c>
      <c r="G100">
        <f>2^(LOG(F100/Dashboard!$B$4,2)/LOG(Dashboard!$C$4/Dashboard!$B$4,2))-1</f>
        <v>1.3829891185937089</v>
      </c>
      <c r="H100" s="16" t="s">
        <v>47</v>
      </c>
      <c r="I100" s="17">
        <v>2.4007524007519998</v>
      </c>
      <c r="J100" s="17">
        <v>2.4007524007519998</v>
      </c>
      <c r="S100" s="40">
        <v>402</v>
      </c>
      <c r="U100" s="35">
        <v>40404</v>
      </c>
      <c r="V100" s="41">
        <v>9.9975249975250008E-3</v>
      </c>
    </row>
    <row r="101" spans="1:22" x14ac:dyDescent="0.2">
      <c r="A101" s="14" t="s">
        <v>442</v>
      </c>
      <c r="B101" s="14" t="s">
        <v>447</v>
      </c>
      <c r="C101" s="15" t="s">
        <v>153</v>
      </c>
      <c r="D101" s="35">
        <v>5</v>
      </c>
      <c r="E101" s="35">
        <v>4</v>
      </c>
      <c r="F101">
        <v>63991.491999999998</v>
      </c>
      <c r="G101">
        <f>2^(LOG(F101/Dashboard!$B$4,2)/LOG(Dashboard!$C$4/Dashboard!$B$4,2))-1</f>
        <v>1.1584808819468786</v>
      </c>
      <c r="H101" s="18" t="s">
        <v>51</v>
      </c>
      <c r="I101" s="19">
        <v>1.0389803438909999</v>
      </c>
      <c r="K101" s="19">
        <v>1.0389803438909999</v>
      </c>
      <c r="S101" s="40">
        <v>430.8</v>
      </c>
      <c r="T101" s="40">
        <v>2684.08</v>
      </c>
      <c r="U101" s="35">
        <v>43119.198802400002</v>
      </c>
      <c r="V101" s="41">
        <v>9.9909091997331702E-3</v>
      </c>
    </row>
    <row r="102" spans="1:22" x14ac:dyDescent="0.2">
      <c r="A102" s="14" t="s">
        <v>442</v>
      </c>
      <c r="B102" s="14" t="s">
        <v>447</v>
      </c>
      <c r="C102" s="15" t="s">
        <v>154</v>
      </c>
      <c r="D102" s="35">
        <v>5</v>
      </c>
      <c r="E102" s="35">
        <v>5</v>
      </c>
      <c r="F102">
        <v>63536.34</v>
      </c>
      <c r="G102">
        <f>2^(LOG(F102/Dashboard!$B$4,2)/LOG(Dashboard!$C$4/Dashboard!$B$4,2))-1</f>
        <v>1.1517445659045342</v>
      </c>
      <c r="H102" s="18" t="s">
        <v>51</v>
      </c>
      <c r="I102" s="19">
        <v>1.0389803438909999</v>
      </c>
      <c r="K102" s="19">
        <v>1.0389803438909999</v>
      </c>
      <c r="S102" s="40">
        <v>430.8</v>
      </c>
      <c r="T102" s="40">
        <v>2684.08</v>
      </c>
      <c r="U102" s="35">
        <v>43119.198802400002</v>
      </c>
      <c r="V102" s="41">
        <v>9.9909091997331702E-3</v>
      </c>
    </row>
    <row r="103" spans="1:22" x14ac:dyDescent="0.2">
      <c r="A103" s="14" t="s">
        <v>442</v>
      </c>
      <c r="B103" s="14" t="s">
        <v>447</v>
      </c>
      <c r="C103" s="15" t="s">
        <v>155</v>
      </c>
      <c r="D103" s="35">
        <v>5</v>
      </c>
      <c r="E103" s="35">
        <v>6</v>
      </c>
      <c r="F103">
        <v>44647.542999999998</v>
      </c>
      <c r="G103">
        <f>2^(LOG(F103/Dashboard!$B$4,2)/LOG(Dashboard!$C$4/Dashboard!$B$4,2))-1</f>
        <v>0.84371798044830038</v>
      </c>
      <c r="H103" s="18" t="s">
        <v>51</v>
      </c>
      <c r="I103" s="19">
        <v>1.0389803438909999</v>
      </c>
      <c r="K103" s="19">
        <v>1.0389803438909999</v>
      </c>
      <c r="S103" s="40">
        <v>430.8</v>
      </c>
      <c r="T103" s="40">
        <v>2684.08</v>
      </c>
      <c r="U103" s="35">
        <v>43119.198802400002</v>
      </c>
      <c r="V103" s="41">
        <v>9.9909091997331702E-3</v>
      </c>
    </row>
    <row r="104" spans="1:22" x14ac:dyDescent="0.2">
      <c r="A104" s="14" t="s">
        <v>442</v>
      </c>
      <c r="B104" s="14" t="s">
        <v>447</v>
      </c>
      <c r="C104" s="15" t="s">
        <v>156</v>
      </c>
      <c r="D104" s="35">
        <v>5</v>
      </c>
      <c r="E104" s="35">
        <v>7</v>
      </c>
      <c r="F104">
        <v>10959.200999999999</v>
      </c>
      <c r="G104">
        <f>2^(LOG(F104/Dashboard!$B$4,2)/LOG(Dashboard!$C$4/Dashboard!$B$4,2))-1</f>
        <v>-3.2857560681728293E-3</v>
      </c>
      <c r="H104" s="20" t="s">
        <v>55</v>
      </c>
      <c r="I104" s="21">
        <v>2.079002079002E-2</v>
      </c>
      <c r="L104" s="21">
        <v>2.079002079002E-2</v>
      </c>
      <c r="S104" s="40">
        <v>403.6</v>
      </c>
      <c r="U104" s="35">
        <v>40404</v>
      </c>
      <c r="V104" s="41">
        <v>9.9995049995050007E-3</v>
      </c>
    </row>
    <row r="105" spans="1:22" x14ac:dyDescent="0.2">
      <c r="A105" s="14" t="s">
        <v>442</v>
      </c>
      <c r="B105" s="14" t="s">
        <v>447</v>
      </c>
      <c r="C105" s="15" t="s">
        <v>157</v>
      </c>
      <c r="D105" s="35">
        <v>5</v>
      </c>
      <c r="E105" s="35">
        <v>8</v>
      </c>
      <c r="F105">
        <v>8479.5720000000001</v>
      </c>
      <c r="G105">
        <f>2^(LOG(F105/Dashboard!$B$4,2)/LOG(Dashboard!$C$4/Dashboard!$B$4,2))-1</f>
        <v>-0.10918597795379725</v>
      </c>
      <c r="H105" s="20" t="s">
        <v>55</v>
      </c>
      <c r="I105" s="21">
        <v>2.079002079002E-2</v>
      </c>
      <c r="L105" s="21">
        <v>2.079002079002E-2</v>
      </c>
      <c r="S105" s="40">
        <v>403.6</v>
      </c>
      <c r="U105" s="35">
        <v>40404</v>
      </c>
      <c r="V105" s="41">
        <v>9.9995049995050007E-3</v>
      </c>
    </row>
    <row r="106" spans="1:22" x14ac:dyDescent="0.2">
      <c r="A106" s="14" t="s">
        <v>442</v>
      </c>
      <c r="B106" s="14" t="s">
        <v>447</v>
      </c>
      <c r="C106" s="15" t="s">
        <v>158</v>
      </c>
      <c r="D106" s="35">
        <v>5</v>
      </c>
      <c r="E106" s="35">
        <v>9</v>
      </c>
      <c r="F106">
        <v>10383.148999999999</v>
      </c>
      <c r="G106">
        <f>2^(LOG(F106/Dashboard!$B$4,2)/LOG(Dashboard!$C$4/Dashboard!$B$4,2))-1</f>
        <v>-2.6575834569310453E-2</v>
      </c>
      <c r="H106" s="20" t="s">
        <v>55</v>
      </c>
      <c r="I106" s="21">
        <v>2.079002079002E-2</v>
      </c>
      <c r="L106" s="21">
        <v>2.079002079002E-2</v>
      </c>
      <c r="S106" s="40">
        <v>403.6</v>
      </c>
      <c r="U106" s="35">
        <v>40404</v>
      </c>
      <c r="V106" s="41">
        <v>9.9995049995050007E-3</v>
      </c>
    </row>
    <row r="107" spans="1:22" hidden="1" x14ac:dyDescent="0.2">
      <c r="A107" s="14" t="s">
        <v>442</v>
      </c>
      <c r="B107" s="14" t="s">
        <v>447</v>
      </c>
      <c r="C107" s="15" t="s">
        <v>159</v>
      </c>
      <c r="D107" s="35">
        <v>5</v>
      </c>
      <c r="E107" s="35">
        <v>10</v>
      </c>
      <c r="F107">
        <v>65857.141000000003</v>
      </c>
      <c r="G107">
        <f>2^(LOG(F107/Dashboard!$B$4,2)/LOG(Dashboard!$C$4/Dashboard!$B$4,2))-1</f>
        <v>1.1858150344112635</v>
      </c>
      <c r="H107" s="14" t="s">
        <v>59</v>
      </c>
      <c r="J107" s="17">
        <v>2.3955895171439998</v>
      </c>
      <c r="K107" s="19">
        <v>1.052180493804</v>
      </c>
      <c r="S107" s="40">
        <v>423.6</v>
      </c>
      <c r="T107" s="40">
        <v>2148.16</v>
      </c>
      <c r="U107" s="35">
        <v>42578.246093510003</v>
      </c>
      <c r="V107" s="41">
        <v>9.9966541380115698E-3</v>
      </c>
    </row>
    <row r="108" spans="1:22" hidden="1" x14ac:dyDescent="0.2">
      <c r="A108" s="14" t="s">
        <v>442</v>
      </c>
      <c r="B108" s="14" t="s">
        <v>447</v>
      </c>
      <c r="C108" s="15" t="s">
        <v>160</v>
      </c>
      <c r="D108" s="35">
        <v>5</v>
      </c>
      <c r="E108" s="35">
        <v>11</v>
      </c>
      <c r="F108">
        <v>91122.804999999993</v>
      </c>
      <c r="G108">
        <f>2^(LOG(F108/Dashboard!$B$4,2)/LOG(Dashboard!$C$4/Dashboard!$B$4,2))-1</f>
        <v>1.5198061670026037</v>
      </c>
      <c r="H108" s="14" t="s">
        <v>59</v>
      </c>
      <c r="J108" s="17">
        <v>2.3955895171439998</v>
      </c>
      <c r="K108" s="19">
        <v>1.052180493804</v>
      </c>
      <c r="S108" s="40">
        <v>423.6</v>
      </c>
      <c r="T108" s="40">
        <v>2148.16</v>
      </c>
      <c r="U108" s="35">
        <v>42578.246093510003</v>
      </c>
      <c r="V108" s="41">
        <v>9.9966541380115698E-3</v>
      </c>
    </row>
    <row r="109" spans="1:22" hidden="1" x14ac:dyDescent="0.2">
      <c r="A109" s="14" t="s">
        <v>442</v>
      </c>
      <c r="B109" s="14" t="s">
        <v>447</v>
      </c>
      <c r="C109" s="15" t="s">
        <v>161</v>
      </c>
      <c r="D109" s="35">
        <v>5</v>
      </c>
      <c r="E109" s="35">
        <v>12</v>
      </c>
      <c r="F109">
        <v>16620.150000000001</v>
      </c>
      <c r="G109">
        <f>2^(LOG(F109/Dashboard!$B$4,2)/LOG(Dashboard!$C$4/Dashboard!$B$4,2))-1</f>
        <v>0.19609736712179981</v>
      </c>
      <c r="H109" s="14" t="s">
        <v>59</v>
      </c>
      <c r="J109" s="17">
        <v>2.4007524007519998</v>
      </c>
      <c r="L109" s="21">
        <v>2.079002079002E-2</v>
      </c>
      <c r="S109" s="40">
        <v>401.6</v>
      </c>
      <c r="U109" s="35">
        <v>40404</v>
      </c>
      <c r="V109" s="41">
        <v>9.9980199980200003E-3</v>
      </c>
    </row>
    <row r="110" spans="1:22" hidden="1" x14ac:dyDescent="0.2">
      <c r="A110" s="14" t="s">
        <v>442</v>
      </c>
      <c r="B110" s="14" t="s">
        <v>447</v>
      </c>
      <c r="C110" s="15" t="s">
        <v>162</v>
      </c>
      <c r="D110" s="35">
        <v>5</v>
      </c>
      <c r="E110" s="35">
        <v>13</v>
      </c>
      <c r="F110">
        <v>15584.207</v>
      </c>
      <c r="G110">
        <f>2^(LOG(F110/Dashboard!$B$4,2)/LOG(Dashboard!$C$4/Dashboard!$B$4,2))-1</f>
        <v>0.16285959798588601</v>
      </c>
      <c r="H110" s="14" t="s">
        <v>59</v>
      </c>
      <c r="J110" s="17">
        <v>2.4007524007519998</v>
      </c>
      <c r="L110" s="21">
        <v>2.079002079002E-2</v>
      </c>
      <c r="S110" s="40">
        <v>401.6</v>
      </c>
      <c r="U110" s="35">
        <v>40404</v>
      </c>
      <c r="V110" s="41">
        <v>9.9980199980200003E-3</v>
      </c>
    </row>
    <row r="111" spans="1:22" hidden="1" x14ac:dyDescent="0.2">
      <c r="A111" s="14" t="s">
        <v>442</v>
      </c>
      <c r="B111" s="14" t="s">
        <v>447</v>
      </c>
      <c r="C111" s="15" t="s">
        <v>163</v>
      </c>
      <c r="D111" s="35">
        <v>5</v>
      </c>
      <c r="E111" s="35">
        <v>14</v>
      </c>
      <c r="F111">
        <v>13000.272000000001</v>
      </c>
      <c r="G111">
        <f>2^(LOG(F111/Dashboard!$B$4,2)/LOG(Dashboard!$C$4/Dashboard!$B$4,2))-1</f>
        <v>7.4115177988969494E-2</v>
      </c>
      <c r="H111" s="22" t="s">
        <v>64</v>
      </c>
      <c r="I111" s="23">
        <v>9.9990099990099992</v>
      </c>
      <c r="Q111" s="23">
        <v>9.9990099990099992</v>
      </c>
      <c r="S111" s="40">
        <v>363.6</v>
      </c>
      <c r="U111" s="35">
        <v>40404</v>
      </c>
      <c r="V111" s="41">
        <v>9.9990099990099994E-3</v>
      </c>
    </row>
    <row r="112" spans="1:22" hidden="1" x14ac:dyDescent="0.2">
      <c r="A112" s="14" t="s">
        <v>442</v>
      </c>
      <c r="B112" s="14" t="s">
        <v>447</v>
      </c>
      <c r="C112" s="15" t="s">
        <v>164</v>
      </c>
      <c r="D112" s="35">
        <v>5</v>
      </c>
      <c r="E112" s="35">
        <v>15</v>
      </c>
      <c r="F112">
        <v>68258.539000000004</v>
      </c>
      <c r="G112">
        <f>2^(LOG(F112/Dashboard!$B$4,2)/LOG(Dashboard!$C$4/Dashboard!$B$4,2))-1</f>
        <v>1.2203654990268653</v>
      </c>
      <c r="H112" s="14" t="s">
        <v>451</v>
      </c>
      <c r="S112" s="40">
        <v>430.8</v>
      </c>
      <c r="T112" s="40">
        <v>2688</v>
      </c>
      <c r="U112" s="35">
        <v>43118.879999999997</v>
      </c>
      <c r="V112" s="41">
        <v>9.9909830682058508E-3</v>
      </c>
    </row>
    <row r="113" spans="1:22" hidden="1" x14ac:dyDescent="0.2">
      <c r="A113" s="14" t="s">
        <v>442</v>
      </c>
      <c r="B113" s="14" t="s">
        <v>447</v>
      </c>
      <c r="C113" s="15" t="s">
        <v>165</v>
      </c>
      <c r="D113" s="35">
        <v>5</v>
      </c>
      <c r="E113" s="35">
        <v>16</v>
      </c>
      <c r="F113">
        <v>67815.241999999998</v>
      </c>
      <c r="G113">
        <f>2^(LOG(F113/Dashboard!$B$4,2)/LOG(Dashboard!$C$4/Dashboard!$B$4,2))-1</f>
        <v>1.2140395390610608</v>
      </c>
      <c r="H113" s="14" t="s">
        <v>450</v>
      </c>
      <c r="S113" s="40">
        <v>404</v>
      </c>
      <c r="U113" s="35">
        <v>40404</v>
      </c>
      <c r="V113" s="41">
        <v>9.9990099990099994E-3</v>
      </c>
    </row>
    <row r="114" spans="1:22" hidden="1" x14ac:dyDescent="0.2">
      <c r="A114" s="14" t="s">
        <v>442</v>
      </c>
      <c r="B114" s="14" t="s">
        <v>447</v>
      </c>
      <c r="C114" s="15" t="s">
        <v>166</v>
      </c>
      <c r="D114" s="35">
        <v>5</v>
      </c>
      <c r="E114" s="35">
        <v>17</v>
      </c>
      <c r="F114">
        <v>75827.812999999995</v>
      </c>
      <c r="G114">
        <f>2^(LOG(F114/Dashboard!$B$4,2)/LOG(Dashboard!$C$4/Dashboard!$B$4,2))-1</f>
        <v>1.3250044468253224</v>
      </c>
      <c r="H114" s="14" t="s">
        <v>450</v>
      </c>
      <c r="S114" s="40">
        <v>404</v>
      </c>
      <c r="U114" s="35">
        <v>40404</v>
      </c>
      <c r="V114" s="41">
        <v>9.9990099990099994E-3</v>
      </c>
    </row>
    <row r="115" spans="1:22" hidden="1" x14ac:dyDescent="0.2">
      <c r="A115" s="14" t="s">
        <v>442</v>
      </c>
      <c r="B115" s="14" t="s">
        <v>447</v>
      </c>
      <c r="C115" s="15" t="s">
        <v>167</v>
      </c>
      <c r="D115" s="35">
        <v>5</v>
      </c>
      <c r="E115" s="35">
        <v>18</v>
      </c>
      <c r="F115">
        <v>65513.406000000003</v>
      </c>
      <c r="G115">
        <f>2^(LOG(F115/Dashboard!$B$4,2)/LOG(Dashboard!$C$4/Dashboard!$B$4,2))-1</f>
        <v>1.1808119003971562</v>
      </c>
      <c r="H115" s="24" t="s">
        <v>69</v>
      </c>
      <c r="I115" s="25">
        <v>0.17325017325020001</v>
      </c>
      <c r="M115" s="25">
        <v>0.17325017325020001</v>
      </c>
      <c r="S115" s="40">
        <v>403.2</v>
      </c>
      <c r="U115" s="35">
        <v>40404</v>
      </c>
      <c r="V115" s="41">
        <v>9.996534996535E-3</v>
      </c>
    </row>
    <row r="116" spans="1:22" hidden="1" x14ac:dyDescent="0.2">
      <c r="A116" s="14" t="s">
        <v>442</v>
      </c>
      <c r="B116" s="14" t="s">
        <v>447</v>
      </c>
      <c r="C116" s="15" t="s">
        <v>168</v>
      </c>
      <c r="D116" s="35">
        <v>5</v>
      </c>
      <c r="E116" s="35">
        <v>19</v>
      </c>
      <c r="F116">
        <v>82941.929999999993</v>
      </c>
      <c r="G116">
        <f>2^(LOG(F116/Dashboard!$B$4,2)/LOG(Dashboard!$C$4/Dashboard!$B$4,2))-1</f>
        <v>1.4181200333504531</v>
      </c>
      <c r="H116" s="24" t="s">
        <v>69</v>
      </c>
      <c r="I116" s="25">
        <v>0.17325017325020001</v>
      </c>
      <c r="M116" s="25">
        <v>0.17325017325020001</v>
      </c>
      <c r="S116" s="40">
        <v>403.2</v>
      </c>
      <c r="U116" s="35">
        <v>40404</v>
      </c>
      <c r="V116" s="41">
        <v>9.996534996535E-3</v>
      </c>
    </row>
    <row r="117" spans="1:22" hidden="1" x14ac:dyDescent="0.2">
      <c r="A117" s="14" t="s">
        <v>442</v>
      </c>
      <c r="B117" s="14" t="s">
        <v>447</v>
      </c>
      <c r="C117" s="15" t="s">
        <v>169</v>
      </c>
      <c r="D117" s="35">
        <v>5</v>
      </c>
      <c r="E117" s="35">
        <v>20</v>
      </c>
      <c r="F117">
        <v>75465.108999999997</v>
      </c>
      <c r="G117">
        <f>2^(LOG(F117/Dashboard!$B$4,2)/LOG(Dashboard!$C$4/Dashboard!$B$4,2))-1</f>
        <v>1.3201280166666378</v>
      </c>
      <c r="H117" s="26" t="s">
        <v>72</v>
      </c>
      <c r="I117" s="27">
        <v>0.17325017325020001</v>
      </c>
      <c r="N117" s="27">
        <v>0.17325017325020001</v>
      </c>
      <c r="S117" s="40">
        <v>403.2</v>
      </c>
      <c r="U117" s="35">
        <v>40404</v>
      </c>
      <c r="V117" s="41">
        <v>9.996534996535E-3</v>
      </c>
    </row>
    <row r="118" spans="1:22" hidden="1" x14ac:dyDescent="0.2">
      <c r="A118" s="14" t="s">
        <v>442</v>
      </c>
      <c r="B118" s="14" t="s">
        <v>447</v>
      </c>
      <c r="C118" s="15" t="s">
        <v>170</v>
      </c>
      <c r="D118" s="35">
        <v>5</v>
      </c>
      <c r="E118" s="35">
        <v>21</v>
      </c>
      <c r="F118">
        <v>65852.398000000001</v>
      </c>
      <c r="G118">
        <f>2^(LOG(F118/Dashboard!$B$4,2)/LOG(Dashboard!$C$4/Dashboard!$B$4,2))-1</f>
        <v>1.1857460990668467</v>
      </c>
      <c r="H118" s="26" t="s">
        <v>72</v>
      </c>
      <c r="I118" s="27">
        <v>0.17325017325020001</v>
      </c>
      <c r="N118" s="27">
        <v>0.17325017325020001</v>
      </c>
      <c r="S118" s="40">
        <v>403.2</v>
      </c>
      <c r="U118" s="35">
        <v>40404</v>
      </c>
      <c r="V118" s="41">
        <v>9.996534996535E-3</v>
      </c>
    </row>
    <row r="119" spans="1:22" hidden="1" x14ac:dyDescent="0.2">
      <c r="A119" s="14" t="s">
        <v>442</v>
      </c>
      <c r="B119" s="14" t="s">
        <v>447</v>
      </c>
      <c r="C119" s="15" t="s">
        <v>171</v>
      </c>
      <c r="D119" s="35">
        <v>5</v>
      </c>
      <c r="E119" s="35">
        <v>22</v>
      </c>
      <c r="F119">
        <v>6677.93</v>
      </c>
      <c r="G119">
        <f>2^(LOG(F119/Dashboard!$B$4,2)/LOG(Dashboard!$C$4/Dashboard!$B$4,2))-1</f>
        <v>-0.19765095349858564</v>
      </c>
      <c r="H119" s="14" t="s">
        <v>75</v>
      </c>
      <c r="M119" s="25">
        <v>0.17325017325020001</v>
      </c>
      <c r="N119" s="27">
        <v>0.17325017325020001</v>
      </c>
      <c r="R119" s="28">
        <v>0.17325017325020001</v>
      </c>
      <c r="S119" s="40">
        <v>402</v>
      </c>
      <c r="U119" s="35">
        <v>40404</v>
      </c>
      <c r="V119" s="41">
        <v>1.0001485001485001E-2</v>
      </c>
    </row>
    <row r="120" spans="1:22" hidden="1" x14ac:dyDescent="0.2">
      <c r="A120" s="14" t="s">
        <v>442</v>
      </c>
      <c r="B120" s="14" t="s">
        <v>447</v>
      </c>
      <c r="C120" s="15" t="s">
        <v>172</v>
      </c>
      <c r="D120" s="35">
        <v>5</v>
      </c>
      <c r="E120" s="35">
        <v>23</v>
      </c>
      <c r="F120">
        <v>6168.2539999999999</v>
      </c>
      <c r="G120">
        <f>2^(LOG(F120/Dashboard!$B$4,2)/LOG(Dashboard!$C$4/Dashboard!$B$4,2))-1</f>
        <v>-0.22506565796853906</v>
      </c>
      <c r="H120" s="14" t="s">
        <v>75</v>
      </c>
      <c r="M120" s="25">
        <v>0.17325017325020001</v>
      </c>
      <c r="N120" s="27">
        <v>0.17325017325020001</v>
      </c>
      <c r="R120" s="28">
        <v>0.17325017325020001</v>
      </c>
      <c r="S120" s="40">
        <v>402</v>
      </c>
      <c r="U120" s="35">
        <v>40404</v>
      </c>
      <c r="V120" s="41">
        <v>1.0001485001485001E-2</v>
      </c>
    </row>
    <row r="121" spans="1:22" hidden="1" x14ac:dyDescent="0.2">
      <c r="A121" s="14" t="s">
        <v>442</v>
      </c>
      <c r="B121" s="14" t="s">
        <v>447</v>
      </c>
      <c r="C121" s="15" t="s">
        <v>173</v>
      </c>
      <c r="D121" s="35">
        <v>5</v>
      </c>
      <c r="E121" s="35">
        <v>24</v>
      </c>
      <c r="F121">
        <v>28.446999999999999</v>
      </c>
      <c r="G121">
        <f>2^(LOG(F121/Dashboard!$B$4,2)/LOG(Dashboard!$C$4/Dashboard!$B$4,2))-1</f>
        <v>-0.9264998441879575</v>
      </c>
      <c r="H121" s="14" t="s">
        <v>449</v>
      </c>
    </row>
    <row r="122" spans="1:22" x14ac:dyDescent="0.2">
      <c r="A122" s="14" t="s">
        <v>442</v>
      </c>
      <c r="B122" s="14" t="s">
        <v>447</v>
      </c>
      <c r="C122" s="15" t="s">
        <v>174</v>
      </c>
      <c r="D122" s="35">
        <v>6</v>
      </c>
      <c r="E122" s="35">
        <v>1</v>
      </c>
      <c r="F122">
        <v>81374.968999999997</v>
      </c>
      <c r="G122">
        <f>2^(LOG(F122/Dashboard!$B$4,2)/LOG(Dashboard!$C$4/Dashboard!$B$4,2))-1</f>
        <v>1.3980080857848396</v>
      </c>
      <c r="H122" s="16" t="s">
        <v>47</v>
      </c>
      <c r="I122" s="17">
        <v>0.51975051975050002</v>
      </c>
      <c r="J122" s="17">
        <v>0.51975051975050002</v>
      </c>
      <c r="S122" s="40">
        <v>403.6</v>
      </c>
      <c r="U122" s="35">
        <v>40404</v>
      </c>
      <c r="V122" s="41">
        <v>9.9995049995050007E-3</v>
      </c>
    </row>
    <row r="123" spans="1:22" x14ac:dyDescent="0.2">
      <c r="A123" s="14" t="s">
        <v>442</v>
      </c>
      <c r="B123" s="14" t="s">
        <v>447</v>
      </c>
      <c r="C123" s="15" t="s">
        <v>175</v>
      </c>
      <c r="D123" s="35">
        <v>6</v>
      </c>
      <c r="E123" s="35">
        <v>2</v>
      </c>
      <c r="F123">
        <v>57192.663999999997</v>
      </c>
      <c r="G123">
        <f>2^(LOG(F123/Dashboard!$B$4,2)/LOG(Dashboard!$C$4/Dashboard!$B$4,2))-1</f>
        <v>1.0548819433367949</v>
      </c>
      <c r="H123" s="16" t="s">
        <v>47</v>
      </c>
      <c r="I123" s="17">
        <v>0.51975051975050002</v>
      </c>
      <c r="J123" s="17">
        <v>0.51975051975050002</v>
      </c>
      <c r="S123" s="40">
        <v>403.6</v>
      </c>
      <c r="U123" s="35">
        <v>40404</v>
      </c>
      <c r="V123" s="41">
        <v>9.9995049995050007E-3</v>
      </c>
    </row>
    <row r="124" spans="1:22" x14ac:dyDescent="0.2">
      <c r="A124" s="14" t="s">
        <v>442</v>
      </c>
      <c r="B124" s="14" t="s">
        <v>447</v>
      </c>
      <c r="C124" s="15" t="s">
        <v>176</v>
      </c>
      <c r="D124" s="35">
        <v>6</v>
      </c>
      <c r="E124" s="35">
        <v>3</v>
      </c>
      <c r="F124">
        <v>71873.679999999993</v>
      </c>
      <c r="G124">
        <f>2^(LOG(F124/Dashboard!$B$4,2)/LOG(Dashboard!$C$4/Dashboard!$B$4,2))-1</f>
        <v>1.2711140987594285</v>
      </c>
      <c r="H124" s="16" t="s">
        <v>47</v>
      </c>
      <c r="I124" s="17">
        <v>0.51975051975050002</v>
      </c>
      <c r="J124" s="17">
        <v>0.51975051975050002</v>
      </c>
      <c r="S124" s="40">
        <v>403.6</v>
      </c>
      <c r="U124" s="35">
        <v>40404</v>
      </c>
      <c r="V124" s="41">
        <v>9.9995049995050007E-3</v>
      </c>
    </row>
    <row r="125" spans="1:22" x14ac:dyDescent="0.2">
      <c r="A125" s="14" t="s">
        <v>442</v>
      </c>
      <c r="B125" s="14" t="s">
        <v>447</v>
      </c>
      <c r="C125" s="15" t="s">
        <v>177</v>
      </c>
      <c r="D125" s="35">
        <v>6</v>
      </c>
      <c r="E125" s="35">
        <v>4</v>
      </c>
      <c r="F125">
        <v>83299.883000000002</v>
      </c>
      <c r="G125">
        <f>2^(LOG(F125/Dashboard!$B$4,2)/LOG(Dashboard!$C$4/Dashboard!$B$4,2))-1</f>
        <v>1.4226843242082809</v>
      </c>
      <c r="H125" s="18" t="s">
        <v>51</v>
      </c>
      <c r="I125" s="19">
        <v>0.21939310785669999</v>
      </c>
      <c r="K125" s="19">
        <v>0.21939310785669999</v>
      </c>
      <c r="S125" s="40">
        <v>430.8</v>
      </c>
      <c r="T125" s="40">
        <v>2686.88</v>
      </c>
      <c r="U125" s="35">
        <v>43118.947957930002</v>
      </c>
      <c r="V125" s="41">
        <v>9.9909673218443792E-3</v>
      </c>
    </row>
    <row r="126" spans="1:22" x14ac:dyDescent="0.2">
      <c r="A126" s="14" t="s">
        <v>442</v>
      </c>
      <c r="B126" s="14" t="s">
        <v>447</v>
      </c>
      <c r="C126" s="15" t="s">
        <v>178</v>
      </c>
      <c r="D126" s="35">
        <v>6</v>
      </c>
      <c r="E126" s="35">
        <v>5</v>
      </c>
      <c r="F126">
        <v>68066.523000000001</v>
      </c>
      <c r="G126">
        <f>2^(LOG(F126/Dashboard!$B$4,2)/LOG(Dashboard!$C$4/Dashboard!$B$4,2))-1</f>
        <v>1.2176282259298192</v>
      </c>
      <c r="H126" s="18" t="s">
        <v>51</v>
      </c>
      <c r="I126" s="19">
        <v>0.21939310785669999</v>
      </c>
      <c r="K126" s="19">
        <v>0.21939310785669999</v>
      </c>
      <c r="S126" s="40">
        <v>430.8</v>
      </c>
      <c r="T126" s="40">
        <v>2686.88</v>
      </c>
      <c r="U126" s="35">
        <v>43118.947957930002</v>
      </c>
      <c r="V126" s="41">
        <v>9.9909673218443792E-3</v>
      </c>
    </row>
    <row r="127" spans="1:22" x14ac:dyDescent="0.2">
      <c r="A127" s="14" t="s">
        <v>442</v>
      </c>
      <c r="B127" s="14" t="s">
        <v>447</v>
      </c>
      <c r="C127" s="15" t="s">
        <v>179</v>
      </c>
      <c r="D127" s="35">
        <v>6</v>
      </c>
      <c r="E127" s="35">
        <v>6</v>
      </c>
      <c r="F127">
        <v>77155.335999999996</v>
      </c>
      <c r="G127">
        <f>2^(LOG(F127/Dashboard!$B$4,2)/LOG(Dashboard!$C$4/Dashboard!$B$4,2))-1</f>
        <v>1.3427416028972305</v>
      </c>
      <c r="H127" s="18" t="s">
        <v>51</v>
      </c>
      <c r="I127" s="19">
        <v>0.21939310785669999</v>
      </c>
      <c r="K127" s="19">
        <v>0.21939310785669999</v>
      </c>
      <c r="S127" s="40">
        <v>430.8</v>
      </c>
      <c r="T127" s="40">
        <v>2686.88</v>
      </c>
      <c r="U127" s="35">
        <v>43118.947957930002</v>
      </c>
      <c r="V127" s="41">
        <v>9.9909673218443792E-3</v>
      </c>
    </row>
    <row r="128" spans="1:22" x14ac:dyDescent="0.2">
      <c r="A128" s="14" t="s">
        <v>442</v>
      </c>
      <c r="B128" s="14" t="s">
        <v>447</v>
      </c>
      <c r="C128" s="15" t="s">
        <v>180</v>
      </c>
      <c r="D128" s="35">
        <v>6</v>
      </c>
      <c r="E128" s="35">
        <v>7</v>
      </c>
      <c r="F128">
        <v>17950.046999999999</v>
      </c>
      <c r="G128">
        <f>2^(LOG(F128/Dashboard!$B$4,2)/LOG(Dashboard!$C$4/Dashboard!$B$4,2))-1</f>
        <v>0.23710235284297765</v>
      </c>
      <c r="H128" s="20" t="s">
        <v>55</v>
      </c>
      <c r="I128" s="21">
        <v>6.9300069300070001E-3</v>
      </c>
      <c r="L128" s="21">
        <v>6.9300069300070001E-3</v>
      </c>
      <c r="S128" s="40">
        <v>404</v>
      </c>
      <c r="U128" s="35">
        <v>40404</v>
      </c>
      <c r="V128" s="41">
        <v>1.0002475002475E-2</v>
      </c>
    </row>
    <row r="129" spans="1:22" x14ac:dyDescent="0.2">
      <c r="A129" s="14" t="s">
        <v>442</v>
      </c>
      <c r="B129" s="14" t="s">
        <v>447</v>
      </c>
      <c r="C129" s="15" t="s">
        <v>181</v>
      </c>
      <c r="D129" s="35">
        <v>6</v>
      </c>
      <c r="E129" s="35">
        <v>8</v>
      </c>
      <c r="F129">
        <v>25130.541000000001</v>
      </c>
      <c r="G129">
        <f>2^(LOG(F129/Dashboard!$B$4,2)/LOG(Dashboard!$C$4/Dashboard!$B$4,2))-1</f>
        <v>0.43350064700993651</v>
      </c>
      <c r="H129" s="20" t="s">
        <v>55</v>
      </c>
      <c r="I129" s="21">
        <v>6.9300069300070001E-3</v>
      </c>
      <c r="L129" s="21">
        <v>6.9300069300070001E-3</v>
      </c>
      <c r="S129" s="40">
        <v>404</v>
      </c>
      <c r="U129" s="35">
        <v>40404</v>
      </c>
      <c r="V129" s="41">
        <v>1.0002475002475E-2</v>
      </c>
    </row>
    <row r="130" spans="1:22" x14ac:dyDescent="0.2">
      <c r="A130" s="14" t="s">
        <v>442</v>
      </c>
      <c r="B130" s="14" t="s">
        <v>447</v>
      </c>
      <c r="C130" s="15" t="s">
        <v>182</v>
      </c>
      <c r="D130" s="35">
        <v>6</v>
      </c>
      <c r="E130" s="35">
        <v>9</v>
      </c>
      <c r="F130">
        <v>23416.609</v>
      </c>
      <c r="G130">
        <f>2^(LOG(F130/Dashboard!$B$4,2)/LOG(Dashboard!$C$4/Dashboard!$B$4,2))-1</f>
        <v>0.38983818155270034</v>
      </c>
      <c r="H130" s="20" t="s">
        <v>55</v>
      </c>
      <c r="I130" s="21">
        <v>6.9300069300070001E-3</v>
      </c>
      <c r="L130" s="21">
        <v>6.9300069300070001E-3</v>
      </c>
      <c r="S130" s="40">
        <v>404</v>
      </c>
      <c r="U130" s="35">
        <v>40404</v>
      </c>
      <c r="V130" s="41">
        <v>1.0002475002475E-2</v>
      </c>
    </row>
    <row r="131" spans="1:22" hidden="1" x14ac:dyDescent="0.2">
      <c r="A131" s="14" t="s">
        <v>442</v>
      </c>
      <c r="B131" s="14" t="s">
        <v>447</v>
      </c>
      <c r="C131" s="15" t="s">
        <v>183</v>
      </c>
      <c r="D131" s="35">
        <v>6</v>
      </c>
      <c r="E131" s="35">
        <v>10</v>
      </c>
      <c r="F131">
        <v>61888.785000000003</v>
      </c>
      <c r="G131">
        <f>2^(LOG(F131/Dashboard!$B$4,2)/LOG(Dashboard!$C$4/Dashboard!$B$4,2))-1</f>
        <v>1.1271309894043013</v>
      </c>
      <c r="H131" s="14" t="s">
        <v>59</v>
      </c>
      <c r="J131" s="17">
        <v>0.54018458045600004</v>
      </c>
      <c r="K131" s="19">
        <v>0.2195967750984</v>
      </c>
      <c r="S131" s="40">
        <v>425.2</v>
      </c>
      <c r="T131" s="40">
        <v>2151.52</v>
      </c>
      <c r="U131" s="35">
        <v>42578.038752200002</v>
      </c>
      <c r="V131" s="41">
        <v>9.9971725442137196E-3</v>
      </c>
    </row>
    <row r="132" spans="1:22" hidden="1" x14ac:dyDescent="0.2">
      <c r="A132" s="14" t="s">
        <v>442</v>
      </c>
      <c r="B132" s="14" t="s">
        <v>447</v>
      </c>
      <c r="C132" s="15" t="s">
        <v>184</v>
      </c>
      <c r="D132" s="35">
        <v>6</v>
      </c>
      <c r="E132" s="35">
        <v>11</v>
      </c>
      <c r="F132">
        <v>61215.542999999998</v>
      </c>
      <c r="G132">
        <f>2^(LOG(F132/Dashboard!$B$4,2)/LOG(Dashboard!$C$4/Dashboard!$B$4,2))-1</f>
        <v>1.1169671849893046</v>
      </c>
      <c r="H132" s="14" t="s">
        <v>59</v>
      </c>
      <c r="J132" s="17">
        <v>0.54018458045600004</v>
      </c>
      <c r="K132" s="19">
        <v>0.2195967750984</v>
      </c>
      <c r="S132" s="40">
        <v>425.2</v>
      </c>
      <c r="T132" s="40">
        <v>2151.52</v>
      </c>
      <c r="U132" s="35">
        <v>42578.038752200002</v>
      </c>
      <c r="V132" s="41">
        <v>9.9971725442137196E-3</v>
      </c>
    </row>
    <row r="133" spans="1:22" hidden="1" x14ac:dyDescent="0.2">
      <c r="A133" s="14" t="s">
        <v>442</v>
      </c>
      <c r="B133" s="14" t="s">
        <v>447</v>
      </c>
      <c r="C133" s="15" t="s">
        <v>185</v>
      </c>
      <c r="D133" s="35">
        <v>6</v>
      </c>
      <c r="E133" s="35">
        <v>12</v>
      </c>
      <c r="F133">
        <v>21655.268</v>
      </c>
      <c r="G133">
        <f>2^(LOG(F133/Dashboard!$B$4,2)/LOG(Dashboard!$C$4/Dashboard!$B$4,2))-1</f>
        <v>0.34305298855537325</v>
      </c>
      <c r="H133" s="14" t="s">
        <v>59</v>
      </c>
      <c r="J133" s="17">
        <v>0.51975051975050002</v>
      </c>
      <c r="L133" s="21">
        <v>6.9300069300070001E-3</v>
      </c>
      <c r="S133" s="40">
        <v>403.6</v>
      </c>
      <c r="U133" s="35">
        <v>40404</v>
      </c>
      <c r="V133" s="41">
        <v>1.0002970002969999E-2</v>
      </c>
    </row>
    <row r="134" spans="1:22" hidden="1" x14ac:dyDescent="0.2">
      <c r="A134" s="14" t="s">
        <v>442</v>
      </c>
      <c r="B134" s="14" t="s">
        <v>447</v>
      </c>
      <c r="C134" s="15" t="s">
        <v>186</v>
      </c>
      <c r="D134" s="35">
        <v>6</v>
      </c>
      <c r="E134" s="35">
        <v>13</v>
      </c>
      <c r="F134">
        <v>23013.611000000001</v>
      </c>
      <c r="G134">
        <f>2^(LOG(F134/Dashboard!$B$4,2)/LOG(Dashboard!$C$4/Dashboard!$B$4,2))-1</f>
        <v>0.37931305954432837</v>
      </c>
      <c r="H134" s="14" t="s">
        <v>59</v>
      </c>
      <c r="J134" s="17">
        <v>0.51975051975050002</v>
      </c>
      <c r="L134" s="21">
        <v>6.9300069300070001E-3</v>
      </c>
      <c r="S134" s="40">
        <v>403.6</v>
      </c>
      <c r="U134" s="35">
        <v>40404</v>
      </c>
      <c r="V134" s="41">
        <v>1.0002970002969999E-2</v>
      </c>
    </row>
    <row r="135" spans="1:22" hidden="1" x14ac:dyDescent="0.2">
      <c r="A135" s="14" t="s">
        <v>442</v>
      </c>
      <c r="B135" s="14" t="s">
        <v>447</v>
      </c>
      <c r="C135" s="15" t="s">
        <v>187</v>
      </c>
      <c r="D135" s="35">
        <v>6</v>
      </c>
      <c r="E135" s="35">
        <v>14</v>
      </c>
      <c r="F135">
        <v>8545.9480000000003</v>
      </c>
      <c r="G135">
        <f>2^(LOG(F135/Dashboard!$B$4,2)/LOG(Dashboard!$C$4/Dashboard!$B$4,2))-1</f>
        <v>-0.10613919816477846</v>
      </c>
      <c r="H135" s="22" t="s">
        <v>64</v>
      </c>
      <c r="I135" s="23">
        <v>9.9990099990099992</v>
      </c>
      <c r="Q135" s="23">
        <v>9.9990099990099992</v>
      </c>
      <c r="S135" s="40">
        <v>363.6</v>
      </c>
      <c r="U135" s="35">
        <v>40404</v>
      </c>
      <c r="V135" s="41">
        <v>9.9990099990099994E-3</v>
      </c>
    </row>
    <row r="136" spans="1:22" hidden="1" x14ac:dyDescent="0.2">
      <c r="A136" s="14" t="s">
        <v>442</v>
      </c>
      <c r="B136" s="14" t="s">
        <v>447</v>
      </c>
      <c r="C136" s="15" t="s">
        <v>188</v>
      </c>
      <c r="D136" s="35">
        <v>6</v>
      </c>
      <c r="E136" s="35">
        <v>15</v>
      </c>
      <c r="F136">
        <v>55706.309000000001</v>
      </c>
      <c r="G136">
        <f>2^(LOG(F136/Dashboard!$B$4,2)/LOG(Dashboard!$C$4/Dashboard!$B$4,2))-1</f>
        <v>1.0313237187095954</v>
      </c>
      <c r="H136" s="14" t="s">
        <v>451</v>
      </c>
      <c r="S136" s="40">
        <v>430.8</v>
      </c>
      <c r="T136" s="40">
        <v>2688</v>
      </c>
      <c r="U136" s="35">
        <v>43118.879999999997</v>
      </c>
      <c r="V136" s="41">
        <v>9.9909830682058508E-3</v>
      </c>
    </row>
    <row r="137" spans="1:22" hidden="1" x14ac:dyDescent="0.2">
      <c r="A137" s="14" t="s">
        <v>442</v>
      </c>
      <c r="B137" s="14" t="s">
        <v>447</v>
      </c>
      <c r="C137" s="15" t="s">
        <v>189</v>
      </c>
      <c r="D137" s="35">
        <v>6</v>
      </c>
      <c r="E137" s="35">
        <v>16</v>
      </c>
      <c r="F137">
        <v>57747.379000000001</v>
      </c>
      <c r="G137">
        <f>2^(LOG(F137/Dashboard!$B$4,2)/LOG(Dashboard!$C$4/Dashboard!$B$4,2))-1</f>
        <v>1.0635856938932173</v>
      </c>
      <c r="H137" s="14" t="s">
        <v>450</v>
      </c>
      <c r="S137" s="40">
        <v>404</v>
      </c>
      <c r="U137" s="35">
        <v>40404</v>
      </c>
      <c r="V137" s="41">
        <v>9.9990099990099994E-3</v>
      </c>
    </row>
    <row r="138" spans="1:22" hidden="1" x14ac:dyDescent="0.2">
      <c r="A138" s="14" t="s">
        <v>442</v>
      </c>
      <c r="B138" s="14" t="s">
        <v>447</v>
      </c>
      <c r="C138" s="15" t="s">
        <v>190</v>
      </c>
      <c r="D138" s="35">
        <v>6</v>
      </c>
      <c r="E138" s="35">
        <v>17</v>
      </c>
      <c r="F138">
        <v>55433.690999999999</v>
      </c>
      <c r="G138">
        <f>2^(LOG(F138/Dashboard!$B$4,2)/LOG(Dashboard!$C$4/Dashboard!$B$4,2))-1</f>
        <v>1.0269646146450646</v>
      </c>
      <c r="H138" s="14" t="s">
        <v>450</v>
      </c>
      <c r="S138" s="40">
        <v>404</v>
      </c>
      <c r="U138" s="35">
        <v>40404</v>
      </c>
      <c r="V138" s="41">
        <v>9.9990099990099994E-3</v>
      </c>
    </row>
    <row r="139" spans="1:22" hidden="1" x14ac:dyDescent="0.2">
      <c r="A139" s="14" t="s">
        <v>442</v>
      </c>
      <c r="B139" s="14" t="s">
        <v>447</v>
      </c>
      <c r="C139" s="15" t="s">
        <v>191</v>
      </c>
      <c r="D139" s="35">
        <v>6</v>
      </c>
      <c r="E139" s="35">
        <v>18</v>
      </c>
      <c r="F139">
        <v>69901.351999999999</v>
      </c>
      <c r="G139">
        <f>2^(LOG(F139/Dashboard!$B$4,2)/LOG(Dashboard!$C$4/Dashboard!$B$4,2))-1</f>
        <v>1.2436096646487882</v>
      </c>
      <c r="H139" s="24" t="s">
        <v>69</v>
      </c>
      <c r="I139" s="25">
        <v>5.4450054450050002E-2</v>
      </c>
      <c r="M139" s="25">
        <v>5.4450054450050002E-2</v>
      </c>
      <c r="S139" s="40">
        <v>403.6</v>
      </c>
      <c r="U139" s="35">
        <v>40404</v>
      </c>
      <c r="V139" s="41">
        <v>9.9945549945550001E-3</v>
      </c>
    </row>
    <row r="140" spans="1:22" hidden="1" x14ac:dyDescent="0.2">
      <c r="A140" s="14" t="s">
        <v>442</v>
      </c>
      <c r="B140" s="14" t="s">
        <v>447</v>
      </c>
      <c r="C140" s="15" t="s">
        <v>192</v>
      </c>
      <c r="D140" s="35">
        <v>6</v>
      </c>
      <c r="E140" s="35">
        <v>19</v>
      </c>
      <c r="F140">
        <v>68426.851999999999</v>
      </c>
      <c r="G140">
        <f>2^(LOG(F140/Dashboard!$B$4,2)/LOG(Dashboard!$C$4/Dashboard!$B$4,2))-1</f>
        <v>1.2227613177057726</v>
      </c>
      <c r="H140" s="24" t="s">
        <v>69</v>
      </c>
      <c r="I140" s="25">
        <v>5.4450054450050002E-2</v>
      </c>
      <c r="M140" s="25">
        <v>5.4450054450050002E-2</v>
      </c>
      <c r="S140" s="40">
        <v>403.6</v>
      </c>
      <c r="U140" s="35">
        <v>40404</v>
      </c>
      <c r="V140" s="41">
        <v>9.9945549945550001E-3</v>
      </c>
    </row>
    <row r="141" spans="1:22" hidden="1" x14ac:dyDescent="0.2">
      <c r="A141" s="14" t="s">
        <v>442</v>
      </c>
      <c r="B141" s="14" t="s">
        <v>447</v>
      </c>
      <c r="C141" s="15" t="s">
        <v>193</v>
      </c>
      <c r="D141" s="35">
        <v>6</v>
      </c>
      <c r="E141" s="35">
        <v>20</v>
      </c>
      <c r="F141">
        <v>71062.937000000005</v>
      </c>
      <c r="G141">
        <f>2^(LOG(F141/Dashboard!$B$4,2)/LOG(Dashboard!$C$4/Dashboard!$B$4,2))-1</f>
        <v>1.2598601595132957</v>
      </c>
      <c r="H141" s="26" t="s">
        <v>72</v>
      </c>
      <c r="I141" s="27">
        <v>5.4450054450050002E-2</v>
      </c>
      <c r="N141" s="27">
        <v>5.4450054450050002E-2</v>
      </c>
      <c r="S141" s="40">
        <v>403.6</v>
      </c>
      <c r="U141" s="35">
        <v>40404</v>
      </c>
      <c r="V141" s="41">
        <v>9.9945549945550001E-3</v>
      </c>
    </row>
    <row r="142" spans="1:22" hidden="1" x14ac:dyDescent="0.2">
      <c r="A142" s="14" t="s">
        <v>442</v>
      </c>
      <c r="B142" s="14" t="s">
        <v>447</v>
      </c>
      <c r="C142" s="15" t="s">
        <v>194</v>
      </c>
      <c r="D142" s="35">
        <v>6</v>
      </c>
      <c r="E142" s="35">
        <v>21</v>
      </c>
      <c r="F142">
        <v>56116.417999999998</v>
      </c>
      <c r="G142">
        <f>2^(LOG(F142/Dashboard!$B$4,2)/LOG(Dashboard!$C$4/Dashboard!$B$4,2))-1</f>
        <v>1.0378587467860823</v>
      </c>
      <c r="H142" s="26" t="s">
        <v>72</v>
      </c>
      <c r="I142" s="27">
        <v>5.4450054450050002E-2</v>
      </c>
      <c r="N142" s="27">
        <v>5.4450054450050002E-2</v>
      </c>
      <c r="S142" s="40">
        <v>403.6</v>
      </c>
      <c r="U142" s="35">
        <v>40404</v>
      </c>
      <c r="V142" s="41">
        <v>9.9945549945550001E-3</v>
      </c>
    </row>
    <row r="143" spans="1:22" hidden="1" x14ac:dyDescent="0.2">
      <c r="A143" s="14" t="s">
        <v>442</v>
      </c>
      <c r="B143" s="14" t="s">
        <v>447</v>
      </c>
      <c r="C143" s="15" t="s">
        <v>195</v>
      </c>
      <c r="D143" s="35">
        <v>6</v>
      </c>
      <c r="E143" s="35">
        <v>22</v>
      </c>
      <c r="F143">
        <v>6426.6480000000001</v>
      </c>
      <c r="G143">
        <f>2^(LOG(F143/Dashboard!$B$4,2)/LOG(Dashboard!$C$4/Dashboard!$B$4,2))-1</f>
        <v>-0.21101421401539233</v>
      </c>
      <c r="H143" s="14" t="s">
        <v>75</v>
      </c>
      <c r="M143" s="25">
        <v>0.17325017325020001</v>
      </c>
      <c r="N143" s="27">
        <v>0.17325017325020001</v>
      </c>
      <c r="R143" s="28">
        <v>5.4450054450050002E-2</v>
      </c>
      <c r="S143" s="40">
        <v>402.4</v>
      </c>
      <c r="U143" s="35">
        <v>40404</v>
      </c>
      <c r="V143" s="41">
        <v>9.9995049995050007E-3</v>
      </c>
    </row>
    <row r="144" spans="1:22" hidden="1" x14ac:dyDescent="0.2">
      <c r="A144" s="14" t="s">
        <v>442</v>
      </c>
      <c r="B144" s="14" t="s">
        <v>447</v>
      </c>
      <c r="C144" s="15" t="s">
        <v>196</v>
      </c>
      <c r="D144" s="35">
        <v>6</v>
      </c>
      <c r="E144" s="35">
        <v>23</v>
      </c>
      <c r="F144">
        <v>6075.8019999999997</v>
      </c>
      <c r="G144">
        <f>2^(LOG(F144/Dashboard!$B$4,2)/LOG(Dashboard!$C$4/Dashboard!$B$4,2))-1</f>
        <v>-0.23017339411848936</v>
      </c>
      <c r="H144" s="14" t="s">
        <v>75</v>
      </c>
      <c r="M144" s="25">
        <v>0.17325017325020001</v>
      </c>
      <c r="N144" s="27">
        <v>0.17325017325020001</v>
      </c>
      <c r="R144" s="28">
        <v>5.4450054450050002E-2</v>
      </c>
      <c r="S144" s="40">
        <v>402.4</v>
      </c>
      <c r="U144" s="35">
        <v>40404</v>
      </c>
      <c r="V144" s="41">
        <v>9.9995049995050007E-3</v>
      </c>
    </row>
    <row r="145" spans="1:22" hidden="1" x14ac:dyDescent="0.2">
      <c r="A145" s="14" t="s">
        <v>442</v>
      </c>
      <c r="B145" s="14" t="s">
        <v>447</v>
      </c>
      <c r="C145" s="15" t="s">
        <v>197</v>
      </c>
      <c r="D145" s="35">
        <v>6</v>
      </c>
      <c r="E145" s="35">
        <v>24</v>
      </c>
      <c r="F145">
        <v>18.965</v>
      </c>
      <c r="G145">
        <f>2^(LOG(F145/Dashboard!$B$4,2)/LOG(Dashboard!$C$4/Dashboard!$B$4,2))-1</f>
        <v>-0.9384564977371036</v>
      </c>
      <c r="H145" s="14" t="s">
        <v>449</v>
      </c>
    </row>
    <row r="146" spans="1:22" x14ac:dyDescent="0.2">
      <c r="A146" s="14" t="s">
        <v>442</v>
      </c>
      <c r="B146" s="14" t="s">
        <v>447</v>
      </c>
      <c r="C146" s="15" t="s">
        <v>198</v>
      </c>
      <c r="D146" s="35">
        <v>7</v>
      </c>
      <c r="E146" s="35">
        <v>1</v>
      </c>
      <c r="F146">
        <v>83425.523000000001</v>
      </c>
      <c r="G146">
        <f>2^(LOG(F146/Dashboard!$B$4,2)/LOG(Dashboard!$C$4/Dashboard!$B$4,2))-1</f>
        <v>1.4242837565324686</v>
      </c>
      <c r="H146" s="16" t="s">
        <v>47</v>
      </c>
      <c r="I146" s="17">
        <v>0.1237501237501</v>
      </c>
      <c r="J146" s="17">
        <v>0.1237501237501</v>
      </c>
      <c r="S146" s="40">
        <v>404</v>
      </c>
      <c r="U146" s="35">
        <v>40404</v>
      </c>
      <c r="V146" s="41">
        <v>1.0001485001485001E-2</v>
      </c>
    </row>
    <row r="147" spans="1:22" x14ac:dyDescent="0.2">
      <c r="A147" s="14" t="s">
        <v>442</v>
      </c>
      <c r="B147" s="14" t="s">
        <v>447</v>
      </c>
      <c r="C147" s="15" t="s">
        <v>199</v>
      </c>
      <c r="D147" s="35">
        <v>7</v>
      </c>
      <c r="E147" s="35">
        <v>2</v>
      </c>
      <c r="F147">
        <v>36744.023000000001</v>
      </c>
      <c r="G147">
        <f>2^(LOG(F147/Dashboard!$B$4,2)/LOG(Dashboard!$C$4/Dashboard!$B$4,2))-1</f>
        <v>0.69294894134730978</v>
      </c>
      <c r="H147" s="16" t="s">
        <v>47</v>
      </c>
      <c r="I147" s="17">
        <v>0.1237501237501</v>
      </c>
      <c r="J147" s="17">
        <v>0.1237501237501</v>
      </c>
      <c r="S147" s="40">
        <v>404</v>
      </c>
      <c r="U147" s="35">
        <v>40404</v>
      </c>
      <c r="V147" s="41">
        <v>1.0001485001485001E-2</v>
      </c>
    </row>
    <row r="148" spans="1:22" x14ac:dyDescent="0.2">
      <c r="A148" s="14" t="s">
        <v>442</v>
      </c>
      <c r="B148" s="14" t="s">
        <v>447</v>
      </c>
      <c r="C148" s="15" t="s">
        <v>200</v>
      </c>
      <c r="D148" s="35">
        <v>7</v>
      </c>
      <c r="E148" s="35">
        <v>3</v>
      </c>
      <c r="F148">
        <v>70349.391000000003</v>
      </c>
      <c r="G148">
        <f>2^(LOG(F148/Dashboard!$B$4,2)/LOG(Dashboard!$C$4/Dashboard!$B$4,2))-1</f>
        <v>1.2498955519649102</v>
      </c>
      <c r="H148" s="16" t="s">
        <v>47</v>
      </c>
      <c r="I148" s="17">
        <v>0.1237501237501</v>
      </c>
      <c r="J148" s="17">
        <v>0.1237501237501</v>
      </c>
      <c r="S148" s="40">
        <v>404</v>
      </c>
      <c r="U148" s="35">
        <v>40404</v>
      </c>
      <c r="V148" s="41">
        <v>1.0001485001485001E-2</v>
      </c>
    </row>
    <row r="149" spans="1:22" x14ac:dyDescent="0.2">
      <c r="A149" s="14" t="s">
        <v>442</v>
      </c>
      <c r="B149" s="14" t="s">
        <v>447</v>
      </c>
      <c r="C149" s="15" t="s">
        <v>201</v>
      </c>
      <c r="D149" s="35">
        <v>7</v>
      </c>
      <c r="E149" s="35">
        <v>4</v>
      </c>
      <c r="F149">
        <v>62400.832000000002</v>
      </c>
      <c r="G149">
        <f>2^(LOG(F149/Dashboard!$B$4,2)/LOG(Dashboard!$C$4/Dashboard!$B$4,2))-1</f>
        <v>1.1348197242463405</v>
      </c>
      <c r="H149" s="18" t="s">
        <v>51</v>
      </c>
      <c r="I149" s="19">
        <v>4.5919544635519997E-2</v>
      </c>
      <c r="K149" s="19">
        <v>4.5919544635519997E-2</v>
      </c>
      <c r="S149" s="40">
        <v>430.8</v>
      </c>
      <c r="T149" s="40">
        <v>2688</v>
      </c>
      <c r="U149" s="35">
        <v>43118.894486340003</v>
      </c>
      <c r="V149" s="41">
        <v>9.9909797116078895E-3</v>
      </c>
    </row>
    <row r="150" spans="1:22" x14ac:dyDescent="0.2">
      <c r="A150" s="14" t="s">
        <v>442</v>
      </c>
      <c r="B150" s="14" t="s">
        <v>447</v>
      </c>
      <c r="C150" s="15" t="s">
        <v>202</v>
      </c>
      <c r="D150" s="35">
        <v>7</v>
      </c>
      <c r="E150" s="35">
        <v>5</v>
      </c>
      <c r="F150">
        <v>73817.554999999993</v>
      </c>
      <c r="G150">
        <f>2^(LOG(F150/Dashboard!$B$4,2)/LOG(Dashboard!$C$4/Dashboard!$B$4,2))-1</f>
        <v>1.2978096658328631</v>
      </c>
      <c r="H150" s="18" t="s">
        <v>51</v>
      </c>
      <c r="I150" s="19">
        <v>4.5919544635519997E-2</v>
      </c>
      <c r="K150" s="19">
        <v>4.5919544635519997E-2</v>
      </c>
      <c r="S150" s="40">
        <v>430.8</v>
      </c>
      <c r="T150" s="40">
        <v>2688</v>
      </c>
      <c r="U150" s="35">
        <v>43118.894486340003</v>
      </c>
      <c r="V150" s="41">
        <v>9.9909797116078895E-3</v>
      </c>
    </row>
    <row r="151" spans="1:22" x14ac:dyDescent="0.2">
      <c r="A151" s="14" t="s">
        <v>442</v>
      </c>
      <c r="B151" s="14" t="s">
        <v>447</v>
      </c>
      <c r="C151" s="15" t="s">
        <v>203</v>
      </c>
      <c r="D151" s="35">
        <v>7</v>
      </c>
      <c r="E151" s="35">
        <v>6</v>
      </c>
      <c r="F151">
        <v>44358.332000000002</v>
      </c>
      <c r="G151">
        <f>2^(LOG(F151/Dashboard!$B$4,2)/LOG(Dashboard!$C$4/Dashboard!$B$4,2))-1</f>
        <v>0.83847867345889049</v>
      </c>
      <c r="H151" s="18" t="s">
        <v>51</v>
      </c>
      <c r="I151" s="19">
        <v>4.5919544635519997E-2</v>
      </c>
      <c r="K151" s="19">
        <v>4.5919544635519997E-2</v>
      </c>
      <c r="S151" s="40">
        <v>430.8</v>
      </c>
      <c r="T151" s="40">
        <v>2688</v>
      </c>
      <c r="U151" s="35">
        <v>43118.894486340003</v>
      </c>
      <c r="V151" s="41">
        <v>9.9909797116078895E-3</v>
      </c>
    </row>
    <row r="152" spans="1:22" x14ac:dyDescent="0.2">
      <c r="A152" s="14" t="s">
        <v>442</v>
      </c>
      <c r="B152" s="14" t="s">
        <v>447</v>
      </c>
      <c r="C152" s="15" t="s">
        <v>204</v>
      </c>
      <c r="D152" s="35">
        <v>7</v>
      </c>
      <c r="E152" s="35">
        <v>7</v>
      </c>
      <c r="F152">
        <v>43199.116999999998</v>
      </c>
      <c r="G152">
        <f>2^(LOG(F152/Dashboard!$B$4,2)/LOG(Dashboard!$C$4/Dashboard!$B$4,2))-1</f>
        <v>0.81728340968902713</v>
      </c>
      <c r="H152" s="20" t="s">
        <v>55</v>
      </c>
      <c r="I152" s="21">
        <v>1.980001980002E-3</v>
      </c>
      <c r="L152" s="21">
        <v>1.980001980002E-3</v>
      </c>
      <c r="S152" s="40">
        <v>404</v>
      </c>
      <c r="U152" s="35">
        <v>40404</v>
      </c>
      <c r="V152" s="41">
        <v>0.01</v>
      </c>
    </row>
    <row r="153" spans="1:22" x14ac:dyDescent="0.2">
      <c r="A153" s="14" t="s">
        <v>442</v>
      </c>
      <c r="B153" s="14" t="s">
        <v>447</v>
      </c>
      <c r="C153" s="15" t="s">
        <v>205</v>
      </c>
      <c r="D153" s="35">
        <v>7</v>
      </c>
      <c r="E153" s="35">
        <v>8</v>
      </c>
      <c r="F153">
        <v>84542.07</v>
      </c>
      <c r="G153">
        <f>2^(LOG(F153/Dashboard!$B$4,2)/LOG(Dashboard!$C$4/Dashboard!$B$4,2))-1</f>
        <v>1.4384386190158209</v>
      </c>
      <c r="H153" s="20" t="s">
        <v>55</v>
      </c>
      <c r="I153" s="21">
        <v>1.980001980002E-3</v>
      </c>
      <c r="L153" s="21">
        <v>1.980001980002E-3</v>
      </c>
      <c r="S153" s="40">
        <v>404</v>
      </c>
      <c r="U153" s="35">
        <v>40404</v>
      </c>
      <c r="V153" s="41">
        <v>0.01</v>
      </c>
    </row>
    <row r="154" spans="1:22" x14ac:dyDescent="0.2">
      <c r="A154" s="14" t="s">
        <v>442</v>
      </c>
      <c r="B154" s="14" t="s">
        <v>447</v>
      </c>
      <c r="C154" s="15" t="s">
        <v>206</v>
      </c>
      <c r="D154" s="35">
        <v>7</v>
      </c>
      <c r="E154" s="35">
        <v>9</v>
      </c>
      <c r="F154">
        <v>56761.218999999997</v>
      </c>
      <c r="G154">
        <f>2^(LOG(F154/Dashboard!$B$4,2)/LOG(Dashboard!$C$4/Dashboard!$B$4,2))-1</f>
        <v>1.0480795001464727</v>
      </c>
      <c r="H154" s="20" t="s">
        <v>55</v>
      </c>
      <c r="I154" s="21">
        <v>1.980001980002E-3</v>
      </c>
      <c r="L154" s="21">
        <v>1.980001980002E-3</v>
      </c>
      <c r="S154" s="40">
        <v>404</v>
      </c>
      <c r="U154" s="35">
        <v>40404</v>
      </c>
      <c r="V154" s="41">
        <v>0.01</v>
      </c>
    </row>
    <row r="155" spans="1:22" hidden="1" x14ac:dyDescent="0.2">
      <c r="A155" s="14" t="s">
        <v>442</v>
      </c>
      <c r="B155" s="14" t="s">
        <v>447</v>
      </c>
      <c r="C155" s="15" t="s">
        <v>207</v>
      </c>
      <c r="D155" s="35">
        <v>7</v>
      </c>
      <c r="E155" s="35">
        <v>10</v>
      </c>
      <c r="F155">
        <v>27930.199000000001</v>
      </c>
      <c r="G155">
        <f>2^(LOG(F155/Dashboard!$B$4,2)/LOG(Dashboard!$C$4/Dashboard!$B$4,2))-1</f>
        <v>0.50136080642062697</v>
      </c>
      <c r="H155" s="14" t="s">
        <v>59</v>
      </c>
      <c r="J155" s="17">
        <v>0.11743155243389999</v>
      </c>
      <c r="K155" s="19">
        <v>4.6502894763820003E-2</v>
      </c>
      <c r="S155" s="40">
        <v>425.6</v>
      </c>
      <c r="T155" s="40">
        <v>2152.08</v>
      </c>
      <c r="U155" s="35">
        <v>42577.994554019999</v>
      </c>
      <c r="V155" s="41">
        <v>9.9981223742204792E-3</v>
      </c>
    </row>
    <row r="156" spans="1:22" hidden="1" x14ac:dyDescent="0.2">
      <c r="A156" s="14" t="s">
        <v>442</v>
      </c>
      <c r="B156" s="14" t="s">
        <v>447</v>
      </c>
      <c r="C156" s="15" t="s">
        <v>208</v>
      </c>
      <c r="D156" s="35">
        <v>7</v>
      </c>
      <c r="E156" s="35">
        <v>11</v>
      </c>
      <c r="F156">
        <v>52185.995999999999</v>
      </c>
      <c r="G156">
        <f>2^(LOG(F156/Dashboard!$B$4,2)/LOG(Dashboard!$C$4/Dashboard!$B$4,2))-1</f>
        <v>0.97407956089848891</v>
      </c>
      <c r="H156" s="14" t="s">
        <v>59</v>
      </c>
      <c r="J156" s="17">
        <v>0.11743155243389999</v>
      </c>
      <c r="K156" s="19">
        <v>4.6502894763820003E-2</v>
      </c>
      <c r="S156" s="40">
        <v>425.6</v>
      </c>
      <c r="T156" s="40">
        <v>2152.08</v>
      </c>
      <c r="U156" s="35">
        <v>42577.994554019999</v>
      </c>
      <c r="V156" s="41">
        <v>9.9981223742204792E-3</v>
      </c>
    </row>
    <row r="157" spans="1:22" hidden="1" x14ac:dyDescent="0.2">
      <c r="A157" s="14" t="s">
        <v>442</v>
      </c>
      <c r="B157" s="14" t="s">
        <v>447</v>
      </c>
      <c r="C157" s="15" t="s">
        <v>209</v>
      </c>
      <c r="D157" s="35">
        <v>7</v>
      </c>
      <c r="E157" s="35">
        <v>12</v>
      </c>
      <c r="F157">
        <v>44318.031000000003</v>
      </c>
      <c r="G157">
        <f>2^(LOG(F157/Dashboard!$B$4,2)/LOG(Dashboard!$C$4/Dashboard!$B$4,2))-1</f>
        <v>0.83774706344050509</v>
      </c>
      <c r="H157" s="14" t="s">
        <v>59</v>
      </c>
      <c r="J157" s="17">
        <v>0.1237501237501</v>
      </c>
      <c r="L157" s="21">
        <v>1.980001980002E-3</v>
      </c>
      <c r="S157" s="40">
        <v>404</v>
      </c>
      <c r="U157" s="35">
        <v>40404</v>
      </c>
      <c r="V157" s="41">
        <v>1.0002475002475E-2</v>
      </c>
    </row>
    <row r="158" spans="1:22" hidden="1" x14ac:dyDescent="0.2">
      <c r="A158" s="14" t="s">
        <v>442</v>
      </c>
      <c r="B158" s="14" t="s">
        <v>447</v>
      </c>
      <c r="C158" s="15" t="s">
        <v>210</v>
      </c>
      <c r="D158" s="35">
        <v>7</v>
      </c>
      <c r="E158" s="35">
        <v>13</v>
      </c>
      <c r="F158">
        <v>66400.008000000002</v>
      </c>
      <c r="G158">
        <f>2^(LOG(F158/Dashboard!$B$4,2)/LOG(Dashboard!$C$4/Dashboard!$B$4,2))-1</f>
        <v>1.1936867694106157</v>
      </c>
      <c r="H158" s="14" t="s">
        <v>59</v>
      </c>
      <c r="J158" s="17">
        <v>0.1237501237501</v>
      </c>
      <c r="L158" s="21">
        <v>1.980001980002E-3</v>
      </c>
      <c r="S158" s="40">
        <v>404</v>
      </c>
      <c r="U158" s="35">
        <v>40404</v>
      </c>
      <c r="V158" s="41">
        <v>1.0002475002475E-2</v>
      </c>
    </row>
    <row r="159" spans="1:22" hidden="1" x14ac:dyDescent="0.2">
      <c r="A159" s="14" t="s">
        <v>442</v>
      </c>
      <c r="B159" s="14" t="s">
        <v>447</v>
      </c>
      <c r="C159" s="15" t="s">
        <v>211</v>
      </c>
      <c r="D159" s="35">
        <v>7</v>
      </c>
      <c r="E159" s="35">
        <v>14</v>
      </c>
      <c r="F159">
        <v>9257.1229999999996</v>
      </c>
      <c r="G159">
        <f>2^(LOG(F159/Dashboard!$B$4,2)/LOG(Dashboard!$C$4/Dashboard!$B$4,2))-1</f>
        <v>-7.4296840961580735E-2</v>
      </c>
      <c r="H159" s="22" t="s">
        <v>64</v>
      </c>
      <c r="I159" s="23">
        <v>9.9990099990099992</v>
      </c>
      <c r="Q159" s="23">
        <v>9.9990099990099992</v>
      </c>
      <c r="S159" s="40">
        <v>363.6</v>
      </c>
      <c r="U159" s="35">
        <v>40404</v>
      </c>
      <c r="V159" s="41">
        <v>9.9990099990099994E-3</v>
      </c>
    </row>
    <row r="160" spans="1:22" hidden="1" x14ac:dyDescent="0.2">
      <c r="A160" s="14" t="s">
        <v>442</v>
      </c>
      <c r="B160" s="14" t="s">
        <v>447</v>
      </c>
      <c r="C160" s="15" t="s">
        <v>212</v>
      </c>
      <c r="D160" s="35">
        <v>7</v>
      </c>
      <c r="E160" s="35">
        <v>15</v>
      </c>
      <c r="F160">
        <v>66177.172000000006</v>
      </c>
      <c r="G160">
        <f>2^(LOG(F160/Dashboard!$B$4,2)/LOG(Dashboard!$C$4/Dashboard!$B$4,2))-1</f>
        <v>1.1904599735717722</v>
      </c>
      <c r="H160" s="14" t="s">
        <v>451</v>
      </c>
      <c r="S160" s="40">
        <v>430.8</v>
      </c>
      <c r="T160" s="40">
        <v>2688</v>
      </c>
      <c r="U160" s="35">
        <v>43118.879999999997</v>
      </c>
      <c r="V160" s="41">
        <v>9.9909830682058508E-3</v>
      </c>
    </row>
    <row r="161" spans="1:22" hidden="1" x14ac:dyDescent="0.2">
      <c r="A161" s="14" t="s">
        <v>442</v>
      </c>
      <c r="B161" s="14" t="s">
        <v>447</v>
      </c>
      <c r="C161" s="15" t="s">
        <v>213</v>
      </c>
      <c r="D161" s="35">
        <v>7</v>
      </c>
      <c r="E161" s="35">
        <v>16</v>
      </c>
      <c r="F161">
        <v>55210.855000000003</v>
      </c>
      <c r="G161">
        <f>2^(LOG(F161/Dashboard!$B$4,2)/LOG(Dashboard!$C$4/Dashboard!$B$4,2))-1</f>
        <v>1.0233925555252568</v>
      </c>
      <c r="H161" s="14" t="s">
        <v>450</v>
      </c>
      <c r="S161" s="40">
        <v>404</v>
      </c>
      <c r="U161" s="35">
        <v>40404</v>
      </c>
      <c r="V161" s="41">
        <v>9.9990099990099994E-3</v>
      </c>
    </row>
    <row r="162" spans="1:22" hidden="1" x14ac:dyDescent="0.2">
      <c r="A162" s="14" t="s">
        <v>442</v>
      </c>
      <c r="B162" s="14" t="s">
        <v>447</v>
      </c>
      <c r="C162" s="15" t="s">
        <v>214</v>
      </c>
      <c r="D162" s="35">
        <v>7</v>
      </c>
      <c r="E162" s="35">
        <v>17</v>
      </c>
      <c r="F162">
        <v>33515.288999999997</v>
      </c>
      <c r="G162">
        <f>2^(LOG(F162/Dashboard!$B$4,2)/LOG(Dashboard!$C$4/Dashboard!$B$4,2))-1</f>
        <v>0.62612047316099928</v>
      </c>
      <c r="H162" s="14" t="s">
        <v>450</v>
      </c>
      <c r="S162" s="40">
        <v>404</v>
      </c>
      <c r="U162" s="35">
        <v>40404</v>
      </c>
      <c r="V162" s="41">
        <v>9.9990099990099994E-3</v>
      </c>
    </row>
    <row r="163" spans="1:22" hidden="1" x14ac:dyDescent="0.2">
      <c r="A163" s="14" t="s">
        <v>442</v>
      </c>
      <c r="B163" s="14" t="s">
        <v>447</v>
      </c>
      <c r="C163" s="15" t="s">
        <v>215</v>
      </c>
      <c r="D163" s="35">
        <v>7</v>
      </c>
      <c r="E163" s="35">
        <v>18</v>
      </c>
      <c r="F163">
        <v>38453.211000000003</v>
      </c>
      <c r="G163">
        <f>2^(LOG(F163/Dashboard!$B$4,2)/LOG(Dashboard!$C$4/Dashboard!$B$4,2))-1</f>
        <v>0.72699263033011818</v>
      </c>
      <c r="H163" s="24" t="s">
        <v>69</v>
      </c>
      <c r="I163" s="25">
        <v>1.485001485001E-2</v>
      </c>
      <c r="M163" s="25">
        <v>1.485001485001E-2</v>
      </c>
      <c r="S163" s="40">
        <v>404</v>
      </c>
      <c r="U163" s="35">
        <v>40404</v>
      </c>
      <c r="V163" s="41">
        <v>1.0000495000495E-2</v>
      </c>
    </row>
    <row r="164" spans="1:22" hidden="1" x14ac:dyDescent="0.2">
      <c r="A164" s="14" t="s">
        <v>442</v>
      </c>
      <c r="B164" s="14" t="s">
        <v>447</v>
      </c>
      <c r="C164" s="15" t="s">
        <v>216</v>
      </c>
      <c r="D164" s="35">
        <v>7</v>
      </c>
      <c r="E164" s="35">
        <v>19</v>
      </c>
      <c r="F164">
        <v>54841.046999999999</v>
      </c>
      <c r="G164">
        <f>2^(LOG(F164/Dashboard!$B$4,2)/LOG(Dashboard!$C$4/Dashboard!$B$4,2))-1</f>
        <v>1.0174466071594064</v>
      </c>
      <c r="H164" s="24" t="s">
        <v>69</v>
      </c>
      <c r="I164" s="25">
        <v>1.485001485001E-2</v>
      </c>
      <c r="M164" s="25">
        <v>1.485001485001E-2</v>
      </c>
      <c r="S164" s="40">
        <v>404</v>
      </c>
      <c r="U164" s="35">
        <v>40404</v>
      </c>
      <c r="V164" s="41">
        <v>1.0000495000495E-2</v>
      </c>
    </row>
    <row r="165" spans="1:22" hidden="1" x14ac:dyDescent="0.2">
      <c r="A165" s="14" t="s">
        <v>442</v>
      </c>
      <c r="B165" s="14" t="s">
        <v>447</v>
      </c>
      <c r="C165" s="15" t="s">
        <v>217</v>
      </c>
      <c r="D165" s="35">
        <v>7</v>
      </c>
      <c r="E165" s="35">
        <v>20</v>
      </c>
      <c r="F165">
        <v>48115.703000000001</v>
      </c>
      <c r="G165">
        <f>2^(LOG(F165/Dashboard!$B$4,2)/LOG(Dashboard!$C$4/Dashboard!$B$4,2))-1</f>
        <v>0.90511573721833183</v>
      </c>
      <c r="H165" s="26" t="s">
        <v>72</v>
      </c>
      <c r="I165" s="27">
        <v>1.485001485001E-2</v>
      </c>
      <c r="N165" s="27">
        <v>1.485001485001E-2</v>
      </c>
      <c r="S165" s="40">
        <v>404</v>
      </c>
      <c r="U165" s="35">
        <v>40404</v>
      </c>
      <c r="V165" s="41">
        <v>1.0000495000495E-2</v>
      </c>
    </row>
    <row r="166" spans="1:22" hidden="1" x14ac:dyDescent="0.2">
      <c r="A166" s="14" t="s">
        <v>442</v>
      </c>
      <c r="B166" s="14" t="s">
        <v>447</v>
      </c>
      <c r="C166" s="15" t="s">
        <v>218</v>
      </c>
      <c r="D166" s="35">
        <v>7</v>
      </c>
      <c r="E166" s="35">
        <v>21</v>
      </c>
      <c r="F166">
        <v>39894.527000000002</v>
      </c>
      <c r="G166">
        <f>2^(LOG(F166/Dashboard!$B$4,2)/LOG(Dashboard!$C$4/Dashboard!$B$4,2))-1</f>
        <v>0.75504537469206556</v>
      </c>
      <c r="H166" s="26" t="s">
        <v>72</v>
      </c>
      <c r="I166" s="27">
        <v>1.485001485001E-2</v>
      </c>
      <c r="N166" s="27">
        <v>1.485001485001E-2</v>
      </c>
      <c r="S166" s="40">
        <v>404</v>
      </c>
      <c r="U166" s="35">
        <v>40404</v>
      </c>
      <c r="V166" s="41">
        <v>1.0000495000495E-2</v>
      </c>
    </row>
    <row r="167" spans="1:22" hidden="1" x14ac:dyDescent="0.2">
      <c r="A167" s="14" t="s">
        <v>442</v>
      </c>
      <c r="B167" s="14" t="s">
        <v>447</v>
      </c>
      <c r="C167" s="15" t="s">
        <v>219</v>
      </c>
      <c r="D167" s="35">
        <v>7</v>
      </c>
      <c r="E167" s="35">
        <v>22</v>
      </c>
      <c r="F167">
        <v>8716.6309999999994</v>
      </c>
      <c r="G167">
        <f>2^(LOG(F167/Dashboard!$B$4,2)/LOG(Dashboard!$C$4/Dashboard!$B$4,2))-1</f>
        <v>-9.8365102233138324E-2</v>
      </c>
      <c r="H167" s="14" t="s">
        <v>75</v>
      </c>
      <c r="M167" s="25">
        <v>0.17325017325020001</v>
      </c>
      <c r="N167" s="27">
        <v>0.17325017325020001</v>
      </c>
      <c r="R167" s="28">
        <v>1.485001485001E-2</v>
      </c>
      <c r="S167" s="40">
        <v>402.4</v>
      </c>
      <c r="U167" s="35">
        <v>40404</v>
      </c>
      <c r="V167" s="41">
        <v>9.9955449955449992E-3</v>
      </c>
    </row>
    <row r="168" spans="1:22" hidden="1" x14ac:dyDescent="0.2">
      <c r="A168" s="14" t="s">
        <v>442</v>
      </c>
      <c r="B168" s="14" t="s">
        <v>447</v>
      </c>
      <c r="C168" s="15" t="s">
        <v>220</v>
      </c>
      <c r="D168" s="35">
        <v>7</v>
      </c>
      <c r="E168" s="35">
        <v>23</v>
      </c>
      <c r="F168">
        <v>4667.6760000000004</v>
      </c>
      <c r="G168">
        <f>2^(LOG(F168/Dashboard!$B$4,2)/LOG(Dashboard!$C$4/Dashboard!$B$4,2))-1</f>
        <v>-0.31411276366700658</v>
      </c>
      <c r="H168" s="14" t="s">
        <v>75</v>
      </c>
      <c r="M168" s="25">
        <v>0.17325017325020001</v>
      </c>
      <c r="N168" s="27">
        <v>0.17325017325020001</v>
      </c>
      <c r="R168" s="28">
        <v>1.485001485001E-2</v>
      </c>
      <c r="S168" s="40">
        <v>402.4</v>
      </c>
      <c r="U168" s="35">
        <v>40404</v>
      </c>
      <c r="V168" s="41">
        <v>9.9955449955449992E-3</v>
      </c>
    </row>
    <row r="169" spans="1:22" hidden="1" x14ac:dyDescent="0.2">
      <c r="A169" s="14" t="s">
        <v>442</v>
      </c>
      <c r="B169" s="14" t="s">
        <v>447</v>
      </c>
      <c r="C169" s="15" t="s">
        <v>221</v>
      </c>
      <c r="D169" s="35">
        <v>7</v>
      </c>
      <c r="E169" s="35">
        <v>24</v>
      </c>
      <c r="F169">
        <v>16.594000000000001</v>
      </c>
      <c r="G169">
        <f>2^(LOG(F169/Dashboard!$B$4,2)/LOG(Dashboard!$C$4/Dashboard!$B$4,2))-1</f>
        <v>-0.94195249543906112</v>
      </c>
      <c r="H169" s="14" t="s">
        <v>449</v>
      </c>
    </row>
    <row r="170" spans="1:22" x14ac:dyDescent="0.2">
      <c r="A170" s="14" t="s">
        <v>442</v>
      </c>
      <c r="B170" s="14" t="s">
        <v>447</v>
      </c>
      <c r="C170" s="15" t="s">
        <v>222</v>
      </c>
      <c r="D170" s="35">
        <v>8</v>
      </c>
      <c r="E170" s="35">
        <v>1</v>
      </c>
      <c r="F170">
        <v>67490.468999999997</v>
      </c>
      <c r="G170">
        <f>2^(LOG(F170/Dashboard!$B$4,2)/LOG(Dashboard!$C$4/Dashboard!$B$4,2))-1</f>
        <v>1.2093901799341844</v>
      </c>
      <c r="H170" s="16" t="s">
        <v>47</v>
      </c>
      <c r="I170" s="17">
        <v>2.475002475002E-2</v>
      </c>
      <c r="J170" s="17">
        <v>2.475002475002E-2</v>
      </c>
      <c r="S170" s="40">
        <v>404</v>
      </c>
      <c r="U170" s="35">
        <v>40404</v>
      </c>
      <c r="V170" s="41">
        <v>9.9995049995050007E-3</v>
      </c>
    </row>
    <row r="171" spans="1:22" x14ac:dyDescent="0.2">
      <c r="A171" s="14" t="s">
        <v>442</v>
      </c>
      <c r="B171" s="14" t="s">
        <v>447</v>
      </c>
      <c r="C171" s="15" t="s">
        <v>223</v>
      </c>
      <c r="D171" s="35">
        <v>8</v>
      </c>
      <c r="E171" s="35">
        <v>2</v>
      </c>
      <c r="F171">
        <v>42639.66</v>
      </c>
      <c r="G171">
        <f>2^(LOG(F171/Dashboard!$B$4,2)/LOG(Dashboard!$C$4/Dashboard!$B$4,2))-1</f>
        <v>0.80693978877507733</v>
      </c>
      <c r="H171" s="16" t="s">
        <v>47</v>
      </c>
      <c r="I171" s="17">
        <v>2.475002475002E-2</v>
      </c>
      <c r="J171" s="17">
        <v>2.475002475002E-2</v>
      </c>
      <c r="S171" s="40">
        <v>404</v>
      </c>
      <c r="U171" s="35">
        <v>40404</v>
      </c>
      <c r="V171" s="41">
        <v>9.9995049995050007E-3</v>
      </c>
    </row>
    <row r="172" spans="1:22" x14ac:dyDescent="0.2">
      <c r="A172" s="14" t="s">
        <v>442</v>
      </c>
      <c r="B172" s="14" t="s">
        <v>447</v>
      </c>
      <c r="C172" s="15" t="s">
        <v>224</v>
      </c>
      <c r="D172" s="35">
        <v>8</v>
      </c>
      <c r="E172" s="35">
        <v>3</v>
      </c>
      <c r="F172">
        <v>38851.468999999997</v>
      </c>
      <c r="G172">
        <f>2^(LOG(F172/Dashboard!$B$4,2)/LOG(Dashboard!$C$4/Dashboard!$B$4,2))-1</f>
        <v>0.73480229997521507</v>
      </c>
      <c r="H172" s="16" t="s">
        <v>47</v>
      </c>
      <c r="I172" s="17">
        <v>2.475002475002E-2</v>
      </c>
      <c r="J172" s="17">
        <v>2.475002475002E-2</v>
      </c>
      <c r="S172" s="40">
        <v>404</v>
      </c>
      <c r="U172" s="35">
        <v>40404</v>
      </c>
      <c r="V172" s="41">
        <v>9.9995049995050007E-3</v>
      </c>
    </row>
    <row r="173" spans="1:22" x14ac:dyDescent="0.2">
      <c r="A173" s="14" t="s">
        <v>442</v>
      </c>
      <c r="B173" s="14" t="s">
        <v>447</v>
      </c>
      <c r="C173" s="15" t="s">
        <v>225</v>
      </c>
      <c r="D173" s="35">
        <v>8</v>
      </c>
      <c r="E173" s="35">
        <v>4</v>
      </c>
      <c r="F173">
        <v>57659.667999999998</v>
      </c>
      <c r="G173">
        <f>2^(LOG(F173/Dashboard!$B$4,2)/LOG(Dashboard!$C$4/Dashboard!$B$4,2))-1</f>
        <v>1.0622126029826693</v>
      </c>
      <c r="H173" s="18" t="s">
        <v>51</v>
      </c>
      <c r="I173" s="19">
        <v>1.0204345949820001E-2</v>
      </c>
      <c r="K173" s="19">
        <v>1.0204345949820001E-2</v>
      </c>
      <c r="S173" s="40">
        <v>430.8</v>
      </c>
      <c r="T173" s="40">
        <v>2688</v>
      </c>
      <c r="U173" s="35">
        <v>43118.883088000002</v>
      </c>
      <c r="V173" s="41">
        <v>9.9909823526920603E-3</v>
      </c>
    </row>
    <row r="174" spans="1:22" x14ac:dyDescent="0.2">
      <c r="A174" s="14" t="s">
        <v>442</v>
      </c>
      <c r="B174" s="14" t="s">
        <v>447</v>
      </c>
      <c r="C174" s="15" t="s">
        <v>226</v>
      </c>
      <c r="D174" s="35">
        <v>8</v>
      </c>
      <c r="E174" s="35">
        <v>5</v>
      </c>
      <c r="F174">
        <v>44711.550999999999</v>
      </c>
      <c r="G174">
        <f>2^(LOG(F174/Dashboard!$B$4,2)/LOG(Dashboard!$C$4/Dashboard!$B$4,2))-1</f>
        <v>0.84487496028371423</v>
      </c>
      <c r="H174" s="18" t="s">
        <v>51</v>
      </c>
      <c r="I174" s="19">
        <v>1.0204345949820001E-2</v>
      </c>
      <c r="K174" s="19">
        <v>1.0204345949820001E-2</v>
      </c>
      <c r="S174" s="40">
        <v>430.8</v>
      </c>
      <c r="T174" s="40">
        <v>2688</v>
      </c>
      <c r="U174" s="35">
        <v>43118.883088000002</v>
      </c>
      <c r="V174" s="41">
        <v>9.9909823526920603E-3</v>
      </c>
    </row>
    <row r="175" spans="1:22" x14ac:dyDescent="0.2">
      <c r="A175" s="14" t="s">
        <v>442</v>
      </c>
      <c r="B175" s="14" t="s">
        <v>447</v>
      </c>
      <c r="C175" s="15" t="s">
        <v>227</v>
      </c>
      <c r="D175" s="35">
        <v>8</v>
      </c>
      <c r="E175" s="35">
        <v>6</v>
      </c>
      <c r="F175">
        <v>52036.648000000001</v>
      </c>
      <c r="G175">
        <f>2^(LOG(F175/Dashboard!$B$4,2)/LOG(Dashboard!$C$4/Dashboard!$B$4,2))-1</f>
        <v>0.97160368266999275</v>
      </c>
      <c r="H175" s="18" t="s">
        <v>51</v>
      </c>
      <c r="I175" s="19">
        <v>1.0204345949820001E-2</v>
      </c>
      <c r="K175" s="19">
        <v>1.0204345949820001E-2</v>
      </c>
      <c r="S175" s="40">
        <v>430.8</v>
      </c>
      <c r="T175" s="40">
        <v>2688</v>
      </c>
      <c r="U175" s="35">
        <v>43118.883088000002</v>
      </c>
      <c r="V175" s="41">
        <v>9.9909823526920603E-3</v>
      </c>
    </row>
    <row r="176" spans="1:22" x14ac:dyDescent="0.2">
      <c r="A176" s="14" t="s">
        <v>442</v>
      </c>
      <c r="B176" s="14" t="s">
        <v>447</v>
      </c>
      <c r="C176" s="15" t="s">
        <v>228</v>
      </c>
      <c r="D176" s="35">
        <v>8</v>
      </c>
      <c r="E176" s="35">
        <v>7</v>
      </c>
      <c r="F176">
        <v>34160.089999999997</v>
      </c>
      <c r="G176">
        <f>2^(LOG(F176/Dashboard!$B$4,2)/LOG(Dashboard!$C$4/Dashboard!$B$4,2))-1</f>
        <v>0.63974663791313224</v>
      </c>
      <c r="H176" s="20" t="s">
        <v>55</v>
      </c>
      <c r="I176" s="21">
        <v>6.435006435006E-4</v>
      </c>
      <c r="L176" s="21">
        <v>6.435006435006E-4</v>
      </c>
      <c r="S176" s="40">
        <v>404</v>
      </c>
      <c r="U176" s="35">
        <v>40404</v>
      </c>
      <c r="V176" s="41">
        <v>9.9993317493317496E-3</v>
      </c>
    </row>
    <row r="177" spans="1:22" x14ac:dyDescent="0.2">
      <c r="A177" s="14" t="s">
        <v>442</v>
      </c>
      <c r="B177" s="14" t="s">
        <v>447</v>
      </c>
      <c r="C177" s="15" t="s">
        <v>229</v>
      </c>
      <c r="D177" s="35">
        <v>8</v>
      </c>
      <c r="E177" s="35">
        <v>8</v>
      </c>
      <c r="F177">
        <v>34110.305</v>
      </c>
      <c r="G177">
        <f>2^(LOG(F177/Dashboard!$B$4,2)/LOG(Dashboard!$C$4/Dashboard!$B$4,2))-1</f>
        <v>0.63869974142832597</v>
      </c>
      <c r="H177" s="20" t="s">
        <v>55</v>
      </c>
      <c r="I177" s="21">
        <v>6.435006435006E-4</v>
      </c>
      <c r="L177" s="21">
        <v>6.435006435006E-4</v>
      </c>
      <c r="S177" s="40">
        <v>404</v>
      </c>
      <c r="U177" s="35">
        <v>40404</v>
      </c>
      <c r="V177" s="41">
        <v>9.9993317493317496E-3</v>
      </c>
    </row>
    <row r="178" spans="1:22" x14ac:dyDescent="0.2">
      <c r="A178" s="14" t="s">
        <v>442</v>
      </c>
      <c r="B178" s="14" t="s">
        <v>447</v>
      </c>
      <c r="C178" s="15" t="s">
        <v>230</v>
      </c>
      <c r="D178" s="35">
        <v>8</v>
      </c>
      <c r="E178" s="35">
        <v>9</v>
      </c>
      <c r="F178">
        <v>21754.831999999999</v>
      </c>
      <c r="G178">
        <f>2^(LOG(F178/Dashboard!$B$4,2)/LOG(Dashboard!$C$4/Dashboard!$B$4,2))-1</f>
        <v>0.34575347005604895</v>
      </c>
      <c r="H178" s="20" t="s">
        <v>55</v>
      </c>
      <c r="I178" s="21">
        <v>6.435006435006E-4</v>
      </c>
      <c r="L178" s="21">
        <v>6.435006435006E-4</v>
      </c>
      <c r="S178" s="40">
        <v>404</v>
      </c>
      <c r="U178" s="35">
        <v>40404</v>
      </c>
      <c r="V178" s="41">
        <v>9.9993317493317496E-3</v>
      </c>
    </row>
    <row r="179" spans="1:22" hidden="1" x14ac:dyDescent="0.2">
      <c r="A179" s="14" t="s">
        <v>442</v>
      </c>
      <c r="B179" s="14" t="s">
        <v>447</v>
      </c>
      <c r="C179" s="15" t="s">
        <v>231</v>
      </c>
      <c r="D179" s="35">
        <v>8</v>
      </c>
      <c r="E179" s="35">
        <v>10</v>
      </c>
      <c r="F179">
        <v>41184.120999999999</v>
      </c>
      <c r="G179">
        <f>2^(LOG(F179/Dashboard!$B$4,2)/LOG(Dashboard!$C$4/Dashboard!$B$4,2))-1</f>
        <v>0.77966602776823257</v>
      </c>
      <c r="H179" s="14" t="s">
        <v>59</v>
      </c>
      <c r="J179" s="17">
        <v>2.3486315683779999E-2</v>
      </c>
      <c r="K179" s="19">
        <v>1.033397890086E-2</v>
      </c>
      <c r="S179" s="40">
        <v>425.6</v>
      </c>
      <c r="T179" s="40">
        <v>2152.64</v>
      </c>
      <c r="U179" s="35">
        <v>42577.985132460002</v>
      </c>
      <c r="V179" s="41">
        <v>9.9962456813284407E-3</v>
      </c>
    </row>
    <row r="180" spans="1:22" hidden="1" x14ac:dyDescent="0.2">
      <c r="A180" s="14" t="s">
        <v>442</v>
      </c>
      <c r="B180" s="14" t="s">
        <v>447</v>
      </c>
      <c r="C180" s="15" t="s">
        <v>232</v>
      </c>
      <c r="D180" s="35">
        <v>8</v>
      </c>
      <c r="E180" s="35">
        <v>11</v>
      </c>
      <c r="F180">
        <v>71141.172000000006</v>
      </c>
      <c r="G180">
        <f>2^(LOG(F180/Dashboard!$B$4,2)/LOG(Dashboard!$C$4/Dashboard!$B$4,2))-1</f>
        <v>1.2609492768621555</v>
      </c>
      <c r="H180" s="14" t="s">
        <v>59</v>
      </c>
      <c r="J180" s="17">
        <v>2.3486315683779999E-2</v>
      </c>
      <c r="K180" s="19">
        <v>1.033397890086E-2</v>
      </c>
      <c r="S180" s="40">
        <v>425.6</v>
      </c>
      <c r="T180" s="40">
        <v>2152.64</v>
      </c>
      <c r="U180" s="35">
        <v>42577.985132460002</v>
      </c>
      <c r="V180" s="41">
        <v>9.9962456813284407E-3</v>
      </c>
    </row>
    <row r="181" spans="1:22" hidden="1" x14ac:dyDescent="0.2">
      <c r="A181" s="14" t="s">
        <v>442</v>
      </c>
      <c r="B181" s="14" t="s">
        <v>447</v>
      </c>
      <c r="C181" s="15" t="s">
        <v>233</v>
      </c>
      <c r="D181" s="35">
        <v>8</v>
      </c>
      <c r="E181" s="35">
        <v>12</v>
      </c>
      <c r="F181">
        <v>55374.425999999999</v>
      </c>
      <c r="G181">
        <f>2^(LOG(F181/Dashboard!$B$4,2)/LOG(Dashboard!$C$4/Dashboard!$B$4,2))-1</f>
        <v>1.0260153862816508</v>
      </c>
      <c r="H181" s="14" t="s">
        <v>59</v>
      </c>
      <c r="J181" s="17">
        <v>2.475002475002E-2</v>
      </c>
      <c r="L181" s="21">
        <v>6.435006435006E-4</v>
      </c>
      <c r="S181" s="40">
        <v>404</v>
      </c>
      <c r="U181" s="35">
        <v>40404</v>
      </c>
      <c r="V181" s="41">
        <v>9.9998267498267492E-3</v>
      </c>
    </row>
    <row r="182" spans="1:22" hidden="1" x14ac:dyDescent="0.2">
      <c r="A182" s="14" t="s">
        <v>442</v>
      </c>
      <c r="B182" s="14" t="s">
        <v>447</v>
      </c>
      <c r="C182" s="15" t="s">
        <v>234</v>
      </c>
      <c r="D182" s="35">
        <v>8</v>
      </c>
      <c r="E182" s="35">
        <v>13</v>
      </c>
      <c r="F182">
        <v>16309.603999999999</v>
      </c>
      <c r="G182">
        <f>2^(LOG(F182/Dashboard!$B$4,2)/LOG(Dashboard!$C$4/Dashboard!$B$4,2))-1</f>
        <v>0.18625897608132536</v>
      </c>
      <c r="H182" s="14" t="s">
        <v>59</v>
      </c>
      <c r="J182" s="17">
        <v>2.475002475002E-2</v>
      </c>
      <c r="L182" s="21">
        <v>6.435006435006E-4</v>
      </c>
      <c r="S182" s="40">
        <v>404</v>
      </c>
      <c r="U182" s="35">
        <v>40404</v>
      </c>
      <c r="V182" s="41">
        <v>9.9998267498267492E-3</v>
      </c>
    </row>
    <row r="183" spans="1:22" hidden="1" x14ac:dyDescent="0.2">
      <c r="A183" s="14" t="s">
        <v>442</v>
      </c>
      <c r="B183" s="14" t="s">
        <v>447</v>
      </c>
      <c r="C183" s="15" t="s">
        <v>235</v>
      </c>
      <c r="D183" s="35">
        <v>8</v>
      </c>
      <c r="E183" s="35">
        <v>14</v>
      </c>
      <c r="F183">
        <v>15098.236999999999</v>
      </c>
      <c r="G183">
        <f>2^(LOG(F183/Dashboard!$B$4,2)/LOG(Dashboard!$C$4/Dashboard!$B$4,2))-1</f>
        <v>0.14683918492772818</v>
      </c>
      <c r="H183" s="22" t="s">
        <v>64</v>
      </c>
      <c r="I183" s="23">
        <v>9.9990099990099992</v>
      </c>
      <c r="Q183" s="23">
        <v>9.9990099990099992</v>
      </c>
      <c r="S183" s="40">
        <v>363.6</v>
      </c>
      <c r="U183" s="35">
        <v>40404</v>
      </c>
      <c r="V183" s="41">
        <v>9.9990099990099994E-3</v>
      </c>
    </row>
    <row r="184" spans="1:22" hidden="1" x14ac:dyDescent="0.2">
      <c r="A184" s="14" t="s">
        <v>442</v>
      </c>
      <c r="B184" s="14" t="s">
        <v>447</v>
      </c>
      <c r="C184" s="15" t="s">
        <v>236</v>
      </c>
      <c r="D184" s="35">
        <v>8</v>
      </c>
      <c r="E184" s="35">
        <v>15</v>
      </c>
      <c r="F184">
        <v>32680.846000000001</v>
      </c>
      <c r="G184">
        <f>2^(LOG(F184/Dashboard!$B$4,2)/LOG(Dashboard!$C$4/Dashboard!$B$4,2))-1</f>
        <v>0.60826612236603506</v>
      </c>
      <c r="H184" s="14" t="s">
        <v>451</v>
      </c>
      <c r="S184" s="40">
        <v>430.8</v>
      </c>
      <c r="T184" s="40">
        <v>2688</v>
      </c>
      <c r="U184" s="35">
        <v>43118.879999999997</v>
      </c>
      <c r="V184" s="41">
        <v>9.9909830682058508E-3</v>
      </c>
    </row>
    <row r="185" spans="1:22" hidden="1" x14ac:dyDescent="0.2">
      <c r="A185" s="14" t="s">
        <v>442</v>
      </c>
      <c r="B185" s="14" t="s">
        <v>447</v>
      </c>
      <c r="C185" s="15" t="s">
        <v>237</v>
      </c>
      <c r="D185" s="35">
        <v>8</v>
      </c>
      <c r="E185" s="35">
        <v>16</v>
      </c>
      <c r="F185">
        <v>30829.42</v>
      </c>
      <c r="G185">
        <f>2^(LOG(F185/Dashboard!$B$4,2)/LOG(Dashboard!$C$4/Dashboard!$B$4,2))-1</f>
        <v>0.56771440765345571</v>
      </c>
      <c r="H185" s="14" t="s">
        <v>450</v>
      </c>
      <c r="S185" s="40">
        <v>404</v>
      </c>
      <c r="U185" s="35">
        <v>40404</v>
      </c>
      <c r="V185" s="41">
        <v>9.9990099990099994E-3</v>
      </c>
    </row>
    <row r="186" spans="1:22" hidden="1" x14ac:dyDescent="0.2">
      <c r="A186" s="14" t="s">
        <v>442</v>
      </c>
      <c r="B186" s="14" t="s">
        <v>447</v>
      </c>
      <c r="C186" s="15" t="s">
        <v>238</v>
      </c>
      <c r="D186" s="35">
        <v>8</v>
      </c>
      <c r="E186" s="35">
        <v>17</v>
      </c>
      <c r="F186">
        <v>17838.631000000001</v>
      </c>
      <c r="G186">
        <f>2^(LOG(F186/Dashboard!$B$4,2)/LOG(Dashboard!$C$4/Dashboard!$B$4,2))-1</f>
        <v>0.23373400818949386</v>
      </c>
      <c r="H186" s="14" t="s">
        <v>450</v>
      </c>
      <c r="S186" s="40">
        <v>404</v>
      </c>
      <c r="U186" s="35">
        <v>40404</v>
      </c>
      <c r="V186" s="41">
        <v>9.9990099990099994E-3</v>
      </c>
    </row>
    <row r="187" spans="1:22" hidden="1" x14ac:dyDescent="0.2">
      <c r="A187" s="14" t="s">
        <v>442</v>
      </c>
      <c r="B187" s="14" t="s">
        <v>447</v>
      </c>
      <c r="C187" s="15" t="s">
        <v>239</v>
      </c>
      <c r="D187" s="35">
        <v>8</v>
      </c>
      <c r="E187" s="35">
        <v>18</v>
      </c>
      <c r="F187">
        <v>35881.129000000001</v>
      </c>
      <c r="G187">
        <f>2^(LOG(F187/Dashboard!$B$4,2)/LOG(Dashboard!$C$4/Dashboard!$B$4,2))-1</f>
        <v>0.67542319675393925</v>
      </c>
      <c r="H187" s="24" t="s">
        <v>69</v>
      </c>
      <c r="I187" s="25">
        <v>4.950004950005E-3</v>
      </c>
      <c r="M187" s="25">
        <v>4.950004950005E-3</v>
      </c>
      <c r="S187" s="40">
        <v>404</v>
      </c>
      <c r="U187" s="35">
        <v>40404</v>
      </c>
      <c r="V187" s="41">
        <v>9.9995049995050007E-3</v>
      </c>
    </row>
    <row r="188" spans="1:22" hidden="1" x14ac:dyDescent="0.2">
      <c r="A188" s="14" t="s">
        <v>442</v>
      </c>
      <c r="B188" s="14" t="s">
        <v>447</v>
      </c>
      <c r="C188" s="15" t="s">
        <v>240</v>
      </c>
      <c r="D188" s="35">
        <v>8</v>
      </c>
      <c r="E188" s="35">
        <v>19</v>
      </c>
      <c r="F188">
        <v>46676.762000000002</v>
      </c>
      <c r="G188">
        <f>2^(LOG(F188/Dashboard!$B$4,2)/LOG(Dashboard!$C$4/Dashboard!$B$4,2))-1</f>
        <v>0.8799540635414691</v>
      </c>
      <c r="H188" s="24" t="s">
        <v>69</v>
      </c>
      <c r="I188" s="25">
        <v>4.950004950005E-3</v>
      </c>
      <c r="M188" s="25">
        <v>4.950004950005E-3</v>
      </c>
      <c r="S188" s="40">
        <v>404</v>
      </c>
      <c r="U188" s="35">
        <v>40404</v>
      </c>
      <c r="V188" s="41">
        <v>9.9995049995050007E-3</v>
      </c>
    </row>
    <row r="189" spans="1:22" hidden="1" x14ac:dyDescent="0.2">
      <c r="A189" s="14" t="s">
        <v>442</v>
      </c>
      <c r="B189" s="14" t="s">
        <v>447</v>
      </c>
      <c r="C189" s="15" t="s">
        <v>241</v>
      </c>
      <c r="D189" s="35">
        <v>8</v>
      </c>
      <c r="E189" s="35">
        <v>20</v>
      </c>
      <c r="F189">
        <v>32659.51</v>
      </c>
      <c r="G189">
        <f>2^(LOG(F189/Dashboard!$B$4,2)/LOG(Dashboard!$C$4/Dashboard!$B$4,2))-1</f>
        <v>0.60780626109844715</v>
      </c>
      <c r="H189" s="26" t="s">
        <v>72</v>
      </c>
      <c r="I189" s="27">
        <v>4.950004950005E-3</v>
      </c>
      <c r="N189" s="27">
        <v>4.950004950005E-3</v>
      </c>
      <c r="S189" s="40">
        <v>404</v>
      </c>
      <c r="U189" s="35">
        <v>40404</v>
      </c>
      <c r="V189" s="41">
        <v>9.9995049995050007E-3</v>
      </c>
    </row>
    <row r="190" spans="1:22" hidden="1" x14ac:dyDescent="0.2">
      <c r="A190" s="14" t="s">
        <v>442</v>
      </c>
      <c r="B190" s="14" t="s">
        <v>447</v>
      </c>
      <c r="C190" s="15" t="s">
        <v>242</v>
      </c>
      <c r="D190" s="35">
        <v>8</v>
      </c>
      <c r="E190" s="35">
        <v>21</v>
      </c>
      <c r="F190">
        <v>35938.023000000001</v>
      </c>
      <c r="G190">
        <f>2^(LOG(F190/Dashboard!$B$4,2)/LOG(Dashboard!$C$4/Dashboard!$B$4,2))-1</f>
        <v>0.67658598589443097</v>
      </c>
      <c r="H190" s="26" t="s">
        <v>72</v>
      </c>
      <c r="I190" s="27">
        <v>4.950004950005E-3</v>
      </c>
      <c r="N190" s="27">
        <v>4.950004950005E-3</v>
      </c>
      <c r="S190" s="40">
        <v>404</v>
      </c>
      <c r="U190" s="35">
        <v>40404</v>
      </c>
      <c r="V190" s="41">
        <v>9.9995049995050007E-3</v>
      </c>
    </row>
    <row r="191" spans="1:22" hidden="1" x14ac:dyDescent="0.2">
      <c r="A191" s="14" t="s">
        <v>442</v>
      </c>
      <c r="B191" s="14" t="s">
        <v>447</v>
      </c>
      <c r="C191" s="15" t="s">
        <v>243</v>
      </c>
      <c r="D191" s="35">
        <v>8</v>
      </c>
      <c r="E191" s="35">
        <v>22</v>
      </c>
      <c r="F191">
        <v>8254.3670000000002</v>
      </c>
      <c r="G191">
        <f>2^(LOG(F191/Dashboard!$B$4,2)/LOG(Dashboard!$C$4/Dashboard!$B$4,2))-1</f>
        <v>-0.11962441781067601</v>
      </c>
      <c r="H191" s="14" t="s">
        <v>75</v>
      </c>
      <c r="M191" s="25">
        <v>0.17325017325020001</v>
      </c>
      <c r="N191" s="27">
        <v>0.17325017325020001</v>
      </c>
      <c r="R191" s="28">
        <v>4.950004950005E-3</v>
      </c>
      <c r="S191" s="40">
        <v>402.4</v>
      </c>
      <c r="U191" s="35">
        <v>40404</v>
      </c>
      <c r="V191" s="41">
        <v>9.9945549945550001E-3</v>
      </c>
    </row>
    <row r="192" spans="1:22" hidden="1" x14ac:dyDescent="0.2">
      <c r="A192" s="14" t="s">
        <v>442</v>
      </c>
      <c r="B192" s="14" t="s">
        <v>447</v>
      </c>
      <c r="C192" s="15" t="s">
        <v>244</v>
      </c>
      <c r="D192" s="35">
        <v>8</v>
      </c>
      <c r="E192" s="35">
        <v>23</v>
      </c>
      <c r="F192">
        <v>11257.895</v>
      </c>
      <c r="G192">
        <f>2^(LOG(F192/Dashboard!$B$4,2)/LOG(Dashboard!$C$4/Dashboard!$B$4,2))-1</f>
        <v>8.5200318043519019E-3</v>
      </c>
      <c r="H192" s="14" t="s">
        <v>75</v>
      </c>
      <c r="M192" s="25">
        <v>0.17325017325020001</v>
      </c>
      <c r="N192" s="27">
        <v>0.17325017325020001</v>
      </c>
      <c r="R192" s="28">
        <v>4.950004950005E-3</v>
      </c>
      <c r="S192" s="40">
        <v>402.4</v>
      </c>
      <c r="U192" s="35">
        <v>40404</v>
      </c>
      <c r="V192" s="41">
        <v>9.9945549945550001E-3</v>
      </c>
    </row>
    <row r="193" spans="1:22" hidden="1" x14ac:dyDescent="0.2">
      <c r="A193" s="14" t="s">
        <v>442</v>
      </c>
      <c r="B193" s="14" t="s">
        <v>447</v>
      </c>
      <c r="C193" s="15" t="s">
        <v>245</v>
      </c>
      <c r="D193" s="35">
        <v>8</v>
      </c>
      <c r="E193" s="35">
        <v>24</v>
      </c>
      <c r="F193">
        <v>45.040999999999997</v>
      </c>
      <c r="G193">
        <f>2^(LOG(F193/Dashboard!$B$4,2)/LOG(Dashboard!$C$4/Dashboard!$B$4,2))-1</f>
        <v>-0.91011658881224977</v>
      </c>
      <c r="H193" s="14" t="s">
        <v>449</v>
      </c>
    </row>
    <row r="194" spans="1:22" hidden="1" x14ac:dyDescent="0.2">
      <c r="A194" s="14" t="s">
        <v>442</v>
      </c>
      <c r="B194" s="14" t="s">
        <v>447</v>
      </c>
      <c r="C194" s="15" t="s">
        <v>246</v>
      </c>
      <c r="D194" s="35">
        <v>9</v>
      </c>
      <c r="E194" s="35">
        <v>1</v>
      </c>
      <c r="F194">
        <v>4790.9459999999999</v>
      </c>
      <c r="G194">
        <f>2^(LOG(F194/Dashboard!$B$4,2)/LOG(Dashboard!$C$4/Dashboard!$B$4,2))-1</f>
        <v>-0.30623891076144383</v>
      </c>
      <c r="H194" s="14" t="s">
        <v>59</v>
      </c>
      <c r="M194" s="25">
        <v>19.998019998019998</v>
      </c>
      <c r="N194" s="27">
        <v>19.998019998019998</v>
      </c>
      <c r="S194" s="40">
        <v>242.4</v>
      </c>
      <c r="U194" s="35">
        <v>40404</v>
      </c>
      <c r="V194" s="41">
        <v>9.9990099990099994E-3</v>
      </c>
    </row>
    <row r="195" spans="1:22" hidden="1" x14ac:dyDescent="0.2">
      <c r="A195" s="14" t="s">
        <v>442</v>
      </c>
      <c r="B195" s="14" t="s">
        <v>447</v>
      </c>
      <c r="C195" s="15" t="s">
        <v>247</v>
      </c>
      <c r="D195" s="35">
        <v>9</v>
      </c>
      <c r="E195" s="35">
        <v>2</v>
      </c>
      <c r="F195">
        <v>4914.2169999999996</v>
      </c>
      <c r="G195">
        <f>2^(LOG(F195/Dashboard!$B$4,2)/LOG(Dashboard!$C$4/Dashboard!$B$4,2))-1</f>
        <v>-0.29847807003888827</v>
      </c>
      <c r="H195" s="14" t="s">
        <v>59</v>
      </c>
      <c r="M195" s="25">
        <v>19.998019998019998</v>
      </c>
      <c r="N195" s="27">
        <v>19.998019998019998</v>
      </c>
      <c r="S195" s="40">
        <v>242.4</v>
      </c>
      <c r="U195" s="35">
        <v>40404</v>
      </c>
      <c r="V195" s="41">
        <v>9.9990099990099994E-3</v>
      </c>
    </row>
    <row r="196" spans="1:22" hidden="1" x14ac:dyDescent="0.2">
      <c r="A196" s="14" t="s">
        <v>442</v>
      </c>
      <c r="B196" s="14" t="s">
        <v>447</v>
      </c>
      <c r="C196" s="15" t="s">
        <v>248</v>
      </c>
      <c r="D196" s="35">
        <v>9</v>
      </c>
      <c r="E196" s="35">
        <v>3</v>
      </c>
      <c r="F196">
        <v>246.541</v>
      </c>
      <c r="G196">
        <f>2^(LOG(F196/Dashboard!$B$4,2)/LOG(Dashboard!$C$4/Dashboard!$B$4,2))-1</f>
        <v>-0.8107792332552084</v>
      </c>
      <c r="H196" s="14" t="s">
        <v>59</v>
      </c>
      <c r="M196" s="25">
        <v>19.998019998019998</v>
      </c>
      <c r="O196" s="29">
        <v>19.998019998019998</v>
      </c>
      <c r="S196" s="40">
        <v>242.4</v>
      </c>
      <c r="U196" s="35">
        <v>40404</v>
      </c>
      <c r="V196" s="41">
        <v>9.9990099990099994E-3</v>
      </c>
    </row>
    <row r="197" spans="1:22" hidden="1" x14ac:dyDescent="0.2">
      <c r="A197" s="14" t="s">
        <v>442</v>
      </c>
      <c r="B197" s="14" t="s">
        <v>447</v>
      </c>
      <c r="C197" s="15" t="s">
        <v>249</v>
      </c>
      <c r="D197" s="35">
        <v>9</v>
      </c>
      <c r="E197" s="35">
        <v>4</v>
      </c>
      <c r="F197">
        <v>393.517</v>
      </c>
      <c r="G197">
        <f>2^(LOG(F197/Dashboard!$B$4,2)/LOG(Dashboard!$C$4/Dashboard!$B$4,2))-1</f>
        <v>-0.76778303824623473</v>
      </c>
      <c r="H197" s="14" t="s">
        <v>59</v>
      </c>
      <c r="M197" s="25">
        <v>19.998019998019998</v>
      </c>
      <c r="O197" s="29">
        <v>19.998019998019998</v>
      </c>
      <c r="S197" s="40">
        <v>242.4</v>
      </c>
      <c r="U197" s="35">
        <v>40404</v>
      </c>
      <c r="V197" s="41">
        <v>9.9990099990099994E-3</v>
      </c>
    </row>
    <row r="198" spans="1:22" hidden="1" x14ac:dyDescent="0.2">
      <c r="A198" s="14" t="s">
        <v>442</v>
      </c>
      <c r="B198" s="14" t="s">
        <v>447</v>
      </c>
      <c r="C198" s="15" t="s">
        <v>250</v>
      </c>
      <c r="D198" s="35">
        <v>9</v>
      </c>
      <c r="E198" s="35">
        <v>5</v>
      </c>
      <c r="F198">
        <v>30122.986000000001</v>
      </c>
      <c r="G198">
        <f>2^(LOG(F198/Dashboard!$B$4,2)/LOG(Dashboard!$C$4/Dashboard!$B$4,2))-1</f>
        <v>0.55188136871292204</v>
      </c>
      <c r="H198" s="30" t="s">
        <v>251</v>
      </c>
      <c r="I198" s="29">
        <v>19.998019998019998</v>
      </c>
      <c r="O198" s="29">
        <v>19.998019998019998</v>
      </c>
      <c r="S198" s="40">
        <v>323.2</v>
      </c>
      <c r="U198" s="35">
        <v>40404</v>
      </c>
      <c r="V198" s="41">
        <v>9.9990099990099994E-3</v>
      </c>
    </row>
    <row r="199" spans="1:22" hidden="1" x14ac:dyDescent="0.2">
      <c r="A199" s="14" t="s">
        <v>442</v>
      </c>
      <c r="B199" s="14" t="s">
        <v>447</v>
      </c>
      <c r="C199" s="15" t="s">
        <v>252</v>
      </c>
      <c r="D199" s="35">
        <v>9</v>
      </c>
      <c r="E199" s="35">
        <v>6</v>
      </c>
      <c r="F199">
        <v>26562.373</v>
      </c>
      <c r="G199">
        <f>2^(LOG(F199/Dashboard!$B$4,2)/LOG(Dashboard!$C$4/Dashboard!$B$4,2))-1</f>
        <v>0.46870928036553527</v>
      </c>
      <c r="H199" s="30" t="s">
        <v>251</v>
      </c>
      <c r="I199" s="29">
        <v>19.998019998019998</v>
      </c>
      <c r="O199" s="29">
        <v>19.998019998019998</v>
      </c>
      <c r="S199" s="40">
        <v>323.2</v>
      </c>
      <c r="U199" s="35">
        <v>40404</v>
      </c>
      <c r="V199" s="41">
        <v>9.9990099990099994E-3</v>
      </c>
    </row>
    <row r="200" spans="1:22" hidden="1" x14ac:dyDescent="0.2">
      <c r="A200" s="14" t="s">
        <v>442</v>
      </c>
      <c r="B200" s="14" t="s">
        <v>447</v>
      </c>
      <c r="C200" s="15" t="s">
        <v>253</v>
      </c>
      <c r="D200" s="35">
        <v>9</v>
      </c>
      <c r="E200" s="35">
        <v>7</v>
      </c>
      <c r="F200">
        <v>2956.116</v>
      </c>
      <c r="G200">
        <f>2^(LOG(F200/Dashboard!$B$4,2)/LOG(Dashboard!$C$4/Dashboard!$B$4,2))-1</f>
        <v>-0.43845631759753245</v>
      </c>
      <c r="H200" s="14" t="s">
        <v>59</v>
      </c>
      <c r="N200" s="27">
        <v>19.998019998019998</v>
      </c>
      <c r="O200" s="29">
        <v>19.998019998019998</v>
      </c>
      <c r="S200" s="40">
        <v>242.4</v>
      </c>
      <c r="U200" s="35">
        <v>40404</v>
      </c>
      <c r="V200" s="41">
        <v>9.9990099990099994E-3</v>
      </c>
    </row>
    <row r="201" spans="1:22" hidden="1" x14ac:dyDescent="0.2">
      <c r="A201" s="14" t="s">
        <v>442</v>
      </c>
      <c r="B201" s="14" t="s">
        <v>447</v>
      </c>
      <c r="C201" s="15" t="s">
        <v>254</v>
      </c>
      <c r="D201" s="35">
        <v>9</v>
      </c>
      <c r="E201" s="35">
        <v>8</v>
      </c>
      <c r="F201">
        <v>2496.223</v>
      </c>
      <c r="G201">
        <f>2^(LOG(F201/Dashboard!$B$4,2)/LOG(Dashboard!$C$4/Dashboard!$B$4,2))-1</f>
        <v>-0.47853470691172018</v>
      </c>
      <c r="H201" s="14" t="s">
        <v>59</v>
      </c>
      <c r="N201" s="27">
        <v>19.998019998019998</v>
      </c>
      <c r="O201" s="29">
        <v>19.998019998019998</v>
      </c>
      <c r="S201" s="40">
        <v>242.4</v>
      </c>
      <c r="U201" s="35">
        <v>40404</v>
      </c>
      <c r="V201" s="41">
        <v>9.9990099990099994E-3</v>
      </c>
    </row>
    <row r="202" spans="1:22" hidden="1" x14ac:dyDescent="0.2">
      <c r="A202" s="14" t="s">
        <v>442</v>
      </c>
      <c r="B202" s="14" t="s">
        <v>447</v>
      </c>
      <c r="C202" s="15" t="s">
        <v>255</v>
      </c>
      <c r="D202" s="35">
        <v>9</v>
      </c>
      <c r="E202" s="35">
        <v>9</v>
      </c>
      <c r="F202">
        <v>3482.3850000000002</v>
      </c>
      <c r="G202">
        <f>2^(LOG(F202/Dashboard!$B$4,2)/LOG(Dashboard!$C$4/Dashboard!$B$4,2))-1</f>
        <v>-0.39668785816497387</v>
      </c>
      <c r="H202" s="31" t="s">
        <v>256</v>
      </c>
      <c r="I202" s="32">
        <v>19.998019998019998</v>
      </c>
      <c r="P202" s="32">
        <v>19.998019998019998</v>
      </c>
      <c r="S202" s="40">
        <v>323.2</v>
      </c>
      <c r="U202" s="35">
        <v>40404</v>
      </c>
      <c r="V202" s="41">
        <v>9.9990099990099994E-3</v>
      </c>
    </row>
    <row r="203" spans="1:22" hidden="1" x14ac:dyDescent="0.2">
      <c r="A203" s="14" t="s">
        <v>442</v>
      </c>
      <c r="B203" s="14" t="s">
        <v>447</v>
      </c>
      <c r="C203" s="15" t="s">
        <v>257</v>
      </c>
      <c r="D203" s="35">
        <v>9</v>
      </c>
      <c r="E203" s="35">
        <v>10</v>
      </c>
      <c r="F203">
        <v>2308.9470000000001</v>
      </c>
      <c r="G203">
        <f>2^(LOG(F203/Dashboard!$B$4,2)/LOG(Dashboard!$C$4/Dashboard!$B$4,2))-1</f>
        <v>-0.49604219322216714</v>
      </c>
      <c r="H203" s="31" t="s">
        <v>256</v>
      </c>
      <c r="I203" s="32">
        <v>19.998019998019998</v>
      </c>
      <c r="P203" s="32">
        <v>19.998019998019998</v>
      </c>
      <c r="S203" s="40">
        <v>323.2</v>
      </c>
      <c r="U203" s="35">
        <v>40404</v>
      </c>
      <c r="V203" s="41">
        <v>9.9990099990099994E-3</v>
      </c>
    </row>
    <row r="204" spans="1:22" hidden="1" x14ac:dyDescent="0.2">
      <c r="A204" s="14" t="s">
        <v>442</v>
      </c>
      <c r="B204" s="14" t="s">
        <v>447</v>
      </c>
      <c r="C204" s="15" t="s">
        <v>258</v>
      </c>
      <c r="D204" s="35">
        <v>9</v>
      </c>
      <c r="E204" s="35">
        <v>11</v>
      </c>
      <c r="F204">
        <v>808.36800000000005</v>
      </c>
      <c r="G204">
        <f>2^(LOG(F204/Dashboard!$B$4,2)/LOG(Dashboard!$C$4/Dashboard!$B$4,2))-1</f>
        <v>-0.68172704510324844</v>
      </c>
      <c r="H204" s="14" t="s">
        <v>59</v>
      </c>
      <c r="L204" s="21">
        <v>1.999801999802</v>
      </c>
      <c r="P204" s="32">
        <v>19.998019998019998</v>
      </c>
      <c r="S204" s="40">
        <v>282.8</v>
      </c>
      <c r="U204" s="35">
        <v>40404</v>
      </c>
      <c r="V204" s="41">
        <v>9.9990099990099994E-3</v>
      </c>
    </row>
    <row r="205" spans="1:22" hidden="1" x14ac:dyDescent="0.2">
      <c r="A205" s="14" t="s">
        <v>442</v>
      </c>
      <c r="B205" s="14" t="s">
        <v>447</v>
      </c>
      <c r="C205" s="15" t="s">
        <v>259</v>
      </c>
      <c r="D205" s="35">
        <v>9</v>
      </c>
      <c r="E205" s="35">
        <v>12</v>
      </c>
      <c r="F205">
        <v>860.52099999999996</v>
      </c>
      <c r="G205">
        <f>2^(LOG(F205/Dashboard!$B$4,2)/LOG(Dashboard!$C$4/Dashboard!$B$4,2))-1</f>
        <v>-0.67289317509402591</v>
      </c>
      <c r="H205" s="14" t="s">
        <v>59</v>
      </c>
      <c r="L205" s="21">
        <v>1.999801999802</v>
      </c>
      <c r="P205" s="32">
        <v>19.998019998019998</v>
      </c>
      <c r="S205" s="40">
        <v>282.8</v>
      </c>
      <c r="U205" s="35">
        <v>40404</v>
      </c>
      <c r="V205" s="41">
        <v>9.9990099990099994E-3</v>
      </c>
    </row>
    <row r="206" spans="1:22" hidden="1" x14ac:dyDescent="0.2">
      <c r="A206" s="14" t="s">
        <v>442</v>
      </c>
      <c r="B206" s="14" t="s">
        <v>447</v>
      </c>
      <c r="C206" s="15" t="s">
        <v>260</v>
      </c>
      <c r="D206" s="35">
        <v>9</v>
      </c>
      <c r="E206" s="35">
        <v>13</v>
      </c>
      <c r="F206">
        <v>1163.9559999999999</v>
      </c>
      <c r="G206">
        <f>2^(LOG(F206/Dashboard!$B$4,2)/LOG(Dashboard!$C$4/Dashboard!$B$4,2))-1</f>
        <v>-0.62663770526715457</v>
      </c>
      <c r="H206" s="14" t="s">
        <v>59</v>
      </c>
      <c r="J206" s="17">
        <v>1000.005</v>
      </c>
      <c r="P206" s="32">
        <v>19.9512</v>
      </c>
      <c r="U206" s="35">
        <v>40899.795501020002</v>
      </c>
      <c r="V206" s="41">
        <v>2.1995219999999999E-2</v>
      </c>
    </row>
    <row r="207" spans="1:22" hidden="1" x14ac:dyDescent="0.2">
      <c r="A207" s="14" t="s">
        <v>442</v>
      </c>
      <c r="B207" s="14" t="s">
        <v>447</v>
      </c>
      <c r="C207" s="15" t="s">
        <v>261</v>
      </c>
      <c r="D207" s="35">
        <v>9</v>
      </c>
      <c r="E207" s="35">
        <v>14</v>
      </c>
      <c r="F207">
        <v>1721.0429999999999</v>
      </c>
      <c r="G207">
        <f>2^(LOG(F207/Dashboard!$B$4,2)/LOG(Dashboard!$C$4/Dashboard!$B$4,2))-1</f>
        <v>-0.55689250305694515</v>
      </c>
      <c r="H207" s="14" t="s">
        <v>59</v>
      </c>
      <c r="J207" s="17">
        <v>1000.005</v>
      </c>
      <c r="P207" s="32">
        <v>19.9512</v>
      </c>
      <c r="U207" s="35">
        <v>40899.795501020002</v>
      </c>
      <c r="V207" s="41">
        <v>2.1995219999999999E-2</v>
      </c>
    </row>
    <row r="208" spans="1:22" hidden="1" x14ac:dyDescent="0.2">
      <c r="A208" s="14" t="s">
        <v>442</v>
      </c>
      <c r="B208" s="14" t="s">
        <v>447</v>
      </c>
      <c r="C208" s="15" t="s">
        <v>262</v>
      </c>
      <c r="D208" s="35">
        <v>9</v>
      </c>
      <c r="E208" s="35">
        <v>15</v>
      </c>
      <c r="F208">
        <v>2282.8710000000001</v>
      </c>
      <c r="G208">
        <f>2^(LOG(F208/Dashboard!$B$4,2)/LOG(Dashboard!$C$4/Dashboard!$B$4,2))-1</f>
        <v>-0.49854239532484701</v>
      </c>
      <c r="H208" s="22" t="s">
        <v>64</v>
      </c>
      <c r="I208" s="23">
        <v>19.998019998019998</v>
      </c>
      <c r="Q208" s="23">
        <v>19.998019998019998</v>
      </c>
      <c r="S208" s="40">
        <v>323.2</v>
      </c>
      <c r="U208" s="35">
        <v>40404</v>
      </c>
      <c r="V208" s="41">
        <v>9.9990099990099994E-3</v>
      </c>
    </row>
    <row r="209" spans="1:22" hidden="1" x14ac:dyDescent="0.2">
      <c r="A209" s="14" t="s">
        <v>442</v>
      </c>
      <c r="B209" s="14" t="s">
        <v>447</v>
      </c>
      <c r="C209" s="15" t="s">
        <v>263</v>
      </c>
      <c r="D209" s="35">
        <v>9</v>
      </c>
      <c r="E209" s="35">
        <v>16</v>
      </c>
      <c r="F209">
        <v>1822.9780000000001</v>
      </c>
      <c r="G209">
        <f>2^(LOG(F209/Dashboard!$B$4,2)/LOG(Dashboard!$C$4/Dashboard!$B$4,2))-1</f>
        <v>-0.54558573838530056</v>
      </c>
      <c r="H209" s="22" t="s">
        <v>64</v>
      </c>
      <c r="I209" s="23">
        <v>19.998019998019998</v>
      </c>
      <c r="Q209" s="23">
        <v>19.998019998019998</v>
      </c>
      <c r="S209" s="40">
        <v>323.2</v>
      </c>
      <c r="U209" s="35">
        <v>40404</v>
      </c>
      <c r="V209" s="41">
        <v>9.9990099990099994E-3</v>
      </c>
    </row>
    <row r="210" spans="1:22" hidden="1" x14ac:dyDescent="0.2">
      <c r="A210" s="14" t="s">
        <v>442</v>
      </c>
      <c r="B210" s="14" t="s">
        <v>447</v>
      </c>
      <c r="C210" s="15" t="s">
        <v>264</v>
      </c>
      <c r="D210" s="35">
        <v>9</v>
      </c>
      <c r="E210" s="35">
        <v>17</v>
      </c>
      <c r="F210">
        <v>237.05799999999999</v>
      </c>
      <c r="G210">
        <f>2^(LOG(F210/Dashboard!$B$4,2)/LOG(Dashboard!$C$4/Dashboard!$B$4,2))-1</f>
        <v>-0.81400148892265778</v>
      </c>
      <c r="H210" s="14" t="s">
        <v>59</v>
      </c>
      <c r="O210" s="29">
        <v>19.998019998019998</v>
      </c>
      <c r="Q210" s="23">
        <v>19.998019998019998</v>
      </c>
      <c r="S210" s="40">
        <v>242.4</v>
      </c>
      <c r="U210" s="35">
        <v>40404</v>
      </c>
      <c r="V210" s="41">
        <v>9.9990099990099994E-3</v>
      </c>
    </row>
    <row r="211" spans="1:22" hidden="1" x14ac:dyDescent="0.2">
      <c r="A211" s="14" t="s">
        <v>442</v>
      </c>
      <c r="B211" s="14" t="s">
        <v>447</v>
      </c>
      <c r="C211" s="15" t="s">
        <v>265</v>
      </c>
      <c r="D211" s="35">
        <v>9</v>
      </c>
      <c r="E211" s="35">
        <v>18</v>
      </c>
      <c r="F211">
        <v>777.55100000000004</v>
      </c>
      <c r="G211">
        <f>2^(LOG(F211/Dashboard!$B$4,2)/LOG(Dashboard!$C$4/Dashboard!$B$4,2))-1</f>
        <v>-0.68709826112431627</v>
      </c>
      <c r="H211" s="14" t="s">
        <v>59</v>
      </c>
      <c r="O211" s="29">
        <v>19.998019998019998</v>
      </c>
      <c r="Q211" s="23">
        <v>19.998019998019998</v>
      </c>
      <c r="S211" s="40">
        <v>242.4</v>
      </c>
      <c r="U211" s="35">
        <v>40404</v>
      </c>
      <c r="V211" s="41">
        <v>9.9990099990099994E-3</v>
      </c>
    </row>
    <row r="212" spans="1:22" hidden="1" x14ac:dyDescent="0.2">
      <c r="A212" s="14" t="s">
        <v>442</v>
      </c>
      <c r="B212" s="14" t="s">
        <v>447</v>
      </c>
      <c r="C212" s="15" t="s">
        <v>266</v>
      </c>
      <c r="D212" s="35">
        <v>9</v>
      </c>
      <c r="E212" s="35">
        <v>19</v>
      </c>
      <c r="F212">
        <v>270.24599999999998</v>
      </c>
      <c r="G212">
        <f>2^(LOG(F212/Dashboard!$B$4,2)/LOG(Dashboard!$C$4/Dashboard!$B$4,2))-1</f>
        <v>-0.80301747271904911</v>
      </c>
      <c r="H212" s="14" t="s">
        <v>59</v>
      </c>
      <c r="Q212" s="23">
        <v>19.998019998019998</v>
      </c>
      <c r="R212" s="28">
        <v>19.998019998019998</v>
      </c>
      <c r="S212" s="40">
        <v>242.4</v>
      </c>
      <c r="U212" s="35">
        <v>40404</v>
      </c>
      <c r="V212" s="41">
        <v>9.9990099990099994E-3</v>
      </c>
    </row>
    <row r="213" spans="1:22" hidden="1" x14ac:dyDescent="0.2">
      <c r="A213" s="14" t="s">
        <v>442</v>
      </c>
      <c r="B213" s="14" t="s">
        <v>447</v>
      </c>
      <c r="C213" s="15" t="s">
        <v>267</v>
      </c>
      <c r="D213" s="35">
        <v>9</v>
      </c>
      <c r="E213" s="35">
        <v>20</v>
      </c>
      <c r="F213">
        <v>289.21100000000001</v>
      </c>
      <c r="G213">
        <f>2^(LOG(F213/Dashboard!$B$4,2)/LOG(Dashboard!$C$4/Dashboard!$B$4,2))-1</f>
        <v>-0.79707940779880182</v>
      </c>
      <c r="H213" s="14" t="s">
        <v>59</v>
      </c>
      <c r="Q213" s="23">
        <v>19.998019998019998</v>
      </c>
      <c r="R213" s="28">
        <v>19.998019998019998</v>
      </c>
      <c r="S213" s="40">
        <v>242.4</v>
      </c>
      <c r="U213" s="35">
        <v>40404</v>
      </c>
      <c r="V213" s="41">
        <v>9.9990099990099994E-3</v>
      </c>
    </row>
    <row r="214" spans="1:22" hidden="1" x14ac:dyDescent="0.2">
      <c r="A214" s="14" t="s">
        <v>442</v>
      </c>
      <c r="B214" s="14" t="s">
        <v>447</v>
      </c>
      <c r="C214" s="15" t="s">
        <v>268</v>
      </c>
      <c r="D214" s="35">
        <v>9</v>
      </c>
      <c r="E214" s="35">
        <v>21</v>
      </c>
      <c r="F214">
        <v>5883.7849999999999</v>
      </c>
      <c r="G214">
        <f>2^(LOG(F214/Dashboard!$B$4,2)/LOG(Dashboard!$C$4/Dashboard!$B$4,2))-1</f>
        <v>-0.24092326359090965</v>
      </c>
      <c r="H214" s="33" t="s">
        <v>269</v>
      </c>
      <c r="I214" s="28">
        <v>19.998019998019998</v>
      </c>
      <c r="R214" s="28">
        <v>19.998019998019998</v>
      </c>
      <c r="S214" s="40">
        <v>323.2</v>
      </c>
      <c r="U214" s="35">
        <v>40404</v>
      </c>
      <c r="V214" s="41">
        <v>9.9990099990099994E-3</v>
      </c>
    </row>
    <row r="215" spans="1:22" hidden="1" x14ac:dyDescent="0.2">
      <c r="A215" s="14" t="s">
        <v>442</v>
      </c>
      <c r="B215" s="14" t="s">
        <v>447</v>
      </c>
      <c r="C215" s="15" t="s">
        <v>270</v>
      </c>
      <c r="D215" s="35">
        <v>9</v>
      </c>
      <c r="E215" s="35">
        <v>22</v>
      </c>
      <c r="F215">
        <v>3899.6080000000002</v>
      </c>
      <c r="G215">
        <f>2^(LOG(F215/Dashboard!$B$4,2)/LOG(Dashboard!$C$4/Dashboard!$B$4,2))-1</f>
        <v>-0.36603975071615757</v>
      </c>
      <c r="H215" s="33" t="s">
        <v>269</v>
      </c>
      <c r="I215" s="28">
        <v>19.998019998019998</v>
      </c>
      <c r="R215" s="28">
        <v>19.998019998019998</v>
      </c>
      <c r="S215" s="40">
        <v>323.2</v>
      </c>
      <c r="U215" s="35">
        <v>40404</v>
      </c>
      <c r="V215" s="41">
        <v>9.9990099990099994E-3</v>
      </c>
    </row>
    <row r="216" spans="1:22" hidden="1" x14ac:dyDescent="0.2">
      <c r="A216" s="14" t="s">
        <v>442</v>
      </c>
      <c r="B216" s="14" t="s">
        <v>447</v>
      </c>
      <c r="C216" s="15" t="s">
        <v>271</v>
      </c>
      <c r="D216" s="35">
        <v>9</v>
      </c>
      <c r="E216" s="35">
        <v>23</v>
      </c>
      <c r="F216">
        <v>227.57599999999999</v>
      </c>
      <c r="G216">
        <f>2^(LOG(F216/Dashboard!$B$4,2)/LOG(Dashboard!$C$4/Dashboard!$B$4,2))-1</f>
        <v>-0.8172966942221408</v>
      </c>
      <c r="H216" s="14" t="s">
        <v>59</v>
      </c>
      <c r="O216" s="29">
        <v>19.998019998019998</v>
      </c>
      <c r="R216" s="28">
        <v>19.998019998019998</v>
      </c>
      <c r="S216" s="40">
        <v>242.4</v>
      </c>
      <c r="U216" s="35">
        <v>40404</v>
      </c>
      <c r="V216" s="41">
        <v>9.9990099990099994E-3</v>
      </c>
    </row>
    <row r="217" spans="1:22" hidden="1" x14ac:dyDescent="0.2">
      <c r="A217" s="14" t="s">
        <v>442</v>
      </c>
      <c r="B217" s="14" t="s">
        <v>447</v>
      </c>
      <c r="C217" s="15" t="s">
        <v>272</v>
      </c>
      <c r="D217" s="35">
        <v>9</v>
      </c>
      <c r="E217" s="35">
        <v>24</v>
      </c>
      <c r="F217">
        <v>113.788</v>
      </c>
      <c r="G217">
        <f>2^(LOG(F217/Dashboard!$B$4,2)/LOG(Dashboard!$C$4/Dashboard!$B$4,2))-1</f>
        <v>-0.86512637707308837</v>
      </c>
      <c r="H217" s="14" t="s">
        <v>59</v>
      </c>
      <c r="O217" s="29">
        <v>19.998019998019998</v>
      </c>
      <c r="R217" s="28">
        <v>19.998019998019998</v>
      </c>
      <c r="S217" s="40">
        <v>242.4</v>
      </c>
      <c r="U217" s="35">
        <v>40404</v>
      </c>
      <c r="V217" s="41">
        <v>9.9990099990099994E-3</v>
      </c>
    </row>
    <row r="218" spans="1:22" hidden="1" x14ac:dyDescent="0.2">
      <c r="A218" s="14" t="s">
        <v>442</v>
      </c>
      <c r="B218" s="14" t="s">
        <v>447</v>
      </c>
      <c r="C218" s="15" t="s">
        <v>273</v>
      </c>
      <c r="D218" s="35">
        <v>10</v>
      </c>
      <c r="E218" s="35">
        <v>1</v>
      </c>
      <c r="F218">
        <v>40420.796999999999</v>
      </c>
      <c r="G218">
        <f>2^(LOG(F218/Dashboard!$B$4,2)/LOG(Dashboard!$C$4/Dashboard!$B$4,2))-1</f>
        <v>0.76514606377149974</v>
      </c>
      <c r="H218" s="14" t="s">
        <v>59</v>
      </c>
      <c r="M218" s="25">
        <v>6.1380061380060003</v>
      </c>
      <c r="N218" s="27">
        <v>6.1380061380060003</v>
      </c>
      <c r="S218" s="40">
        <v>354.4</v>
      </c>
      <c r="U218" s="35">
        <v>40404</v>
      </c>
      <c r="V218" s="41">
        <v>9.9990099990099994E-3</v>
      </c>
    </row>
    <row r="219" spans="1:22" hidden="1" x14ac:dyDescent="0.2">
      <c r="A219" s="14" t="s">
        <v>442</v>
      </c>
      <c r="B219" s="14" t="s">
        <v>447</v>
      </c>
      <c r="C219" s="15" t="s">
        <v>274</v>
      </c>
      <c r="D219" s="35">
        <v>10</v>
      </c>
      <c r="E219" s="35">
        <v>2</v>
      </c>
      <c r="F219">
        <v>18137.324000000001</v>
      </c>
      <c r="G219">
        <f>2^(LOG(F219/Dashboard!$B$4,2)/LOG(Dashboard!$C$4/Dashboard!$B$4,2))-1</f>
        <v>0.24273776299775984</v>
      </c>
      <c r="H219" s="14" t="s">
        <v>59</v>
      </c>
      <c r="M219" s="25">
        <v>6.1380061380060003</v>
      </c>
      <c r="N219" s="27">
        <v>6.1380061380060003</v>
      </c>
      <c r="S219" s="40">
        <v>354.4</v>
      </c>
      <c r="U219" s="35">
        <v>40404</v>
      </c>
      <c r="V219" s="41">
        <v>9.9990099990099994E-3</v>
      </c>
    </row>
    <row r="220" spans="1:22" hidden="1" x14ac:dyDescent="0.2">
      <c r="A220" s="14" t="s">
        <v>442</v>
      </c>
      <c r="B220" s="14" t="s">
        <v>447</v>
      </c>
      <c r="C220" s="15" t="s">
        <v>275</v>
      </c>
      <c r="D220" s="35">
        <v>10</v>
      </c>
      <c r="E220" s="35">
        <v>3</v>
      </c>
      <c r="F220">
        <v>27875.675999999999</v>
      </c>
      <c r="G220">
        <f>2^(LOG(F220/Dashboard!$B$4,2)/LOG(Dashboard!$C$4/Dashboard!$B$4,2))-1</f>
        <v>0.50007670673894267</v>
      </c>
      <c r="H220" s="14" t="s">
        <v>59</v>
      </c>
      <c r="M220" s="25">
        <v>6.1380061380060003</v>
      </c>
      <c r="O220" s="29">
        <v>6.1380061380060003</v>
      </c>
      <c r="S220" s="40">
        <v>354.4</v>
      </c>
      <c r="U220" s="35">
        <v>40404</v>
      </c>
      <c r="V220" s="41">
        <v>9.9990099990099994E-3</v>
      </c>
    </row>
    <row r="221" spans="1:22" hidden="1" x14ac:dyDescent="0.2">
      <c r="A221" s="14" t="s">
        <v>442</v>
      </c>
      <c r="B221" s="14" t="s">
        <v>447</v>
      </c>
      <c r="C221" s="15" t="s">
        <v>276</v>
      </c>
      <c r="D221" s="35">
        <v>10</v>
      </c>
      <c r="E221" s="35">
        <v>4</v>
      </c>
      <c r="F221">
        <v>35921.43</v>
      </c>
      <c r="G221">
        <f>2^(LOG(F221/Dashboard!$B$4,2)/LOG(Dashboard!$C$4/Dashboard!$B$4,2))-1</f>
        <v>0.67624696815211816</v>
      </c>
      <c r="H221" s="14" t="s">
        <v>59</v>
      </c>
      <c r="M221" s="25">
        <v>6.1380061380060003</v>
      </c>
      <c r="O221" s="29">
        <v>6.1380061380060003</v>
      </c>
      <c r="S221" s="40">
        <v>354.4</v>
      </c>
      <c r="U221" s="35">
        <v>40404</v>
      </c>
      <c r="V221" s="41">
        <v>9.9990099990099994E-3</v>
      </c>
    </row>
    <row r="222" spans="1:22" hidden="1" x14ac:dyDescent="0.2">
      <c r="A222" s="14" t="s">
        <v>442</v>
      </c>
      <c r="B222" s="14" t="s">
        <v>447</v>
      </c>
      <c r="C222" s="15" t="s">
        <v>277</v>
      </c>
      <c r="D222" s="35">
        <v>10</v>
      </c>
      <c r="E222" s="35">
        <v>5</v>
      </c>
      <c r="F222">
        <v>61744.18</v>
      </c>
      <c r="G222">
        <f>2^(LOG(F222/Dashboard!$B$4,2)/LOG(Dashboard!$C$4/Dashboard!$B$4,2))-1</f>
        <v>1.1249531766543179</v>
      </c>
      <c r="H222" s="30" t="s">
        <v>251</v>
      </c>
      <c r="I222" s="29">
        <v>6.1380061380060003</v>
      </c>
      <c r="O222" s="29">
        <v>6.1380061380060003</v>
      </c>
      <c r="S222" s="40">
        <v>379.2</v>
      </c>
      <c r="U222" s="35">
        <v>40404</v>
      </c>
      <c r="V222" s="41">
        <v>9.9990099990099994E-3</v>
      </c>
    </row>
    <row r="223" spans="1:22" hidden="1" x14ac:dyDescent="0.2">
      <c r="A223" s="14" t="s">
        <v>442</v>
      </c>
      <c r="B223" s="14" t="s">
        <v>447</v>
      </c>
      <c r="C223" s="15" t="s">
        <v>278</v>
      </c>
      <c r="D223" s="35">
        <v>10</v>
      </c>
      <c r="E223" s="35">
        <v>6</v>
      </c>
      <c r="F223">
        <v>64934.983999999997</v>
      </c>
      <c r="G223">
        <f>2^(LOG(F223/Dashboard!$B$4,2)/LOG(Dashboard!$C$4/Dashboard!$B$4,2))-1</f>
        <v>1.1723594303828038</v>
      </c>
      <c r="H223" s="30" t="s">
        <v>251</v>
      </c>
      <c r="I223" s="29">
        <v>6.1380061380060003</v>
      </c>
      <c r="O223" s="29">
        <v>6.1380061380060003</v>
      </c>
      <c r="S223" s="40">
        <v>379.2</v>
      </c>
      <c r="U223" s="35">
        <v>40404</v>
      </c>
      <c r="V223" s="41">
        <v>9.9990099990099994E-3</v>
      </c>
    </row>
    <row r="224" spans="1:22" hidden="1" x14ac:dyDescent="0.2">
      <c r="A224" s="14" t="s">
        <v>442</v>
      </c>
      <c r="B224" s="14" t="s">
        <v>447</v>
      </c>
      <c r="C224" s="15" t="s">
        <v>279</v>
      </c>
      <c r="D224" s="35">
        <v>10</v>
      </c>
      <c r="E224" s="35">
        <v>7</v>
      </c>
      <c r="F224">
        <v>17525.713</v>
      </c>
      <c r="G224">
        <f>2^(LOG(F224/Dashboard!$B$4,2)/LOG(Dashboard!$C$4/Dashboard!$B$4,2))-1</f>
        <v>0.22421009121707214</v>
      </c>
      <c r="H224" s="14" t="s">
        <v>59</v>
      </c>
      <c r="N224" s="27">
        <v>6.1380061380060003</v>
      </c>
      <c r="O224" s="29">
        <v>6.1380061380060003</v>
      </c>
      <c r="S224" s="40">
        <v>354.4</v>
      </c>
      <c r="U224" s="35">
        <v>40404</v>
      </c>
      <c r="V224" s="41">
        <v>9.9990099990099994E-3</v>
      </c>
    </row>
    <row r="225" spans="1:22" hidden="1" x14ac:dyDescent="0.2">
      <c r="A225" s="14" t="s">
        <v>442</v>
      </c>
      <c r="B225" s="14" t="s">
        <v>447</v>
      </c>
      <c r="C225" s="15" t="s">
        <v>280</v>
      </c>
      <c r="D225" s="35">
        <v>10</v>
      </c>
      <c r="E225" s="35">
        <v>8</v>
      </c>
      <c r="F225">
        <v>16138.923000000001</v>
      </c>
      <c r="G225">
        <f>2^(LOG(F225/Dashboard!$B$4,2)/LOG(Dashboard!$C$4/Dashboard!$B$4,2))-1</f>
        <v>0.18080675765353438</v>
      </c>
      <c r="H225" s="14" t="s">
        <v>59</v>
      </c>
      <c r="N225" s="27">
        <v>6.1380061380060003</v>
      </c>
      <c r="O225" s="29">
        <v>6.1380061380060003</v>
      </c>
      <c r="S225" s="40">
        <v>354.4</v>
      </c>
      <c r="U225" s="35">
        <v>40404</v>
      </c>
      <c r="V225" s="41">
        <v>9.9990099990099994E-3</v>
      </c>
    </row>
    <row r="226" spans="1:22" hidden="1" x14ac:dyDescent="0.2">
      <c r="A226" s="14" t="s">
        <v>442</v>
      </c>
      <c r="B226" s="14" t="s">
        <v>447</v>
      </c>
      <c r="C226" s="15" t="s">
        <v>281</v>
      </c>
      <c r="D226" s="35">
        <v>10</v>
      </c>
      <c r="E226" s="35">
        <v>9</v>
      </c>
      <c r="F226">
        <v>4923.6989999999996</v>
      </c>
      <c r="G226">
        <f>2^(LOG(F226/Dashboard!$B$4,2)/LOG(Dashboard!$C$4/Dashboard!$B$4,2))-1</f>
        <v>-0.29788566188238752</v>
      </c>
      <c r="H226" s="31" t="s">
        <v>256</v>
      </c>
      <c r="I226" s="32">
        <v>6.1380061380060003</v>
      </c>
      <c r="P226" s="32">
        <v>6.1380061380060003</v>
      </c>
      <c r="S226" s="40">
        <v>379.2</v>
      </c>
      <c r="U226" s="35">
        <v>40404</v>
      </c>
      <c r="V226" s="41">
        <v>9.9990099990099994E-3</v>
      </c>
    </row>
    <row r="227" spans="1:22" hidden="1" x14ac:dyDescent="0.2">
      <c r="A227" s="14" t="s">
        <v>442</v>
      </c>
      <c r="B227" s="14" t="s">
        <v>447</v>
      </c>
      <c r="C227" s="15" t="s">
        <v>282</v>
      </c>
      <c r="D227" s="35">
        <v>10</v>
      </c>
      <c r="E227" s="35">
        <v>10</v>
      </c>
      <c r="F227">
        <v>3273.7739999999999</v>
      </c>
      <c r="G227">
        <f>2^(LOG(F227/Dashboard!$B$4,2)/LOG(Dashboard!$C$4/Dashboard!$B$4,2))-1</f>
        <v>-0.41278898545909015</v>
      </c>
      <c r="H227" s="31" t="s">
        <v>256</v>
      </c>
      <c r="I227" s="32">
        <v>6.1380061380060003</v>
      </c>
      <c r="P227" s="32">
        <v>6.1380061380060003</v>
      </c>
      <c r="S227" s="40">
        <v>379.2</v>
      </c>
      <c r="U227" s="35">
        <v>40404</v>
      </c>
      <c r="V227" s="41">
        <v>9.9990099990099994E-3</v>
      </c>
    </row>
    <row r="228" spans="1:22" hidden="1" x14ac:dyDescent="0.2">
      <c r="A228" s="14" t="s">
        <v>442</v>
      </c>
      <c r="B228" s="14" t="s">
        <v>447</v>
      </c>
      <c r="C228" s="15" t="s">
        <v>283</v>
      </c>
      <c r="D228" s="35">
        <v>10</v>
      </c>
      <c r="E228" s="35">
        <v>11</v>
      </c>
      <c r="F228">
        <v>1913.06</v>
      </c>
      <c r="G228">
        <f>2^(LOG(F228/Dashboard!$B$4,2)/LOG(Dashboard!$C$4/Dashboard!$B$4,2))-1</f>
        <v>-0.53588607279329759</v>
      </c>
      <c r="H228" s="14" t="s">
        <v>59</v>
      </c>
      <c r="L228" s="21">
        <v>0.63360063360060004</v>
      </c>
      <c r="P228" s="32">
        <v>6.1380061380060003</v>
      </c>
      <c r="S228" s="40">
        <v>366.4</v>
      </c>
      <c r="U228" s="35">
        <v>40404</v>
      </c>
      <c r="V228" s="41">
        <v>9.9990099990099994E-3</v>
      </c>
    </row>
    <row r="229" spans="1:22" hidden="1" x14ac:dyDescent="0.2">
      <c r="A229" s="14" t="s">
        <v>442</v>
      </c>
      <c r="B229" s="14" t="s">
        <v>447</v>
      </c>
      <c r="C229" s="15" t="s">
        <v>284</v>
      </c>
      <c r="D229" s="35">
        <v>10</v>
      </c>
      <c r="E229" s="35">
        <v>12</v>
      </c>
      <c r="F229">
        <v>3164.7269999999999</v>
      </c>
      <c r="G229">
        <f>2^(LOG(F229/Dashboard!$B$4,2)/LOG(Dashboard!$C$4/Dashboard!$B$4,2))-1</f>
        <v>-0.4214356160777869</v>
      </c>
      <c r="H229" s="14" t="s">
        <v>59</v>
      </c>
      <c r="L229" s="21">
        <v>0.63360063360060004</v>
      </c>
      <c r="P229" s="32">
        <v>6.1380061380060003</v>
      </c>
      <c r="S229" s="40">
        <v>366.4</v>
      </c>
      <c r="U229" s="35">
        <v>40404</v>
      </c>
      <c r="V229" s="41">
        <v>9.9990099990099994E-3</v>
      </c>
    </row>
    <row r="230" spans="1:22" hidden="1" x14ac:dyDescent="0.2">
      <c r="A230" s="14" t="s">
        <v>442</v>
      </c>
      <c r="B230" s="14" t="s">
        <v>447</v>
      </c>
      <c r="C230" s="15" t="s">
        <v>285</v>
      </c>
      <c r="D230" s="35">
        <v>10</v>
      </c>
      <c r="E230" s="35">
        <v>13</v>
      </c>
      <c r="F230">
        <v>10402.114</v>
      </c>
      <c r="G230">
        <f>2^(LOG(F230/Dashboard!$B$4,2)/LOG(Dashboard!$C$4/Dashboard!$B$4,2))-1</f>
        <v>-2.5797667956688253E-2</v>
      </c>
      <c r="H230" s="14" t="s">
        <v>59</v>
      </c>
      <c r="J230" s="17">
        <v>221.26522126520001</v>
      </c>
      <c r="P230" s="32">
        <v>6.1380061380060003</v>
      </c>
      <c r="S230" s="40">
        <v>200.4</v>
      </c>
      <c r="U230" s="35">
        <v>40404</v>
      </c>
      <c r="V230" s="41">
        <v>9.9990099990099907E-3</v>
      </c>
    </row>
    <row r="231" spans="1:22" hidden="1" x14ac:dyDescent="0.2">
      <c r="A231" s="14" t="s">
        <v>442</v>
      </c>
      <c r="B231" s="14" t="s">
        <v>447</v>
      </c>
      <c r="C231" s="15" t="s">
        <v>286</v>
      </c>
      <c r="D231" s="35">
        <v>10</v>
      </c>
      <c r="E231" s="35">
        <v>14</v>
      </c>
      <c r="F231">
        <v>7943.8209999999999</v>
      </c>
      <c r="G231">
        <f>2^(LOG(F231/Dashboard!$B$4,2)/LOG(Dashboard!$C$4/Dashboard!$B$4,2))-1</f>
        <v>-0.13428458382547503</v>
      </c>
      <c r="H231" s="14" t="s">
        <v>59</v>
      </c>
      <c r="J231" s="17">
        <v>221.26522126520001</v>
      </c>
      <c r="P231" s="32">
        <v>6.1380061380060003</v>
      </c>
      <c r="S231" s="40">
        <v>200.4</v>
      </c>
      <c r="U231" s="35">
        <v>40404</v>
      </c>
      <c r="V231" s="41">
        <v>9.9990099990099907E-3</v>
      </c>
    </row>
    <row r="232" spans="1:22" hidden="1" x14ac:dyDescent="0.2">
      <c r="A232" s="14" t="s">
        <v>442</v>
      </c>
      <c r="B232" s="14" t="s">
        <v>447</v>
      </c>
      <c r="C232" s="15" t="s">
        <v>287</v>
      </c>
      <c r="D232" s="35">
        <v>10</v>
      </c>
      <c r="E232" s="35">
        <v>15</v>
      </c>
      <c r="F232">
        <v>43312.906000000003</v>
      </c>
      <c r="G232">
        <f>2^(LOG(F232/Dashboard!$B$4,2)/LOG(Dashboard!$C$4/Dashboard!$B$4,2))-1</f>
        <v>0.81937798693113284</v>
      </c>
      <c r="H232" s="22" t="s">
        <v>64</v>
      </c>
      <c r="I232" s="23">
        <v>6.1380061380060003</v>
      </c>
      <c r="Q232" s="23">
        <v>6.1380061380060003</v>
      </c>
      <c r="S232" s="40">
        <v>379.2</v>
      </c>
      <c r="U232" s="35">
        <v>40404</v>
      </c>
      <c r="V232" s="41">
        <v>9.9990099990099994E-3</v>
      </c>
    </row>
    <row r="233" spans="1:22" hidden="1" x14ac:dyDescent="0.2">
      <c r="A233" s="14" t="s">
        <v>442</v>
      </c>
      <c r="B233" s="14" t="s">
        <v>447</v>
      </c>
      <c r="C233" s="15" t="s">
        <v>288</v>
      </c>
      <c r="D233" s="35">
        <v>10</v>
      </c>
      <c r="E233" s="35">
        <v>16</v>
      </c>
      <c r="F233">
        <v>41115.375</v>
      </c>
      <c r="G233">
        <f>2^(LOG(F233/Dashboard!$B$4,2)/LOG(Dashboard!$C$4/Dashboard!$B$4,2))-1</f>
        <v>0.77836457168705131</v>
      </c>
      <c r="H233" s="22" t="s">
        <v>64</v>
      </c>
      <c r="I233" s="23">
        <v>6.1380061380060003</v>
      </c>
      <c r="Q233" s="23">
        <v>6.1380061380060003</v>
      </c>
      <c r="S233" s="40">
        <v>379.2</v>
      </c>
      <c r="U233" s="35">
        <v>40404</v>
      </c>
      <c r="V233" s="41">
        <v>9.9990099990099994E-3</v>
      </c>
    </row>
    <row r="234" spans="1:22" hidden="1" x14ac:dyDescent="0.2">
      <c r="A234" s="14" t="s">
        <v>442</v>
      </c>
      <c r="B234" s="14" t="s">
        <v>447</v>
      </c>
      <c r="C234" s="15" t="s">
        <v>289</v>
      </c>
      <c r="D234" s="35">
        <v>10</v>
      </c>
      <c r="E234" s="35">
        <v>17</v>
      </c>
      <c r="F234">
        <v>29170.013999999999</v>
      </c>
      <c r="G234">
        <f>2^(LOG(F234/Dashboard!$B$4,2)/LOG(Dashboard!$C$4/Dashboard!$B$4,2))-1</f>
        <v>0.53018840407325274</v>
      </c>
      <c r="H234" s="14" t="s">
        <v>59</v>
      </c>
      <c r="O234" s="29">
        <v>6.1380061380060003</v>
      </c>
      <c r="Q234" s="23">
        <v>6.1380061380060003</v>
      </c>
      <c r="S234" s="40">
        <v>354.4</v>
      </c>
      <c r="U234" s="35">
        <v>40404</v>
      </c>
      <c r="V234" s="41">
        <v>9.9990099990099994E-3</v>
      </c>
    </row>
    <row r="235" spans="1:22" hidden="1" x14ac:dyDescent="0.2">
      <c r="A235" s="14" t="s">
        <v>442</v>
      </c>
      <c r="B235" s="14" t="s">
        <v>447</v>
      </c>
      <c r="C235" s="15" t="s">
        <v>290</v>
      </c>
      <c r="D235" s="35">
        <v>10</v>
      </c>
      <c r="E235" s="35">
        <v>18</v>
      </c>
      <c r="F235">
        <v>18732.34</v>
      </c>
      <c r="G235">
        <f>2^(LOG(F235/Dashboard!$B$4,2)/LOG(Dashboard!$C$4/Dashboard!$B$4,2))-1</f>
        <v>0.26042863170593877</v>
      </c>
      <c r="H235" s="14" t="s">
        <v>59</v>
      </c>
      <c r="O235" s="29">
        <v>6.1380061380060003</v>
      </c>
      <c r="Q235" s="23">
        <v>6.1380061380060003</v>
      </c>
      <c r="S235" s="40">
        <v>354.4</v>
      </c>
      <c r="U235" s="35">
        <v>40404</v>
      </c>
      <c r="V235" s="41">
        <v>9.9990099990099994E-3</v>
      </c>
    </row>
    <row r="236" spans="1:22" hidden="1" x14ac:dyDescent="0.2">
      <c r="A236" s="14" t="s">
        <v>442</v>
      </c>
      <c r="B236" s="14" t="s">
        <v>447</v>
      </c>
      <c r="C236" s="15" t="s">
        <v>291</v>
      </c>
      <c r="D236" s="35">
        <v>10</v>
      </c>
      <c r="E236" s="35">
        <v>19</v>
      </c>
      <c r="F236">
        <v>943.49199999999996</v>
      </c>
      <c r="G236">
        <f>2^(LOG(F236/Dashboard!$B$4,2)/LOG(Dashboard!$C$4/Dashboard!$B$4,2))-1</f>
        <v>-0.65943877109796512</v>
      </c>
      <c r="H236" s="14" t="s">
        <v>59</v>
      </c>
      <c r="Q236" s="23">
        <v>6.1380061380060003</v>
      </c>
      <c r="R236" s="28">
        <v>6.1380061380060003</v>
      </c>
      <c r="S236" s="40">
        <v>354.4</v>
      </c>
      <c r="U236" s="35">
        <v>40404</v>
      </c>
      <c r="V236" s="41">
        <v>9.9990099990099994E-3</v>
      </c>
    </row>
    <row r="237" spans="1:22" hidden="1" x14ac:dyDescent="0.2">
      <c r="A237" s="14" t="s">
        <v>442</v>
      </c>
      <c r="B237" s="14" t="s">
        <v>447</v>
      </c>
      <c r="C237" s="15" t="s">
        <v>292</v>
      </c>
      <c r="D237" s="35">
        <v>10</v>
      </c>
      <c r="E237" s="35">
        <v>20</v>
      </c>
      <c r="F237">
        <v>1109.432</v>
      </c>
      <c r="G237">
        <f>2^(LOG(F237/Dashboard!$B$4,2)/LOG(Dashboard!$C$4/Dashboard!$B$4,2))-1</f>
        <v>-0.63439970131926493</v>
      </c>
      <c r="H237" s="14" t="s">
        <v>59</v>
      </c>
      <c r="Q237" s="23">
        <v>6.1380061380060003</v>
      </c>
      <c r="R237" s="28">
        <v>6.1380061380060003</v>
      </c>
      <c r="S237" s="40">
        <v>354.4</v>
      </c>
      <c r="U237" s="35">
        <v>40404</v>
      </c>
      <c r="V237" s="41">
        <v>9.9990099990099994E-3</v>
      </c>
    </row>
    <row r="238" spans="1:22" hidden="1" x14ac:dyDescent="0.2">
      <c r="A238" s="14" t="s">
        <v>442</v>
      </c>
      <c r="B238" s="14" t="s">
        <v>447</v>
      </c>
      <c r="C238" s="15" t="s">
        <v>293</v>
      </c>
      <c r="D238" s="35">
        <v>10</v>
      </c>
      <c r="E238" s="35">
        <v>21</v>
      </c>
      <c r="F238">
        <v>13559.728999999999</v>
      </c>
      <c r="G238">
        <f>2^(LOG(F238/Dashboard!$B$4,2)/LOG(Dashboard!$C$4/Dashboard!$B$4,2))-1</f>
        <v>9.4116826785019425E-2</v>
      </c>
      <c r="H238" s="33" t="s">
        <v>269</v>
      </c>
      <c r="I238" s="28">
        <v>6.1380061380060003</v>
      </c>
      <c r="R238" s="28">
        <v>6.1380061380060003</v>
      </c>
      <c r="S238" s="40">
        <v>379.2</v>
      </c>
      <c r="U238" s="35">
        <v>40404</v>
      </c>
      <c r="V238" s="41">
        <v>9.9990099990099994E-3</v>
      </c>
    </row>
    <row r="239" spans="1:22" hidden="1" x14ac:dyDescent="0.2">
      <c r="A239" s="14" t="s">
        <v>442</v>
      </c>
      <c r="B239" s="14" t="s">
        <v>447</v>
      </c>
      <c r="C239" s="15" t="s">
        <v>294</v>
      </c>
      <c r="D239" s="35">
        <v>10</v>
      </c>
      <c r="E239" s="35">
        <v>22</v>
      </c>
      <c r="F239">
        <v>13995.916999999999</v>
      </c>
      <c r="G239">
        <f>2^(LOG(F239/Dashboard!$B$4,2)/LOG(Dashboard!$C$4/Dashboard!$B$4,2))-1</f>
        <v>0.10939166661051858</v>
      </c>
      <c r="H239" s="33" t="s">
        <v>269</v>
      </c>
      <c r="I239" s="28">
        <v>6.1380061380060003</v>
      </c>
      <c r="R239" s="28">
        <v>6.1380061380060003</v>
      </c>
      <c r="S239" s="40">
        <v>379.2</v>
      </c>
      <c r="U239" s="35">
        <v>40404</v>
      </c>
      <c r="V239" s="41">
        <v>9.9990099990099994E-3</v>
      </c>
    </row>
    <row r="240" spans="1:22" hidden="1" x14ac:dyDescent="0.2">
      <c r="A240" s="14" t="s">
        <v>442</v>
      </c>
      <c r="B240" s="14" t="s">
        <v>447</v>
      </c>
      <c r="C240" s="15" t="s">
        <v>295</v>
      </c>
      <c r="D240" s="35">
        <v>10</v>
      </c>
      <c r="E240" s="35">
        <v>23</v>
      </c>
      <c r="F240">
        <v>4091.625</v>
      </c>
      <c r="G240">
        <f>2^(LOG(F240/Dashboard!$B$4,2)/LOG(Dashboard!$C$4/Dashboard!$B$4,2))-1</f>
        <v>-0.35255479502279852</v>
      </c>
      <c r="H240" s="14" t="s">
        <v>59</v>
      </c>
      <c r="O240" s="29">
        <v>6.1380061380060003</v>
      </c>
      <c r="R240" s="28">
        <v>6.1380061380060003</v>
      </c>
      <c r="S240" s="40">
        <v>354.4</v>
      </c>
      <c r="U240" s="35">
        <v>40404</v>
      </c>
      <c r="V240" s="41">
        <v>9.9990099990099994E-3</v>
      </c>
    </row>
    <row r="241" spans="1:22" hidden="1" x14ac:dyDescent="0.2">
      <c r="A241" s="14" t="s">
        <v>442</v>
      </c>
      <c r="B241" s="14" t="s">
        <v>447</v>
      </c>
      <c r="C241" s="15" t="s">
        <v>296</v>
      </c>
      <c r="D241" s="35">
        <v>10</v>
      </c>
      <c r="E241" s="35">
        <v>24</v>
      </c>
      <c r="F241">
        <v>1792.16</v>
      </c>
      <c r="G241">
        <f>2^(LOG(F241/Dashboard!$B$4,2)/LOG(Dashboard!$C$4/Dashboard!$B$4,2))-1</f>
        <v>-0.54896577433806648</v>
      </c>
      <c r="H241" s="14" t="s">
        <v>59</v>
      </c>
      <c r="O241" s="29">
        <v>6.1380061380060003</v>
      </c>
      <c r="R241" s="28">
        <v>6.1380061380060003</v>
      </c>
      <c r="S241" s="40">
        <v>354.4</v>
      </c>
      <c r="U241" s="35">
        <v>40404</v>
      </c>
      <c r="V241" s="41">
        <v>9.9990099990099994E-3</v>
      </c>
    </row>
    <row r="242" spans="1:22" hidden="1" x14ac:dyDescent="0.2">
      <c r="A242" s="14" t="s">
        <v>442</v>
      </c>
      <c r="B242" s="14" t="s">
        <v>447</v>
      </c>
      <c r="C242" s="15" t="s">
        <v>297</v>
      </c>
      <c r="D242" s="35">
        <v>11</v>
      </c>
      <c r="E242" s="35">
        <v>1</v>
      </c>
      <c r="F242">
        <v>57059.91</v>
      </c>
      <c r="G242">
        <f>2^(LOG(F242/Dashboard!$B$4,2)/LOG(Dashboard!$C$4/Dashboard!$B$4,2))-1</f>
        <v>1.0527919387670344</v>
      </c>
      <c r="H242" s="14" t="s">
        <v>59</v>
      </c>
      <c r="M242" s="25">
        <v>1.8810018810019999</v>
      </c>
      <c r="N242" s="27">
        <v>1.8810018810019999</v>
      </c>
      <c r="S242" s="40">
        <v>388.8</v>
      </c>
      <c r="U242" s="35">
        <v>40404</v>
      </c>
      <c r="V242" s="41">
        <v>9.9990099990099994E-3</v>
      </c>
    </row>
    <row r="243" spans="1:22" hidden="1" x14ac:dyDescent="0.2">
      <c r="A243" s="14" t="s">
        <v>442</v>
      </c>
      <c r="B243" s="14" t="s">
        <v>447</v>
      </c>
      <c r="C243" s="15" t="s">
        <v>298</v>
      </c>
      <c r="D243" s="35">
        <v>11</v>
      </c>
      <c r="E243" s="35">
        <v>2</v>
      </c>
      <c r="F243">
        <v>42879.09</v>
      </c>
      <c r="G243">
        <f>2^(LOG(F243/Dashboard!$B$4,2)/LOG(Dashboard!$C$4/Dashboard!$B$4,2))-1</f>
        <v>0.811375814764981</v>
      </c>
      <c r="H243" s="14" t="s">
        <v>59</v>
      </c>
      <c r="M243" s="25">
        <v>1.8810018810019999</v>
      </c>
      <c r="N243" s="27">
        <v>1.8810018810019999</v>
      </c>
      <c r="S243" s="40">
        <v>388.8</v>
      </c>
      <c r="U243" s="35">
        <v>40404</v>
      </c>
      <c r="V243" s="41">
        <v>9.9990099990099994E-3</v>
      </c>
    </row>
    <row r="244" spans="1:22" hidden="1" x14ac:dyDescent="0.2">
      <c r="A244" s="14" t="s">
        <v>442</v>
      </c>
      <c r="B244" s="14" t="s">
        <v>447</v>
      </c>
      <c r="C244" s="15" t="s">
        <v>299</v>
      </c>
      <c r="D244" s="35">
        <v>11</v>
      </c>
      <c r="E244" s="35">
        <v>3</v>
      </c>
      <c r="F244">
        <v>55817.726999999999</v>
      </c>
      <c r="G244">
        <f>2^(LOG(F244/Dashboard!$B$4,2)/LOG(Dashboard!$C$4/Dashboard!$B$4,2))-1</f>
        <v>1.0331018166012971</v>
      </c>
      <c r="H244" s="14" t="s">
        <v>59</v>
      </c>
      <c r="M244" s="25">
        <v>1.8810018810019999</v>
      </c>
      <c r="O244" s="29">
        <v>1.8810018810019999</v>
      </c>
      <c r="S244" s="40">
        <v>388.8</v>
      </c>
      <c r="U244" s="35">
        <v>40404</v>
      </c>
      <c r="V244" s="41">
        <v>9.9990099990099994E-3</v>
      </c>
    </row>
    <row r="245" spans="1:22" hidden="1" x14ac:dyDescent="0.2">
      <c r="A245" s="14" t="s">
        <v>442</v>
      </c>
      <c r="B245" s="14" t="s">
        <v>447</v>
      </c>
      <c r="C245" s="15" t="s">
        <v>300</v>
      </c>
      <c r="D245" s="35">
        <v>11</v>
      </c>
      <c r="E245" s="35">
        <v>4</v>
      </c>
      <c r="F245">
        <v>65861.883000000002</v>
      </c>
      <c r="G245">
        <f>2^(LOG(F245/Dashboard!$B$4,2)/LOG(Dashboard!$C$4/Dashboard!$B$4,2))-1</f>
        <v>1.1858839524318157</v>
      </c>
      <c r="H245" s="14" t="s">
        <v>59</v>
      </c>
      <c r="M245" s="25">
        <v>1.8810018810019999</v>
      </c>
      <c r="O245" s="29">
        <v>1.8810018810019999</v>
      </c>
      <c r="S245" s="40">
        <v>388.8</v>
      </c>
      <c r="U245" s="35">
        <v>40404</v>
      </c>
      <c r="V245" s="41">
        <v>9.9990099990099994E-3</v>
      </c>
    </row>
    <row r="246" spans="1:22" hidden="1" x14ac:dyDescent="0.2">
      <c r="A246" s="14" t="s">
        <v>442</v>
      </c>
      <c r="B246" s="14" t="s">
        <v>447</v>
      </c>
      <c r="C246" s="15" t="s">
        <v>301</v>
      </c>
      <c r="D246" s="35">
        <v>11</v>
      </c>
      <c r="E246" s="35">
        <v>5</v>
      </c>
      <c r="F246">
        <v>59752.891000000003</v>
      </c>
      <c r="G246">
        <f>2^(LOG(F246/Dashboard!$B$4,2)/LOG(Dashboard!$C$4/Dashboard!$B$4,2))-1</f>
        <v>1.0946671158121437</v>
      </c>
      <c r="H246" s="30" t="s">
        <v>251</v>
      </c>
      <c r="I246" s="29">
        <v>1.8810018810019999</v>
      </c>
      <c r="O246" s="29">
        <v>1.8810018810019999</v>
      </c>
      <c r="S246" s="40">
        <v>396.4</v>
      </c>
      <c r="U246" s="35">
        <v>40404</v>
      </c>
      <c r="V246" s="41">
        <v>9.9990099990099994E-3</v>
      </c>
    </row>
    <row r="247" spans="1:22" hidden="1" x14ac:dyDescent="0.2">
      <c r="A247" s="14" t="s">
        <v>442</v>
      </c>
      <c r="B247" s="14" t="s">
        <v>447</v>
      </c>
      <c r="C247" s="15" t="s">
        <v>302</v>
      </c>
      <c r="D247" s="35">
        <v>11</v>
      </c>
      <c r="E247" s="35">
        <v>6</v>
      </c>
      <c r="F247">
        <v>52121.987999999998</v>
      </c>
      <c r="G247">
        <f>2^(LOG(F247/Dashboard!$B$4,2)/LOG(Dashboard!$C$4/Dashboard!$B$4,2))-1</f>
        <v>0.97301893015445651</v>
      </c>
      <c r="H247" s="30" t="s">
        <v>251</v>
      </c>
      <c r="I247" s="29">
        <v>1.8810018810019999</v>
      </c>
      <c r="O247" s="29">
        <v>1.8810018810019999</v>
      </c>
      <c r="S247" s="40">
        <v>396.4</v>
      </c>
      <c r="U247" s="35">
        <v>40404</v>
      </c>
      <c r="V247" s="41">
        <v>9.9990099990099994E-3</v>
      </c>
    </row>
    <row r="248" spans="1:22" hidden="1" x14ac:dyDescent="0.2">
      <c r="A248" s="14" t="s">
        <v>442</v>
      </c>
      <c r="B248" s="14" t="s">
        <v>447</v>
      </c>
      <c r="C248" s="15" t="s">
        <v>303</v>
      </c>
      <c r="D248" s="35">
        <v>11</v>
      </c>
      <c r="E248" s="35">
        <v>7</v>
      </c>
      <c r="F248">
        <v>42779.523000000001</v>
      </c>
      <c r="G248">
        <f>2^(LOG(F248/Dashboard!$B$4,2)/LOG(Dashboard!$C$4/Dashboard!$B$4,2))-1</f>
        <v>0.80953278816544794</v>
      </c>
      <c r="H248" s="14" t="s">
        <v>59</v>
      </c>
      <c r="N248" s="27">
        <v>1.8810018810019999</v>
      </c>
      <c r="O248" s="29">
        <v>1.8810018810019999</v>
      </c>
      <c r="S248" s="40">
        <v>388.8</v>
      </c>
      <c r="U248" s="35">
        <v>40404</v>
      </c>
      <c r="V248" s="41">
        <v>9.9990099990099994E-3</v>
      </c>
    </row>
    <row r="249" spans="1:22" hidden="1" x14ac:dyDescent="0.2">
      <c r="A249" s="14" t="s">
        <v>442</v>
      </c>
      <c r="B249" s="14" t="s">
        <v>447</v>
      </c>
      <c r="C249" s="15" t="s">
        <v>304</v>
      </c>
      <c r="D249" s="35">
        <v>11</v>
      </c>
      <c r="E249" s="35">
        <v>8</v>
      </c>
      <c r="F249">
        <v>45522.288999999997</v>
      </c>
      <c r="G249">
        <f>2^(LOG(F249/Dashboard!$B$4,2)/LOG(Dashboard!$C$4/Dashboard!$B$4,2))-1</f>
        <v>0.85944964168677895</v>
      </c>
      <c r="H249" s="14" t="s">
        <v>59</v>
      </c>
      <c r="N249" s="27">
        <v>1.8810018810019999</v>
      </c>
      <c r="O249" s="29">
        <v>1.8810018810019999</v>
      </c>
      <c r="S249" s="40">
        <v>388.8</v>
      </c>
      <c r="U249" s="35">
        <v>40404</v>
      </c>
      <c r="V249" s="41">
        <v>9.9990099990099994E-3</v>
      </c>
    </row>
    <row r="250" spans="1:22" hidden="1" x14ac:dyDescent="0.2">
      <c r="A250" s="14" t="s">
        <v>442</v>
      </c>
      <c r="B250" s="14" t="s">
        <v>447</v>
      </c>
      <c r="C250" s="15" t="s">
        <v>305</v>
      </c>
      <c r="D250" s="35">
        <v>11</v>
      </c>
      <c r="E250" s="35">
        <v>9</v>
      </c>
      <c r="F250">
        <v>3276.145</v>
      </c>
      <c r="G250">
        <f>2^(LOG(F250/Dashboard!$B$4,2)/LOG(Dashboard!$C$4/Dashboard!$B$4,2))-1</f>
        <v>-0.41260279467783134</v>
      </c>
      <c r="H250" s="31" t="s">
        <v>256</v>
      </c>
      <c r="I250" s="32">
        <v>1.8810018810019999</v>
      </c>
      <c r="P250" s="32">
        <v>1.8810018810019999</v>
      </c>
      <c r="S250" s="40">
        <v>396.4</v>
      </c>
      <c r="U250" s="35">
        <v>40404</v>
      </c>
      <c r="V250" s="41">
        <v>9.9990099990099994E-3</v>
      </c>
    </row>
    <row r="251" spans="1:22" hidden="1" x14ac:dyDescent="0.2">
      <c r="A251" s="14" t="s">
        <v>442</v>
      </c>
      <c r="B251" s="14" t="s">
        <v>447</v>
      </c>
      <c r="C251" s="15" t="s">
        <v>306</v>
      </c>
      <c r="D251" s="35">
        <v>11</v>
      </c>
      <c r="E251" s="35">
        <v>10</v>
      </c>
      <c r="F251">
        <v>2823.3629999999998</v>
      </c>
      <c r="G251">
        <f>2^(LOG(F251/Dashboard!$B$4,2)/LOG(Dashboard!$C$4/Dashboard!$B$4,2))-1</f>
        <v>-0.44964176545393175</v>
      </c>
      <c r="H251" s="31" t="s">
        <v>256</v>
      </c>
      <c r="I251" s="32">
        <v>1.8810018810019999</v>
      </c>
      <c r="P251" s="32">
        <v>1.8810018810019999</v>
      </c>
      <c r="S251" s="40">
        <v>396.4</v>
      </c>
      <c r="U251" s="35">
        <v>40404</v>
      </c>
      <c r="V251" s="41">
        <v>9.9990099990099994E-3</v>
      </c>
    </row>
    <row r="252" spans="1:22" hidden="1" x14ac:dyDescent="0.2">
      <c r="A252" s="14" t="s">
        <v>442</v>
      </c>
      <c r="B252" s="14" t="s">
        <v>447</v>
      </c>
      <c r="C252" s="15" t="s">
        <v>307</v>
      </c>
      <c r="D252" s="35">
        <v>11</v>
      </c>
      <c r="E252" s="35">
        <v>11</v>
      </c>
      <c r="F252">
        <v>1491.096</v>
      </c>
      <c r="G252">
        <f>2^(LOG(F252/Dashboard!$B$4,2)/LOG(Dashboard!$C$4/Dashboard!$B$4,2))-1</f>
        <v>-0.58386489930097873</v>
      </c>
      <c r="H252" s="14" t="s">
        <v>59</v>
      </c>
      <c r="L252" s="21">
        <v>0.1980001980002</v>
      </c>
      <c r="P252" s="32">
        <v>1.8810018810019999</v>
      </c>
      <c r="S252" s="40">
        <v>392.4</v>
      </c>
      <c r="U252" s="35">
        <v>40404</v>
      </c>
      <c r="V252" s="41">
        <v>9.9990099990099994E-3</v>
      </c>
    </row>
    <row r="253" spans="1:22" hidden="1" x14ac:dyDescent="0.2">
      <c r="A253" s="14" t="s">
        <v>442</v>
      </c>
      <c r="B253" s="14" t="s">
        <v>447</v>
      </c>
      <c r="C253" s="15" t="s">
        <v>308</v>
      </c>
      <c r="D253" s="35">
        <v>11</v>
      </c>
      <c r="E253" s="35">
        <v>12</v>
      </c>
      <c r="F253">
        <v>1050.1679999999999</v>
      </c>
      <c r="G253">
        <f>2^(LOG(F253/Dashboard!$B$4,2)/LOG(Dashboard!$C$4/Dashboard!$B$4,2))-1</f>
        <v>-0.64308376638406495</v>
      </c>
      <c r="H253" s="14" t="s">
        <v>59</v>
      </c>
      <c r="L253" s="21">
        <v>0.1980001980002</v>
      </c>
      <c r="P253" s="32">
        <v>1.8810018810019999</v>
      </c>
      <c r="S253" s="40">
        <v>392.4</v>
      </c>
      <c r="U253" s="35">
        <v>40404</v>
      </c>
      <c r="V253" s="41">
        <v>9.9990099990099994E-3</v>
      </c>
    </row>
    <row r="254" spans="1:22" hidden="1" x14ac:dyDescent="0.2">
      <c r="A254" s="14" t="s">
        <v>442</v>
      </c>
      <c r="B254" s="14" t="s">
        <v>447</v>
      </c>
      <c r="C254" s="15" t="s">
        <v>309</v>
      </c>
      <c r="D254" s="35">
        <v>11</v>
      </c>
      <c r="E254" s="35">
        <v>13</v>
      </c>
      <c r="F254">
        <v>11129.883</v>
      </c>
      <c r="G254">
        <f>2^(LOG(F254/Dashboard!$B$4,2)/LOG(Dashboard!$C$4/Dashboard!$B$4,2))-1</f>
        <v>3.4822253465720543E-3</v>
      </c>
      <c r="H254" s="14" t="s">
        <v>59</v>
      </c>
      <c r="J254" s="17">
        <v>49.005049005049997</v>
      </c>
      <c r="P254" s="32">
        <v>1.8810018810019999</v>
      </c>
      <c r="S254" s="40">
        <v>356.8</v>
      </c>
      <c r="U254" s="35">
        <v>40404</v>
      </c>
      <c r="V254" s="41">
        <v>9.9990099990099994E-3</v>
      </c>
    </row>
    <row r="255" spans="1:22" hidden="1" x14ac:dyDescent="0.2">
      <c r="A255" s="14" t="s">
        <v>442</v>
      </c>
      <c r="B255" s="14" t="s">
        <v>447</v>
      </c>
      <c r="C255" s="15" t="s">
        <v>310</v>
      </c>
      <c r="D255" s="35">
        <v>11</v>
      </c>
      <c r="E255" s="35">
        <v>14</v>
      </c>
      <c r="F255">
        <v>6481.1710000000003</v>
      </c>
      <c r="G255">
        <f>2^(LOG(F255/Dashboard!$B$4,2)/LOG(Dashboard!$C$4/Dashboard!$B$4,2))-1</f>
        <v>-0.20809005025051008</v>
      </c>
      <c r="H255" s="14" t="s">
        <v>59</v>
      </c>
      <c r="J255" s="17">
        <v>49.005049005049997</v>
      </c>
      <c r="P255" s="32">
        <v>1.8810018810019999</v>
      </c>
      <c r="S255" s="40">
        <v>356.8</v>
      </c>
      <c r="U255" s="35">
        <v>40404</v>
      </c>
      <c r="V255" s="41">
        <v>9.9990099990099994E-3</v>
      </c>
    </row>
    <row r="256" spans="1:22" hidden="1" x14ac:dyDescent="0.2">
      <c r="A256" s="14" t="s">
        <v>442</v>
      </c>
      <c r="B256" s="14" t="s">
        <v>447</v>
      </c>
      <c r="C256" s="15" t="s">
        <v>311</v>
      </c>
      <c r="D256" s="35">
        <v>11</v>
      </c>
      <c r="E256" s="35">
        <v>15</v>
      </c>
      <c r="F256">
        <v>49163.504000000001</v>
      </c>
      <c r="G256">
        <f>2^(LOG(F256/Dashboard!$B$4,2)/LOG(Dashboard!$C$4/Dashboard!$B$4,2))-1</f>
        <v>0.92317277558736022</v>
      </c>
      <c r="H256" s="22" t="s">
        <v>64</v>
      </c>
      <c r="I256" s="23">
        <v>1.8810018810019999</v>
      </c>
      <c r="Q256" s="23">
        <v>1.8810018810019999</v>
      </c>
      <c r="S256" s="40">
        <v>396.4</v>
      </c>
      <c r="U256" s="35">
        <v>40404</v>
      </c>
      <c r="V256" s="41">
        <v>9.9990099990099994E-3</v>
      </c>
    </row>
    <row r="257" spans="1:22" hidden="1" x14ac:dyDescent="0.2">
      <c r="A257" s="14" t="s">
        <v>442</v>
      </c>
      <c r="B257" s="14" t="s">
        <v>447</v>
      </c>
      <c r="C257" s="15" t="s">
        <v>312</v>
      </c>
      <c r="D257" s="35">
        <v>11</v>
      </c>
      <c r="E257" s="35">
        <v>16</v>
      </c>
      <c r="F257">
        <v>60345.538999999997</v>
      </c>
      <c r="G257">
        <f>2^(LOG(F257/Dashboard!$B$4,2)/LOG(Dashboard!$C$4/Dashboard!$B$4,2))-1</f>
        <v>1.1037393933478543</v>
      </c>
      <c r="H257" s="22" t="s">
        <v>64</v>
      </c>
      <c r="I257" s="23">
        <v>1.8810018810019999</v>
      </c>
      <c r="Q257" s="23">
        <v>1.8810018810019999</v>
      </c>
      <c r="S257" s="40">
        <v>396.4</v>
      </c>
      <c r="U257" s="35">
        <v>40404</v>
      </c>
      <c r="V257" s="41">
        <v>9.9990099990099994E-3</v>
      </c>
    </row>
    <row r="258" spans="1:22" hidden="1" x14ac:dyDescent="0.2">
      <c r="A258" s="14" t="s">
        <v>442</v>
      </c>
      <c r="B258" s="14" t="s">
        <v>447</v>
      </c>
      <c r="C258" s="15" t="s">
        <v>313</v>
      </c>
      <c r="D258" s="35">
        <v>11</v>
      </c>
      <c r="E258" s="35">
        <v>17</v>
      </c>
      <c r="F258">
        <v>51832.777000000002</v>
      </c>
      <c r="G258">
        <f>2^(LOG(F258/Dashboard!$B$4,2)/LOG(Dashboard!$C$4/Dashboard!$B$4,2))-1</f>
        <v>0.96821747037230188</v>
      </c>
      <c r="H258" s="14" t="s">
        <v>59</v>
      </c>
      <c r="O258" s="29">
        <v>1.8810018810019999</v>
      </c>
      <c r="Q258" s="23">
        <v>1.8810018810019999</v>
      </c>
      <c r="S258" s="40">
        <v>388.8</v>
      </c>
      <c r="U258" s="35">
        <v>40404</v>
      </c>
      <c r="V258" s="41">
        <v>9.9990099990099994E-3</v>
      </c>
    </row>
    <row r="259" spans="1:22" hidden="1" x14ac:dyDescent="0.2">
      <c r="A259" s="14" t="s">
        <v>442</v>
      </c>
      <c r="B259" s="14" t="s">
        <v>447</v>
      </c>
      <c r="C259" s="15" t="s">
        <v>314</v>
      </c>
      <c r="D259" s="35">
        <v>11</v>
      </c>
      <c r="E259" s="35">
        <v>18</v>
      </c>
      <c r="F259">
        <v>48665.68</v>
      </c>
      <c r="G259">
        <f>2^(LOG(F259/Dashboard!$B$4,2)/LOG(Dashboard!$C$4/Dashboard!$B$4,2))-1</f>
        <v>0.91462089654015966</v>
      </c>
      <c r="H259" s="14" t="s">
        <v>59</v>
      </c>
      <c r="O259" s="29">
        <v>1.8810018810019999</v>
      </c>
      <c r="Q259" s="23">
        <v>1.8810018810019999</v>
      </c>
      <c r="S259" s="40">
        <v>388.8</v>
      </c>
      <c r="U259" s="35">
        <v>40404</v>
      </c>
      <c r="V259" s="41">
        <v>9.9990099990099994E-3</v>
      </c>
    </row>
    <row r="260" spans="1:22" hidden="1" x14ac:dyDescent="0.2">
      <c r="A260" s="14" t="s">
        <v>442</v>
      </c>
      <c r="B260" s="14" t="s">
        <v>447</v>
      </c>
      <c r="C260" s="15" t="s">
        <v>315</v>
      </c>
      <c r="D260" s="35">
        <v>11</v>
      </c>
      <c r="E260" s="35">
        <v>19</v>
      </c>
      <c r="F260">
        <v>3840.3429999999998</v>
      </c>
      <c r="G260">
        <f>2^(LOG(F260/Dashboard!$B$4,2)/LOG(Dashboard!$C$4/Dashboard!$B$4,2))-1</f>
        <v>-0.37027690908151267</v>
      </c>
      <c r="H260" s="14" t="s">
        <v>59</v>
      </c>
      <c r="Q260" s="23">
        <v>1.8810018810019999</v>
      </c>
      <c r="R260" s="28">
        <v>1.8810018810019999</v>
      </c>
      <c r="S260" s="40">
        <v>388.8</v>
      </c>
      <c r="U260" s="35">
        <v>40404</v>
      </c>
      <c r="V260" s="41">
        <v>9.9990099990099994E-3</v>
      </c>
    </row>
    <row r="261" spans="1:22" hidden="1" x14ac:dyDescent="0.2">
      <c r="A261" s="14" t="s">
        <v>442</v>
      </c>
      <c r="B261" s="14" t="s">
        <v>447</v>
      </c>
      <c r="C261" s="15" t="s">
        <v>316</v>
      </c>
      <c r="D261" s="35">
        <v>11</v>
      </c>
      <c r="E261" s="35">
        <v>20</v>
      </c>
      <c r="F261">
        <v>3897.2370000000001</v>
      </c>
      <c r="G261">
        <f>2^(LOG(F261/Dashboard!$B$4,2)/LOG(Dashboard!$C$4/Dashboard!$B$4,2))-1</f>
        <v>-0.36620856778601119</v>
      </c>
      <c r="H261" s="14" t="s">
        <v>59</v>
      </c>
      <c r="Q261" s="23">
        <v>1.8810018810019999</v>
      </c>
      <c r="R261" s="28">
        <v>1.8810018810019999</v>
      </c>
      <c r="S261" s="40">
        <v>388.8</v>
      </c>
      <c r="U261" s="35">
        <v>40404</v>
      </c>
      <c r="V261" s="41">
        <v>9.9990099990099994E-3</v>
      </c>
    </row>
    <row r="262" spans="1:22" hidden="1" x14ac:dyDescent="0.2">
      <c r="A262" s="14" t="s">
        <v>442</v>
      </c>
      <c r="B262" s="14" t="s">
        <v>447</v>
      </c>
      <c r="C262" s="15" t="s">
        <v>317</v>
      </c>
      <c r="D262" s="35">
        <v>11</v>
      </c>
      <c r="E262" s="35">
        <v>21</v>
      </c>
      <c r="F262">
        <v>18990.732</v>
      </c>
      <c r="G262">
        <f>2^(LOG(F262/Dashboard!$B$4,2)/LOG(Dashboard!$C$4/Dashboard!$B$4,2))-1</f>
        <v>0.26801265875414182</v>
      </c>
      <c r="H262" s="33" t="s">
        <v>269</v>
      </c>
      <c r="I262" s="28">
        <v>1.8810018810019999</v>
      </c>
      <c r="R262" s="28">
        <v>1.8810018810019999</v>
      </c>
      <c r="S262" s="40">
        <v>396.4</v>
      </c>
      <c r="U262" s="35">
        <v>40404</v>
      </c>
      <c r="V262" s="41">
        <v>9.9990099990099994E-3</v>
      </c>
    </row>
    <row r="263" spans="1:22" hidden="1" x14ac:dyDescent="0.2">
      <c r="A263" s="14" t="s">
        <v>442</v>
      </c>
      <c r="B263" s="14" t="s">
        <v>447</v>
      </c>
      <c r="C263" s="15" t="s">
        <v>318</v>
      </c>
      <c r="D263" s="35">
        <v>11</v>
      </c>
      <c r="E263" s="35">
        <v>22</v>
      </c>
      <c r="F263">
        <v>16916.474999999999</v>
      </c>
      <c r="G263">
        <f>2^(LOG(F263/Dashboard!$B$4,2)/LOG(Dashboard!$C$4/Dashboard!$B$4,2))-1</f>
        <v>0.2053893362556769</v>
      </c>
      <c r="H263" s="33" t="s">
        <v>269</v>
      </c>
      <c r="I263" s="28">
        <v>1.8810018810019999</v>
      </c>
      <c r="R263" s="28">
        <v>1.8810018810019999</v>
      </c>
      <c r="S263" s="40">
        <v>396.4</v>
      </c>
      <c r="U263" s="35">
        <v>40404</v>
      </c>
      <c r="V263" s="41">
        <v>9.9990099990099994E-3</v>
      </c>
    </row>
    <row r="264" spans="1:22" hidden="1" x14ac:dyDescent="0.2">
      <c r="A264" s="14" t="s">
        <v>442</v>
      </c>
      <c r="B264" s="14" t="s">
        <v>447</v>
      </c>
      <c r="C264" s="15" t="s">
        <v>319</v>
      </c>
      <c r="D264" s="35">
        <v>11</v>
      </c>
      <c r="E264" s="35">
        <v>23</v>
      </c>
      <c r="F264">
        <v>9750.2039999999997</v>
      </c>
      <c r="G264">
        <f>2^(LOG(F264/Dashboard!$B$4,2)/LOG(Dashboard!$C$4/Dashboard!$B$4,2))-1</f>
        <v>-5.3019869190264912E-2</v>
      </c>
      <c r="H264" s="14" t="s">
        <v>59</v>
      </c>
      <c r="O264" s="29">
        <v>1.8810018810019999</v>
      </c>
      <c r="R264" s="28">
        <v>1.8810018810019999</v>
      </c>
      <c r="S264" s="40">
        <v>388.8</v>
      </c>
      <c r="U264" s="35">
        <v>40404</v>
      </c>
      <c r="V264" s="41">
        <v>9.9990099990099994E-3</v>
      </c>
    </row>
    <row r="265" spans="1:22" hidden="1" x14ac:dyDescent="0.2">
      <c r="A265" s="14" t="s">
        <v>442</v>
      </c>
      <c r="B265" s="14" t="s">
        <v>447</v>
      </c>
      <c r="C265" s="15" t="s">
        <v>320</v>
      </c>
      <c r="D265" s="35">
        <v>11</v>
      </c>
      <c r="E265" s="35">
        <v>24</v>
      </c>
      <c r="F265">
        <v>9074.5879999999997</v>
      </c>
      <c r="G265">
        <f>2^(LOG(F265/Dashboard!$B$4,2)/LOG(Dashboard!$C$4/Dashboard!$B$4,2))-1</f>
        <v>-8.2334626562216795E-2</v>
      </c>
      <c r="H265" s="14" t="s">
        <v>59</v>
      </c>
      <c r="O265" s="29">
        <v>1.8810018810019999</v>
      </c>
      <c r="R265" s="28">
        <v>1.8810018810019999</v>
      </c>
      <c r="S265" s="40">
        <v>388.8</v>
      </c>
      <c r="U265" s="35">
        <v>40404</v>
      </c>
      <c r="V265" s="41">
        <v>9.9990099990099994E-3</v>
      </c>
    </row>
    <row r="266" spans="1:22" hidden="1" x14ac:dyDescent="0.2">
      <c r="A266" s="14" t="s">
        <v>442</v>
      </c>
      <c r="B266" s="14" t="s">
        <v>447</v>
      </c>
      <c r="C266" s="15" t="s">
        <v>321</v>
      </c>
      <c r="D266" s="35">
        <v>12</v>
      </c>
      <c r="E266" s="35">
        <v>1</v>
      </c>
      <c r="F266">
        <v>57119.175999999999</v>
      </c>
      <c r="G266">
        <f>2^(LOG(F266/Dashboard!$B$4,2)/LOG(Dashboard!$C$4/Dashboard!$B$4,2))-1</f>
        <v>1.0537253268198516</v>
      </c>
      <c r="H266" s="14" t="s">
        <v>59</v>
      </c>
      <c r="M266" s="25">
        <v>0.5742005742006</v>
      </c>
      <c r="N266" s="27">
        <v>0.5742005742006</v>
      </c>
      <c r="S266" s="40">
        <v>399.2</v>
      </c>
      <c r="U266" s="35">
        <v>40404</v>
      </c>
      <c r="V266" s="41">
        <v>9.9950499950499996E-3</v>
      </c>
    </row>
    <row r="267" spans="1:22" hidden="1" x14ac:dyDescent="0.2">
      <c r="A267" s="14" t="s">
        <v>442</v>
      </c>
      <c r="B267" s="14" t="s">
        <v>447</v>
      </c>
      <c r="C267" s="15" t="s">
        <v>322</v>
      </c>
      <c r="D267" s="35">
        <v>12</v>
      </c>
      <c r="E267" s="35">
        <v>2</v>
      </c>
      <c r="F267">
        <v>68789.554999999993</v>
      </c>
      <c r="G267">
        <f>2^(LOG(F267/Dashboard!$B$4,2)/LOG(Dashboard!$C$4/Dashboard!$B$4,2))-1</f>
        <v>1.2279129069416497</v>
      </c>
      <c r="H267" s="14" t="s">
        <v>59</v>
      </c>
      <c r="M267" s="25">
        <v>0.5742005742006</v>
      </c>
      <c r="N267" s="27">
        <v>0.5742005742006</v>
      </c>
      <c r="S267" s="40">
        <v>399.2</v>
      </c>
      <c r="U267" s="35">
        <v>40404</v>
      </c>
      <c r="V267" s="41">
        <v>9.9950499950499996E-3</v>
      </c>
    </row>
    <row r="268" spans="1:22" hidden="1" x14ac:dyDescent="0.2">
      <c r="A268" s="14" t="s">
        <v>442</v>
      </c>
      <c r="B268" s="14" t="s">
        <v>447</v>
      </c>
      <c r="C268" s="15" t="s">
        <v>323</v>
      </c>
      <c r="D268" s="35">
        <v>12</v>
      </c>
      <c r="E268" s="35">
        <v>3</v>
      </c>
      <c r="F268">
        <v>44047.785000000003</v>
      </c>
      <c r="G268">
        <f>2^(LOG(F268/Dashboard!$B$4,2)/LOG(Dashboard!$C$4/Dashboard!$B$4,2))-1</f>
        <v>0.83283142320830694</v>
      </c>
      <c r="H268" s="14" t="s">
        <v>59</v>
      </c>
      <c r="M268" s="25">
        <v>0.5742005742006</v>
      </c>
      <c r="O268" s="29">
        <v>0.5742005742006</v>
      </c>
      <c r="S268" s="40">
        <v>399.2</v>
      </c>
      <c r="U268" s="35">
        <v>40404</v>
      </c>
      <c r="V268" s="41">
        <v>9.9950499950499996E-3</v>
      </c>
    </row>
    <row r="269" spans="1:22" hidden="1" x14ac:dyDescent="0.2">
      <c r="A269" s="14" t="s">
        <v>442</v>
      </c>
      <c r="B269" s="14" t="s">
        <v>447</v>
      </c>
      <c r="C269" s="15" t="s">
        <v>324</v>
      </c>
      <c r="D269" s="35">
        <v>12</v>
      </c>
      <c r="E269" s="35">
        <v>4</v>
      </c>
      <c r="F269">
        <v>66226.952999999994</v>
      </c>
      <c r="G269">
        <f>2^(LOG(F269/Dashboard!$B$4,2)/LOG(Dashboard!$C$4/Dashboard!$B$4,2))-1</f>
        <v>1.1911813607862323</v>
      </c>
      <c r="H269" s="14" t="s">
        <v>59</v>
      </c>
      <c r="M269" s="25">
        <v>0.5742005742006</v>
      </c>
      <c r="O269" s="29">
        <v>0.5742005742006</v>
      </c>
      <c r="S269" s="40">
        <v>399.2</v>
      </c>
      <c r="U269" s="35">
        <v>40404</v>
      </c>
      <c r="V269" s="41">
        <v>9.9950499950499996E-3</v>
      </c>
    </row>
    <row r="270" spans="1:22" hidden="1" x14ac:dyDescent="0.2">
      <c r="A270" s="14" t="s">
        <v>442</v>
      </c>
      <c r="B270" s="14" t="s">
        <v>447</v>
      </c>
      <c r="C270" s="15" t="s">
        <v>325</v>
      </c>
      <c r="D270" s="35">
        <v>12</v>
      </c>
      <c r="E270" s="35">
        <v>5</v>
      </c>
      <c r="F270">
        <v>75012.327999999994</v>
      </c>
      <c r="G270">
        <f>2^(LOG(F270/Dashboard!$B$4,2)/LOG(Dashboard!$C$4/Dashboard!$B$4,2))-1</f>
        <v>1.3140220074422673</v>
      </c>
      <c r="H270" s="30" t="s">
        <v>251</v>
      </c>
      <c r="I270" s="29">
        <v>0.5742005742006</v>
      </c>
      <c r="O270" s="29">
        <v>0.5742005742006</v>
      </c>
      <c r="S270" s="40">
        <v>401.6</v>
      </c>
      <c r="U270" s="35">
        <v>40404</v>
      </c>
      <c r="V270" s="41">
        <v>9.9970299970299995E-3</v>
      </c>
    </row>
    <row r="271" spans="1:22" hidden="1" x14ac:dyDescent="0.2">
      <c r="A271" s="14" t="s">
        <v>442</v>
      </c>
      <c r="B271" s="14" t="s">
        <v>447</v>
      </c>
      <c r="C271" s="15" t="s">
        <v>326</v>
      </c>
      <c r="D271" s="35">
        <v>12</v>
      </c>
      <c r="E271" s="35">
        <v>6</v>
      </c>
      <c r="F271">
        <v>63299.285000000003</v>
      </c>
      <c r="G271">
        <f>2^(LOG(F271/Dashboard!$B$4,2)/LOG(Dashboard!$C$4/Dashboard!$B$4,2))-1</f>
        <v>1.1482253720282825</v>
      </c>
      <c r="H271" s="30" t="s">
        <v>251</v>
      </c>
      <c r="I271" s="29">
        <v>0.5742005742006</v>
      </c>
      <c r="O271" s="29">
        <v>0.5742005742006</v>
      </c>
      <c r="S271" s="40">
        <v>401.6</v>
      </c>
      <c r="U271" s="35">
        <v>40404</v>
      </c>
      <c r="V271" s="41">
        <v>9.9970299970299995E-3</v>
      </c>
    </row>
    <row r="272" spans="1:22" hidden="1" x14ac:dyDescent="0.2">
      <c r="A272" s="14" t="s">
        <v>442</v>
      </c>
      <c r="B272" s="14" t="s">
        <v>447</v>
      </c>
      <c r="C272" s="15" t="s">
        <v>327</v>
      </c>
      <c r="D272" s="35">
        <v>12</v>
      </c>
      <c r="E272" s="35">
        <v>7</v>
      </c>
      <c r="F272">
        <v>54682.218999999997</v>
      </c>
      <c r="G272">
        <f>2^(LOG(F272/Dashboard!$B$4,2)/LOG(Dashboard!$C$4/Dashboard!$B$4,2))-1</f>
        <v>1.0148859775030279</v>
      </c>
      <c r="H272" s="14" t="s">
        <v>59</v>
      </c>
      <c r="N272" s="27">
        <v>0.5742005742006</v>
      </c>
      <c r="O272" s="29">
        <v>0.5742005742006</v>
      </c>
      <c r="S272" s="40">
        <v>399.2</v>
      </c>
      <c r="U272" s="35">
        <v>40404</v>
      </c>
      <c r="V272" s="41">
        <v>9.9950499950499996E-3</v>
      </c>
    </row>
    <row r="273" spans="1:22" hidden="1" x14ac:dyDescent="0.2">
      <c r="A273" s="14" t="s">
        <v>442</v>
      </c>
      <c r="B273" s="14" t="s">
        <v>447</v>
      </c>
      <c r="C273" s="15" t="s">
        <v>328</v>
      </c>
      <c r="D273" s="35">
        <v>12</v>
      </c>
      <c r="E273" s="35">
        <v>8</v>
      </c>
      <c r="F273">
        <v>53613.086000000003</v>
      </c>
      <c r="G273">
        <f>2^(LOG(F273/Dashboard!$B$4,2)/LOG(Dashboard!$C$4/Dashboard!$B$4,2))-1</f>
        <v>0.99753955205997324</v>
      </c>
      <c r="H273" s="14" t="s">
        <v>59</v>
      </c>
      <c r="N273" s="27">
        <v>0.5742005742006</v>
      </c>
      <c r="O273" s="29">
        <v>0.5742005742006</v>
      </c>
      <c r="S273" s="40">
        <v>399.2</v>
      </c>
      <c r="U273" s="35">
        <v>40404</v>
      </c>
      <c r="V273" s="41">
        <v>9.9950499950499996E-3</v>
      </c>
    </row>
    <row r="274" spans="1:22" hidden="1" x14ac:dyDescent="0.2">
      <c r="A274" s="14" t="s">
        <v>442</v>
      </c>
      <c r="B274" s="14" t="s">
        <v>447</v>
      </c>
      <c r="C274" s="15" t="s">
        <v>329</v>
      </c>
      <c r="D274" s="35">
        <v>12</v>
      </c>
      <c r="E274" s="35">
        <v>9</v>
      </c>
      <c r="F274">
        <v>3975.4659999999999</v>
      </c>
      <c r="G274">
        <f>2^(LOG(F274/Dashboard!$B$4,2)/LOG(Dashboard!$C$4/Dashboard!$B$4,2))-1</f>
        <v>-0.36066875335351734</v>
      </c>
      <c r="H274" s="31" t="s">
        <v>256</v>
      </c>
      <c r="I274" s="32">
        <v>0.5742005742006</v>
      </c>
      <c r="P274" s="32">
        <v>0.5742005742006</v>
      </c>
      <c r="S274" s="40">
        <v>401.6</v>
      </c>
      <c r="U274" s="35">
        <v>40404</v>
      </c>
      <c r="V274" s="41">
        <v>9.9970299970299995E-3</v>
      </c>
    </row>
    <row r="275" spans="1:22" hidden="1" x14ac:dyDescent="0.2">
      <c r="A275" s="14" t="s">
        <v>442</v>
      </c>
      <c r="B275" s="14" t="s">
        <v>447</v>
      </c>
      <c r="C275" s="15" t="s">
        <v>330</v>
      </c>
      <c r="D275" s="35">
        <v>12</v>
      </c>
      <c r="E275" s="35">
        <v>10</v>
      </c>
      <c r="F275">
        <v>2659.7930000000001</v>
      </c>
      <c r="G275">
        <f>2^(LOG(F275/Dashboard!$B$4,2)/LOG(Dashboard!$C$4/Dashboard!$B$4,2))-1</f>
        <v>-0.46383836666820943</v>
      </c>
      <c r="H275" s="31" t="s">
        <v>256</v>
      </c>
      <c r="I275" s="32">
        <v>0.5742005742006</v>
      </c>
      <c r="P275" s="32">
        <v>0.5742005742006</v>
      </c>
      <c r="S275" s="40">
        <v>401.6</v>
      </c>
      <c r="U275" s="35">
        <v>40404</v>
      </c>
      <c r="V275" s="41">
        <v>9.9970299970299995E-3</v>
      </c>
    </row>
    <row r="276" spans="1:22" hidden="1" x14ac:dyDescent="0.2">
      <c r="A276" s="14" t="s">
        <v>442</v>
      </c>
      <c r="B276" s="14" t="s">
        <v>447</v>
      </c>
      <c r="C276" s="15" t="s">
        <v>331</v>
      </c>
      <c r="D276" s="35">
        <v>12</v>
      </c>
      <c r="E276" s="35">
        <v>11</v>
      </c>
      <c r="F276">
        <v>1815.866</v>
      </c>
      <c r="G276">
        <f>2^(LOG(F276/Dashboard!$B$4,2)/LOG(Dashboard!$C$4/Dashboard!$B$4,2))-1</f>
        <v>-0.54636289522269021</v>
      </c>
      <c r="H276" s="14" t="s">
        <v>59</v>
      </c>
      <c r="L276" s="21">
        <v>6.4350064350059993E-2</v>
      </c>
      <c r="P276" s="32">
        <v>0.5742005742006</v>
      </c>
      <c r="S276" s="40">
        <v>400.4</v>
      </c>
      <c r="U276" s="35">
        <v>40404</v>
      </c>
      <c r="V276" s="41">
        <v>9.9995049995050007E-3</v>
      </c>
    </row>
    <row r="277" spans="1:22" hidden="1" x14ac:dyDescent="0.2">
      <c r="A277" s="14" t="s">
        <v>442</v>
      </c>
      <c r="B277" s="14" t="s">
        <v>447</v>
      </c>
      <c r="C277" s="15" t="s">
        <v>332</v>
      </c>
      <c r="D277" s="35">
        <v>12</v>
      </c>
      <c r="E277" s="35">
        <v>12</v>
      </c>
      <c r="F277">
        <v>1747.1189999999999</v>
      </c>
      <c r="G277">
        <f>2^(LOG(F277/Dashboard!$B$4,2)/LOG(Dashboard!$C$4/Dashboard!$B$4,2))-1</f>
        <v>-0.5539650559924445</v>
      </c>
      <c r="H277" s="14" t="s">
        <v>59</v>
      </c>
      <c r="L277" s="21">
        <v>6.4350064350059993E-2</v>
      </c>
      <c r="P277" s="32">
        <v>0.5742005742006</v>
      </c>
      <c r="S277" s="40">
        <v>400.4</v>
      </c>
      <c r="U277" s="35">
        <v>40404</v>
      </c>
      <c r="V277" s="41">
        <v>9.9995049995050007E-3</v>
      </c>
    </row>
    <row r="278" spans="1:22" hidden="1" x14ac:dyDescent="0.2">
      <c r="A278" s="14" t="s">
        <v>442</v>
      </c>
      <c r="B278" s="14" t="s">
        <v>447</v>
      </c>
      <c r="C278" s="15" t="s">
        <v>333</v>
      </c>
      <c r="D278" s="35">
        <v>12</v>
      </c>
      <c r="E278" s="35">
        <v>13</v>
      </c>
      <c r="F278">
        <v>8989.2469999999994</v>
      </c>
      <c r="G278">
        <f>2^(LOG(F278/Dashboard!$B$4,2)/LOG(Dashboard!$C$4/Dashboard!$B$4,2))-1</f>
        <v>-8.6123731884502397E-2</v>
      </c>
      <c r="H278" s="14" t="s">
        <v>59</v>
      </c>
      <c r="J278" s="17">
        <v>10.89001089001</v>
      </c>
      <c r="P278" s="32">
        <v>0.5742005742006</v>
      </c>
      <c r="S278" s="40">
        <v>392.8</v>
      </c>
      <c r="U278" s="35">
        <v>40404</v>
      </c>
      <c r="V278" s="41">
        <v>9.9970299970299995E-3</v>
      </c>
    </row>
    <row r="279" spans="1:22" hidden="1" x14ac:dyDescent="0.2">
      <c r="A279" s="14" t="s">
        <v>442</v>
      </c>
      <c r="B279" s="14" t="s">
        <v>447</v>
      </c>
      <c r="C279" s="15" t="s">
        <v>334</v>
      </c>
      <c r="D279" s="35">
        <v>12</v>
      </c>
      <c r="E279" s="35">
        <v>14</v>
      </c>
      <c r="F279">
        <v>6462.2070000000003</v>
      </c>
      <c r="G279">
        <f>2^(LOG(F279/Dashboard!$B$4,2)/LOG(Dashboard!$C$4/Dashboard!$B$4,2))-1</f>
        <v>-0.20910554880826837</v>
      </c>
      <c r="H279" s="14" t="s">
        <v>59</v>
      </c>
      <c r="J279" s="17">
        <v>10.89001089001</v>
      </c>
      <c r="P279" s="32">
        <v>0.5742005742006</v>
      </c>
      <c r="S279" s="40">
        <v>392.8</v>
      </c>
      <c r="U279" s="35">
        <v>40404</v>
      </c>
      <c r="V279" s="41">
        <v>9.9970299970299995E-3</v>
      </c>
    </row>
    <row r="280" spans="1:22" hidden="1" x14ac:dyDescent="0.2">
      <c r="A280" s="14" t="s">
        <v>442</v>
      </c>
      <c r="B280" s="14" t="s">
        <v>447</v>
      </c>
      <c r="C280" s="15" t="s">
        <v>335</v>
      </c>
      <c r="D280" s="35">
        <v>12</v>
      </c>
      <c r="E280" s="35">
        <v>15</v>
      </c>
      <c r="F280">
        <v>63927.487999999998</v>
      </c>
      <c r="G280">
        <f>2^(LOG(F280/Dashboard!$B$4,2)/LOG(Dashboard!$C$4/Dashboard!$B$4,2))-1</f>
        <v>1.1575352443834506</v>
      </c>
      <c r="H280" s="22" t="s">
        <v>64</v>
      </c>
      <c r="I280" s="23">
        <v>0.5742005742006</v>
      </c>
      <c r="Q280" s="23">
        <v>0.5742005742006</v>
      </c>
      <c r="S280" s="40">
        <v>401.6</v>
      </c>
      <c r="U280" s="35">
        <v>40404</v>
      </c>
      <c r="V280" s="41">
        <v>9.9970299970299995E-3</v>
      </c>
    </row>
    <row r="281" spans="1:22" hidden="1" x14ac:dyDescent="0.2">
      <c r="A281" s="14" t="s">
        <v>442</v>
      </c>
      <c r="B281" s="14" t="s">
        <v>447</v>
      </c>
      <c r="C281" s="15" t="s">
        <v>336</v>
      </c>
      <c r="D281" s="35">
        <v>12</v>
      </c>
      <c r="E281" s="35">
        <v>16</v>
      </c>
      <c r="F281">
        <v>69633.476999999999</v>
      </c>
      <c r="G281">
        <f>2^(LOG(F281/Dashboard!$B$4,2)/LOG(Dashboard!$C$4/Dashboard!$B$4,2))-1</f>
        <v>1.2398406150964072</v>
      </c>
      <c r="H281" s="22" t="s">
        <v>64</v>
      </c>
      <c r="I281" s="23">
        <v>0.5742005742006</v>
      </c>
      <c r="Q281" s="23">
        <v>0.5742005742006</v>
      </c>
      <c r="S281" s="40">
        <v>401.6</v>
      </c>
      <c r="U281" s="35">
        <v>40404</v>
      </c>
      <c r="V281" s="41">
        <v>9.9970299970299995E-3</v>
      </c>
    </row>
    <row r="282" spans="1:22" hidden="1" x14ac:dyDescent="0.2">
      <c r="A282" s="14" t="s">
        <v>442</v>
      </c>
      <c r="B282" s="14" t="s">
        <v>447</v>
      </c>
      <c r="C282" s="15" t="s">
        <v>337</v>
      </c>
      <c r="D282" s="35">
        <v>12</v>
      </c>
      <c r="E282" s="35">
        <v>17</v>
      </c>
      <c r="F282">
        <v>59762.375</v>
      </c>
      <c r="G282">
        <f>2^(LOG(F282/Dashboard!$B$4,2)/LOG(Dashboard!$C$4/Dashboard!$B$4,2))-1</f>
        <v>1.0948126944877203</v>
      </c>
      <c r="H282" s="14" t="s">
        <v>59</v>
      </c>
      <c r="O282" s="29">
        <v>0.5742005742006</v>
      </c>
      <c r="Q282" s="23">
        <v>0.5742005742006</v>
      </c>
      <c r="S282" s="40">
        <v>399.2</v>
      </c>
      <c r="U282" s="35">
        <v>40404</v>
      </c>
      <c r="V282" s="41">
        <v>9.9950499950499996E-3</v>
      </c>
    </row>
    <row r="283" spans="1:22" hidden="1" x14ac:dyDescent="0.2">
      <c r="A283" s="14" t="s">
        <v>442</v>
      </c>
      <c r="B283" s="14" t="s">
        <v>447</v>
      </c>
      <c r="C283" s="15" t="s">
        <v>338</v>
      </c>
      <c r="D283" s="35">
        <v>12</v>
      </c>
      <c r="E283" s="35">
        <v>18</v>
      </c>
      <c r="F283">
        <v>64515.391000000003</v>
      </c>
      <c r="G283">
        <f>2^(LOG(F283/Dashboard!$B$4,2)/LOG(Dashboard!$C$4/Dashboard!$B$4,2))-1</f>
        <v>1.1662014068956958</v>
      </c>
      <c r="H283" s="14" t="s">
        <v>59</v>
      </c>
      <c r="O283" s="29">
        <v>0.5742005742006</v>
      </c>
      <c r="Q283" s="23">
        <v>0.5742005742006</v>
      </c>
      <c r="S283" s="40">
        <v>399.2</v>
      </c>
      <c r="U283" s="35">
        <v>40404</v>
      </c>
      <c r="V283" s="41">
        <v>9.9950499950499996E-3</v>
      </c>
    </row>
    <row r="284" spans="1:22" hidden="1" x14ac:dyDescent="0.2">
      <c r="A284" s="14" t="s">
        <v>442</v>
      </c>
      <c r="B284" s="14" t="s">
        <v>447</v>
      </c>
      <c r="C284" s="15" t="s">
        <v>339</v>
      </c>
      <c r="D284" s="35">
        <v>12</v>
      </c>
      <c r="E284" s="35">
        <v>19</v>
      </c>
      <c r="F284">
        <v>6758.53</v>
      </c>
      <c r="G284">
        <f>2^(LOG(F284/Dashboard!$B$4,2)/LOG(Dashboard!$C$4/Dashboard!$B$4,2))-1</f>
        <v>-0.1934246612909496</v>
      </c>
      <c r="H284" s="14" t="s">
        <v>59</v>
      </c>
      <c r="Q284" s="23">
        <v>0.5742005742006</v>
      </c>
      <c r="R284" s="28">
        <v>0.5742005742006</v>
      </c>
      <c r="S284" s="40">
        <v>399.2</v>
      </c>
      <c r="U284" s="35">
        <v>40404</v>
      </c>
      <c r="V284" s="41">
        <v>9.9950499950499996E-3</v>
      </c>
    </row>
    <row r="285" spans="1:22" hidden="1" x14ac:dyDescent="0.2">
      <c r="A285" s="14" t="s">
        <v>442</v>
      </c>
      <c r="B285" s="14" t="s">
        <v>447</v>
      </c>
      <c r="C285" s="15" t="s">
        <v>340</v>
      </c>
      <c r="D285" s="35">
        <v>12</v>
      </c>
      <c r="E285" s="35">
        <v>20</v>
      </c>
      <c r="F285">
        <v>11201</v>
      </c>
      <c r="G285">
        <f>2^(LOG(F285/Dashboard!$B$4,2)/LOG(Dashboard!$C$4/Dashboard!$B$4,2))-1</f>
        <v>6.284972827573565E-3</v>
      </c>
      <c r="H285" s="14" t="s">
        <v>59</v>
      </c>
      <c r="Q285" s="23">
        <v>0.5742005742006</v>
      </c>
      <c r="R285" s="28">
        <v>0.5742005742006</v>
      </c>
      <c r="S285" s="40">
        <v>399.2</v>
      </c>
      <c r="U285" s="35">
        <v>40404</v>
      </c>
      <c r="V285" s="41">
        <v>9.9950499950499996E-3</v>
      </c>
    </row>
    <row r="286" spans="1:22" hidden="1" x14ac:dyDescent="0.2">
      <c r="A286" s="14" t="s">
        <v>442</v>
      </c>
      <c r="B286" s="14" t="s">
        <v>447</v>
      </c>
      <c r="C286" s="15" t="s">
        <v>341</v>
      </c>
      <c r="D286" s="35">
        <v>12</v>
      </c>
      <c r="E286" s="35">
        <v>21</v>
      </c>
      <c r="F286">
        <v>16072.547</v>
      </c>
      <c r="G286">
        <f>2^(LOG(F286/Dashboard!$B$4,2)/LOG(Dashboard!$C$4/Dashboard!$B$4,2))-1</f>
        <v>0.17867769888991547</v>
      </c>
      <c r="H286" s="33" t="s">
        <v>269</v>
      </c>
      <c r="I286" s="28">
        <v>0.5742005742006</v>
      </c>
      <c r="R286" s="28">
        <v>0.5742005742006</v>
      </c>
      <c r="S286" s="40">
        <v>401.6</v>
      </c>
      <c r="U286" s="35">
        <v>40404</v>
      </c>
      <c r="V286" s="41">
        <v>9.9970299970299995E-3</v>
      </c>
    </row>
    <row r="287" spans="1:22" hidden="1" x14ac:dyDescent="0.2">
      <c r="A287" s="14" t="s">
        <v>442</v>
      </c>
      <c r="B287" s="14" t="s">
        <v>447</v>
      </c>
      <c r="C287" s="15" t="s">
        <v>342</v>
      </c>
      <c r="D287" s="35">
        <v>12</v>
      </c>
      <c r="E287" s="35">
        <v>22</v>
      </c>
      <c r="F287">
        <v>18111.248</v>
      </c>
      <c r="G287">
        <f>2^(LOG(F287/Dashboard!$B$4,2)/LOG(Dashboard!$C$4/Dashboard!$B$4,2))-1</f>
        <v>0.24195506840034908</v>
      </c>
      <c r="H287" s="33" t="s">
        <v>269</v>
      </c>
      <c r="I287" s="28">
        <v>0.5742005742006</v>
      </c>
      <c r="R287" s="28">
        <v>0.5742005742006</v>
      </c>
      <c r="S287" s="40">
        <v>401.6</v>
      </c>
      <c r="U287" s="35">
        <v>40404</v>
      </c>
      <c r="V287" s="41">
        <v>9.9970299970299995E-3</v>
      </c>
    </row>
    <row r="288" spans="1:22" hidden="1" x14ac:dyDescent="0.2">
      <c r="A288" s="14" t="s">
        <v>442</v>
      </c>
      <c r="B288" s="14" t="s">
        <v>447</v>
      </c>
      <c r="C288" s="15" t="s">
        <v>343</v>
      </c>
      <c r="D288" s="35">
        <v>12</v>
      </c>
      <c r="E288" s="35">
        <v>23</v>
      </c>
      <c r="F288">
        <v>17056.338</v>
      </c>
      <c r="G288">
        <f>2^(LOG(F288/Dashboard!$B$4,2)/LOG(Dashboard!$C$4/Dashboard!$B$4,2))-1</f>
        <v>0.20974328986480439</v>
      </c>
      <c r="H288" s="14" t="s">
        <v>59</v>
      </c>
      <c r="O288" s="29">
        <v>0.5742005742006</v>
      </c>
      <c r="R288" s="28">
        <v>0.5742005742006</v>
      </c>
      <c r="S288" s="40">
        <v>399.2</v>
      </c>
      <c r="U288" s="35">
        <v>40404</v>
      </c>
      <c r="V288" s="41">
        <v>9.9950499950499996E-3</v>
      </c>
    </row>
    <row r="289" spans="1:22" hidden="1" x14ac:dyDescent="0.2">
      <c r="A289" s="14" t="s">
        <v>442</v>
      </c>
      <c r="B289" s="14" t="s">
        <v>447</v>
      </c>
      <c r="C289" s="15" t="s">
        <v>344</v>
      </c>
      <c r="D289" s="35">
        <v>12</v>
      </c>
      <c r="E289" s="35">
        <v>24</v>
      </c>
      <c r="F289">
        <v>10165.056</v>
      </c>
      <c r="G289">
        <f>2^(LOG(F289/Dashboard!$B$4,2)/LOG(Dashboard!$C$4/Dashboard!$B$4,2))-1</f>
        <v>-3.5582598583573266E-2</v>
      </c>
      <c r="H289" s="14" t="s">
        <v>59</v>
      </c>
      <c r="O289" s="29">
        <v>0.5742005742006</v>
      </c>
      <c r="R289" s="28">
        <v>0.5742005742006</v>
      </c>
      <c r="S289" s="40">
        <v>399.2</v>
      </c>
      <c r="U289" s="35">
        <v>40404</v>
      </c>
      <c r="V289" s="41">
        <v>9.9950499950499996E-3</v>
      </c>
    </row>
    <row r="290" spans="1:22" hidden="1" x14ac:dyDescent="0.2">
      <c r="A290" s="14" t="s">
        <v>442</v>
      </c>
      <c r="B290" s="14" t="s">
        <v>447</v>
      </c>
      <c r="C290" s="15" t="s">
        <v>345</v>
      </c>
      <c r="D290" s="35">
        <v>13</v>
      </c>
      <c r="E290" s="35">
        <v>1</v>
      </c>
      <c r="F290">
        <v>55839.063000000002</v>
      </c>
      <c r="G290">
        <f>2^(LOG(F290/Dashboard!$B$4,2)/LOG(Dashboard!$C$4/Dashboard!$B$4,2))-1</f>
        <v>1.0334420859521476</v>
      </c>
      <c r="H290" s="14" t="s">
        <v>59</v>
      </c>
      <c r="M290" s="25">
        <v>0.17325017325020001</v>
      </c>
      <c r="N290" s="27">
        <v>0.17325017325020001</v>
      </c>
      <c r="S290" s="40">
        <v>402.4</v>
      </c>
      <c r="U290" s="35">
        <v>40404</v>
      </c>
      <c r="V290" s="41">
        <v>9.9940599940599902E-3</v>
      </c>
    </row>
    <row r="291" spans="1:22" hidden="1" x14ac:dyDescent="0.2">
      <c r="A291" s="14" t="s">
        <v>442</v>
      </c>
      <c r="B291" s="14" t="s">
        <v>447</v>
      </c>
      <c r="C291" s="15" t="s">
        <v>346</v>
      </c>
      <c r="D291" s="35">
        <v>13</v>
      </c>
      <c r="E291" s="35">
        <v>2</v>
      </c>
      <c r="F291">
        <v>31853.511999999999</v>
      </c>
      <c r="G291">
        <f>2^(LOG(F291/Dashboard!$B$4,2)/LOG(Dashboard!$C$4/Dashboard!$B$4,2))-1</f>
        <v>0.59030906490023516</v>
      </c>
      <c r="H291" s="14" t="s">
        <v>59</v>
      </c>
      <c r="M291" s="25">
        <v>0.17325017325020001</v>
      </c>
      <c r="N291" s="27">
        <v>0.17325017325020001</v>
      </c>
      <c r="S291" s="40">
        <v>402.4</v>
      </c>
      <c r="U291" s="35">
        <v>40404</v>
      </c>
      <c r="V291" s="41">
        <v>9.9940599940599902E-3</v>
      </c>
    </row>
    <row r="292" spans="1:22" hidden="1" x14ac:dyDescent="0.2">
      <c r="A292" s="14" t="s">
        <v>442</v>
      </c>
      <c r="B292" s="14" t="s">
        <v>447</v>
      </c>
      <c r="C292" s="15" t="s">
        <v>347</v>
      </c>
      <c r="D292" s="35">
        <v>13</v>
      </c>
      <c r="E292" s="35">
        <v>3</v>
      </c>
      <c r="F292">
        <v>56367.703000000001</v>
      </c>
      <c r="G292">
        <f>2^(LOG(F292/Dashboard!$B$4,2)/LOG(Dashboard!$C$4/Dashboard!$B$4,2))-1</f>
        <v>1.0418496808636686</v>
      </c>
      <c r="H292" s="14" t="s">
        <v>59</v>
      </c>
      <c r="M292" s="25">
        <v>0.17325017325020001</v>
      </c>
      <c r="O292" s="29">
        <v>0.17325017325020001</v>
      </c>
      <c r="S292" s="40">
        <v>402.4</v>
      </c>
      <c r="U292" s="35">
        <v>40404</v>
      </c>
      <c r="V292" s="41">
        <v>9.9940599940599902E-3</v>
      </c>
    </row>
    <row r="293" spans="1:22" hidden="1" x14ac:dyDescent="0.2">
      <c r="A293" s="14" t="s">
        <v>442</v>
      </c>
      <c r="B293" s="14" t="s">
        <v>447</v>
      </c>
      <c r="C293" s="15" t="s">
        <v>348</v>
      </c>
      <c r="D293" s="35">
        <v>13</v>
      </c>
      <c r="E293" s="35">
        <v>4</v>
      </c>
      <c r="F293">
        <v>39868.449000000001</v>
      </c>
      <c r="G293">
        <f>2^(LOG(F293/Dashboard!$B$4,2)/LOG(Dashboard!$C$4/Dashboard!$B$4,2))-1</f>
        <v>0.75454291802255202</v>
      </c>
      <c r="H293" s="14" t="s">
        <v>59</v>
      </c>
      <c r="M293" s="25">
        <v>0.17325017325020001</v>
      </c>
      <c r="O293" s="29">
        <v>0.17325017325020001</v>
      </c>
      <c r="S293" s="40">
        <v>402.4</v>
      </c>
      <c r="U293" s="35">
        <v>40404</v>
      </c>
      <c r="V293" s="41">
        <v>9.9940599940599902E-3</v>
      </c>
    </row>
    <row r="294" spans="1:22" hidden="1" x14ac:dyDescent="0.2">
      <c r="A294" s="14" t="s">
        <v>442</v>
      </c>
      <c r="B294" s="14" t="s">
        <v>447</v>
      </c>
      <c r="C294" s="15" t="s">
        <v>349</v>
      </c>
      <c r="D294" s="35">
        <v>13</v>
      </c>
      <c r="E294" s="35">
        <v>5</v>
      </c>
      <c r="F294">
        <v>36900.480000000003</v>
      </c>
      <c r="G294">
        <f>2^(LOG(F294/Dashboard!$B$4,2)/LOG(Dashboard!$C$4/Dashboard!$B$4,2))-1</f>
        <v>0.69610178735390971</v>
      </c>
      <c r="H294" s="30" t="s">
        <v>251</v>
      </c>
      <c r="I294" s="29">
        <v>0.17325017325020001</v>
      </c>
      <c r="O294" s="29">
        <v>0.17325017325020001</v>
      </c>
      <c r="S294" s="40">
        <v>403.2</v>
      </c>
      <c r="U294" s="35">
        <v>40404</v>
      </c>
      <c r="V294" s="41">
        <v>9.996534996535E-3</v>
      </c>
    </row>
    <row r="295" spans="1:22" hidden="1" x14ac:dyDescent="0.2">
      <c r="A295" s="14" t="s">
        <v>442</v>
      </c>
      <c r="B295" s="14" t="s">
        <v>447</v>
      </c>
      <c r="C295" s="15" t="s">
        <v>350</v>
      </c>
      <c r="D295" s="35">
        <v>13</v>
      </c>
      <c r="E295" s="35">
        <v>6</v>
      </c>
      <c r="F295">
        <v>42179.766000000003</v>
      </c>
      <c r="G295">
        <f>2^(LOG(F295/Dashboard!$B$4,2)/LOG(Dashboard!$C$4/Dashboard!$B$4,2))-1</f>
        <v>0.79837968347612698</v>
      </c>
      <c r="H295" s="30" t="s">
        <v>251</v>
      </c>
      <c r="I295" s="29">
        <v>0.17325017325020001</v>
      </c>
      <c r="O295" s="29">
        <v>0.17325017325020001</v>
      </c>
      <c r="S295" s="40">
        <v>403.2</v>
      </c>
      <c r="U295" s="35">
        <v>40404</v>
      </c>
      <c r="V295" s="41">
        <v>9.996534996535E-3</v>
      </c>
    </row>
    <row r="296" spans="1:22" hidden="1" x14ac:dyDescent="0.2">
      <c r="A296" s="14" t="s">
        <v>442</v>
      </c>
      <c r="B296" s="14" t="s">
        <v>447</v>
      </c>
      <c r="C296" s="15" t="s">
        <v>351</v>
      </c>
      <c r="D296" s="35">
        <v>13</v>
      </c>
      <c r="E296" s="35">
        <v>7</v>
      </c>
      <c r="F296">
        <v>46491.855000000003</v>
      </c>
      <c r="G296">
        <f>2^(LOG(F296/Dashboard!$B$4,2)/LOG(Dashboard!$C$4/Dashboard!$B$4,2))-1</f>
        <v>0.87668928574074556</v>
      </c>
      <c r="H296" s="14" t="s">
        <v>59</v>
      </c>
      <c r="N296" s="27">
        <v>0.17325017325020001</v>
      </c>
      <c r="O296" s="29">
        <v>0.17325017325020001</v>
      </c>
      <c r="S296" s="40">
        <v>402.4</v>
      </c>
      <c r="U296" s="35">
        <v>40404</v>
      </c>
      <c r="V296" s="41">
        <v>9.9940599940599902E-3</v>
      </c>
    </row>
    <row r="297" spans="1:22" hidden="1" x14ac:dyDescent="0.2">
      <c r="A297" s="14" t="s">
        <v>442</v>
      </c>
      <c r="B297" s="14" t="s">
        <v>447</v>
      </c>
      <c r="C297" s="15" t="s">
        <v>352</v>
      </c>
      <c r="D297" s="35">
        <v>13</v>
      </c>
      <c r="E297" s="35">
        <v>8</v>
      </c>
      <c r="F297">
        <v>41186.491999999998</v>
      </c>
      <c r="G297">
        <f>2^(LOG(F297/Dashboard!$B$4,2)/LOG(Dashboard!$C$4/Dashboard!$B$4,2))-1</f>
        <v>0.77971089225816947</v>
      </c>
      <c r="H297" s="14" t="s">
        <v>59</v>
      </c>
      <c r="N297" s="27">
        <v>0.17325017325020001</v>
      </c>
      <c r="O297" s="29">
        <v>0.17325017325020001</v>
      </c>
      <c r="S297" s="40">
        <v>402.4</v>
      </c>
      <c r="U297" s="35">
        <v>40404</v>
      </c>
      <c r="V297" s="41">
        <v>9.9940599940599902E-3</v>
      </c>
    </row>
    <row r="298" spans="1:22" hidden="1" x14ac:dyDescent="0.2">
      <c r="A298" s="14" t="s">
        <v>442</v>
      </c>
      <c r="B298" s="14" t="s">
        <v>447</v>
      </c>
      <c r="C298" s="15" t="s">
        <v>353</v>
      </c>
      <c r="D298" s="35">
        <v>13</v>
      </c>
      <c r="E298" s="35">
        <v>9</v>
      </c>
      <c r="F298">
        <v>3558.2440000000001</v>
      </c>
      <c r="G298">
        <f>2^(LOG(F298/Dashboard!$B$4,2)/LOG(Dashboard!$C$4/Dashboard!$B$4,2))-1</f>
        <v>-0.39096774335550732</v>
      </c>
      <c r="H298" s="31" t="s">
        <v>256</v>
      </c>
      <c r="I298" s="32">
        <v>0.17325017325020001</v>
      </c>
      <c r="P298" s="32">
        <v>0.17325017325020001</v>
      </c>
      <c r="S298" s="40">
        <v>403.2</v>
      </c>
      <c r="U298" s="35">
        <v>40404</v>
      </c>
      <c r="V298" s="41">
        <v>9.996534996535E-3</v>
      </c>
    </row>
    <row r="299" spans="1:22" hidden="1" x14ac:dyDescent="0.2">
      <c r="A299" s="14" t="s">
        <v>442</v>
      </c>
      <c r="B299" s="14" t="s">
        <v>447</v>
      </c>
      <c r="C299" s="15" t="s">
        <v>354</v>
      </c>
      <c r="D299" s="35">
        <v>13</v>
      </c>
      <c r="E299" s="35">
        <v>10</v>
      </c>
      <c r="F299">
        <v>3397.0439999999999</v>
      </c>
      <c r="G299">
        <f>2^(LOG(F299/Dashboard!$B$4,2)/LOG(Dashboard!$C$4/Dashboard!$B$4,2))-1</f>
        <v>-0.40320732408642701</v>
      </c>
      <c r="H299" s="31" t="s">
        <v>256</v>
      </c>
      <c r="I299" s="32">
        <v>0.17325017325020001</v>
      </c>
      <c r="P299" s="32">
        <v>0.17325017325020001</v>
      </c>
      <c r="S299" s="40">
        <v>403.2</v>
      </c>
      <c r="U299" s="35">
        <v>40404</v>
      </c>
      <c r="V299" s="41">
        <v>9.996534996535E-3</v>
      </c>
    </row>
    <row r="300" spans="1:22" hidden="1" x14ac:dyDescent="0.2">
      <c r="A300" s="14" t="s">
        <v>442</v>
      </c>
      <c r="B300" s="14" t="s">
        <v>447</v>
      </c>
      <c r="C300" s="15" t="s">
        <v>355</v>
      </c>
      <c r="D300" s="35">
        <v>13</v>
      </c>
      <c r="E300" s="35">
        <v>11</v>
      </c>
      <c r="F300">
        <v>1583.549</v>
      </c>
      <c r="G300">
        <f>2^(LOG(F300/Dashboard!$B$4,2)/LOG(Dashboard!$C$4/Dashboard!$B$4,2))-1</f>
        <v>-0.57275721397136592</v>
      </c>
      <c r="H300" s="14" t="s">
        <v>59</v>
      </c>
      <c r="L300" s="21">
        <v>2.079002079002E-2</v>
      </c>
      <c r="P300" s="32">
        <v>0.17325017325020001</v>
      </c>
      <c r="S300" s="40">
        <v>402.8</v>
      </c>
      <c r="U300" s="35">
        <v>40404</v>
      </c>
      <c r="V300" s="41">
        <v>9.9970299970299995E-3</v>
      </c>
    </row>
    <row r="301" spans="1:22" hidden="1" x14ac:dyDescent="0.2">
      <c r="A301" s="14" t="s">
        <v>442</v>
      </c>
      <c r="B301" s="14" t="s">
        <v>447</v>
      </c>
      <c r="C301" s="15" t="s">
        <v>356</v>
      </c>
      <c r="D301" s="35">
        <v>13</v>
      </c>
      <c r="E301" s="35">
        <v>12</v>
      </c>
      <c r="F301">
        <v>1607.2550000000001</v>
      </c>
      <c r="G301">
        <f>2^(LOG(F301/Dashboard!$B$4,2)/LOG(Dashboard!$C$4/Dashboard!$B$4,2))-1</f>
        <v>-0.56996817829571711</v>
      </c>
      <c r="H301" s="14" t="s">
        <v>59</v>
      </c>
      <c r="L301" s="21">
        <v>2.079002079002E-2</v>
      </c>
      <c r="P301" s="32">
        <v>0.17325017325020001</v>
      </c>
      <c r="S301" s="40">
        <v>402.8</v>
      </c>
      <c r="U301" s="35">
        <v>40404</v>
      </c>
      <c r="V301" s="41">
        <v>9.9970299970299995E-3</v>
      </c>
    </row>
    <row r="302" spans="1:22" hidden="1" x14ac:dyDescent="0.2">
      <c r="A302" s="14" t="s">
        <v>442</v>
      </c>
      <c r="B302" s="14" t="s">
        <v>447</v>
      </c>
      <c r="C302" s="15" t="s">
        <v>357</v>
      </c>
      <c r="D302" s="35">
        <v>13</v>
      </c>
      <c r="E302" s="35">
        <v>13</v>
      </c>
      <c r="F302">
        <v>4312.0889999999999</v>
      </c>
      <c r="G302">
        <f>2^(LOG(F302/Dashboard!$B$4,2)/LOG(Dashboard!$C$4/Dashboard!$B$4,2))-1</f>
        <v>-0.33750369049549767</v>
      </c>
      <c r="H302" s="14" t="s">
        <v>59</v>
      </c>
      <c r="J302" s="17">
        <v>2.4007524007519998</v>
      </c>
      <c r="P302" s="32">
        <v>0.17325017325020001</v>
      </c>
      <c r="S302" s="40">
        <v>401.2</v>
      </c>
      <c r="U302" s="35">
        <v>40404</v>
      </c>
      <c r="V302" s="41">
        <v>9.9950499950499892E-3</v>
      </c>
    </row>
    <row r="303" spans="1:22" hidden="1" x14ac:dyDescent="0.2">
      <c r="A303" s="14" t="s">
        <v>442</v>
      </c>
      <c r="B303" s="14" t="s">
        <v>447</v>
      </c>
      <c r="C303" s="15" t="s">
        <v>358</v>
      </c>
      <c r="D303" s="35">
        <v>13</v>
      </c>
      <c r="E303" s="35">
        <v>14</v>
      </c>
      <c r="F303">
        <v>3880.643</v>
      </c>
      <c r="G303">
        <f>2^(LOG(F303/Dashboard!$B$4,2)/LOG(Dashboard!$C$4/Dashboard!$B$4,2))-1</f>
        <v>-0.36739169294836405</v>
      </c>
      <c r="H303" s="14" t="s">
        <v>59</v>
      </c>
      <c r="J303" s="17">
        <v>2.4007524007519998</v>
      </c>
      <c r="P303" s="32">
        <v>0.17325017325020001</v>
      </c>
      <c r="S303" s="40">
        <v>401.2</v>
      </c>
      <c r="U303" s="35">
        <v>40404</v>
      </c>
      <c r="V303" s="41">
        <v>9.9950499950499892E-3</v>
      </c>
    </row>
    <row r="304" spans="1:22" hidden="1" x14ac:dyDescent="0.2">
      <c r="A304" s="14" t="s">
        <v>442</v>
      </c>
      <c r="B304" s="14" t="s">
        <v>447</v>
      </c>
      <c r="C304" s="15" t="s">
        <v>359</v>
      </c>
      <c r="D304" s="35">
        <v>13</v>
      </c>
      <c r="E304" s="35">
        <v>15</v>
      </c>
      <c r="F304">
        <v>42658.625</v>
      </c>
      <c r="G304">
        <f>2^(LOG(F304/Dashboard!$B$4,2)/LOG(Dashboard!$C$4/Dashboard!$B$4,2))-1</f>
        <v>0.80729167155469006</v>
      </c>
      <c r="H304" s="22" t="s">
        <v>64</v>
      </c>
      <c r="I304" s="23">
        <v>0.17325017325020001</v>
      </c>
      <c r="Q304" s="23">
        <v>0.17325017325020001</v>
      </c>
      <c r="S304" s="40">
        <v>403.2</v>
      </c>
      <c r="U304" s="35">
        <v>40404</v>
      </c>
      <c r="V304" s="41">
        <v>9.996534996535E-3</v>
      </c>
    </row>
    <row r="305" spans="1:22" hidden="1" x14ac:dyDescent="0.2">
      <c r="A305" s="14" t="s">
        <v>442</v>
      </c>
      <c r="B305" s="14" t="s">
        <v>447</v>
      </c>
      <c r="C305" s="15" t="s">
        <v>360</v>
      </c>
      <c r="D305" s="35">
        <v>13</v>
      </c>
      <c r="E305" s="35">
        <v>16</v>
      </c>
      <c r="F305">
        <v>31419.695</v>
      </c>
      <c r="G305">
        <f>2^(LOG(F305/Dashboard!$B$4,2)/LOG(Dashboard!$C$4/Dashboard!$B$4,2))-1</f>
        <v>0.58078831193321401</v>
      </c>
      <c r="H305" s="22" t="s">
        <v>64</v>
      </c>
      <c r="I305" s="23">
        <v>0.17325017325020001</v>
      </c>
      <c r="Q305" s="23">
        <v>0.17325017325020001</v>
      </c>
      <c r="S305" s="40">
        <v>403.2</v>
      </c>
      <c r="U305" s="35">
        <v>40404</v>
      </c>
      <c r="V305" s="41">
        <v>9.996534996535E-3</v>
      </c>
    </row>
    <row r="306" spans="1:22" hidden="1" x14ac:dyDescent="0.2">
      <c r="A306" s="14" t="s">
        <v>442</v>
      </c>
      <c r="B306" s="14" t="s">
        <v>447</v>
      </c>
      <c r="C306" s="15" t="s">
        <v>361</v>
      </c>
      <c r="D306" s="35">
        <v>13</v>
      </c>
      <c r="E306" s="35">
        <v>17</v>
      </c>
      <c r="F306">
        <v>50934.328000000001</v>
      </c>
      <c r="G306">
        <f>2^(LOG(F306/Dashboard!$B$4,2)/LOG(Dashboard!$C$4/Dashboard!$B$4,2))-1</f>
        <v>0.95320468253893975</v>
      </c>
      <c r="H306" s="14" t="s">
        <v>59</v>
      </c>
      <c r="O306" s="29">
        <v>0.17325017325020001</v>
      </c>
      <c r="Q306" s="23">
        <v>0.17325017325020001</v>
      </c>
      <c r="S306" s="40">
        <v>402.4</v>
      </c>
      <c r="U306" s="35">
        <v>40404</v>
      </c>
      <c r="V306" s="41">
        <v>9.9940599940599902E-3</v>
      </c>
    </row>
    <row r="307" spans="1:22" hidden="1" x14ac:dyDescent="0.2">
      <c r="A307" s="14" t="s">
        <v>442</v>
      </c>
      <c r="B307" s="14" t="s">
        <v>447</v>
      </c>
      <c r="C307" s="15" t="s">
        <v>362</v>
      </c>
      <c r="D307" s="35">
        <v>13</v>
      </c>
      <c r="E307" s="35">
        <v>18</v>
      </c>
      <c r="F307">
        <v>35556.358999999997</v>
      </c>
      <c r="G307">
        <f>2^(LOG(F307/Dashboard!$B$4,2)/LOG(Dashboard!$C$4/Dashboard!$B$4,2))-1</f>
        <v>0.66876567728681602</v>
      </c>
      <c r="H307" s="14" t="s">
        <v>59</v>
      </c>
      <c r="O307" s="29">
        <v>0.17325017325020001</v>
      </c>
      <c r="Q307" s="23">
        <v>0.17325017325020001</v>
      </c>
      <c r="S307" s="40">
        <v>402.4</v>
      </c>
      <c r="U307" s="35">
        <v>40404</v>
      </c>
      <c r="V307" s="41">
        <v>9.9940599940599902E-3</v>
      </c>
    </row>
    <row r="308" spans="1:22" hidden="1" x14ac:dyDescent="0.2">
      <c r="A308" s="14" t="s">
        <v>442</v>
      </c>
      <c r="B308" s="14" t="s">
        <v>447</v>
      </c>
      <c r="C308" s="15" t="s">
        <v>363</v>
      </c>
      <c r="D308" s="35">
        <v>13</v>
      </c>
      <c r="E308" s="35">
        <v>19</v>
      </c>
      <c r="F308">
        <v>10771.924999999999</v>
      </c>
      <c r="G308">
        <f>2^(LOG(F308/Dashboard!$B$4,2)/LOG(Dashboard!$C$4/Dashboard!$B$4,2))-1</f>
        <v>-1.0780259987452911E-2</v>
      </c>
      <c r="H308" s="14" t="s">
        <v>59</v>
      </c>
      <c r="Q308" s="23">
        <v>0.17325017325020001</v>
      </c>
      <c r="R308" s="28">
        <v>0.17325017325020001</v>
      </c>
      <c r="S308" s="40">
        <v>402.4</v>
      </c>
      <c r="U308" s="35">
        <v>40404</v>
      </c>
      <c r="V308" s="41">
        <v>9.9940599940599902E-3</v>
      </c>
    </row>
    <row r="309" spans="1:22" hidden="1" x14ac:dyDescent="0.2">
      <c r="A309" s="14" t="s">
        <v>442</v>
      </c>
      <c r="B309" s="14" t="s">
        <v>447</v>
      </c>
      <c r="C309" s="15" t="s">
        <v>364</v>
      </c>
      <c r="D309" s="35">
        <v>13</v>
      </c>
      <c r="E309" s="35">
        <v>20</v>
      </c>
      <c r="F309">
        <v>8282.8130000000001</v>
      </c>
      <c r="G309">
        <f>2^(LOG(F309/Dashboard!$B$4,2)/LOG(Dashboard!$C$4/Dashboard!$B$4,2))-1</f>
        <v>-0.11829716140645374</v>
      </c>
      <c r="H309" s="14" t="s">
        <v>59</v>
      </c>
      <c r="Q309" s="23">
        <v>0.17325017325020001</v>
      </c>
      <c r="R309" s="28">
        <v>0.17325017325020001</v>
      </c>
      <c r="S309" s="40">
        <v>402.4</v>
      </c>
      <c r="U309" s="35">
        <v>40404</v>
      </c>
      <c r="V309" s="41">
        <v>9.9940599940599902E-3</v>
      </c>
    </row>
    <row r="310" spans="1:22" hidden="1" x14ac:dyDescent="0.2">
      <c r="A310" s="14" t="s">
        <v>442</v>
      </c>
      <c r="B310" s="14" t="s">
        <v>447</v>
      </c>
      <c r="C310" s="15" t="s">
        <v>365</v>
      </c>
      <c r="D310" s="35">
        <v>13</v>
      </c>
      <c r="E310" s="35">
        <v>21</v>
      </c>
      <c r="F310">
        <v>11504.434999999999</v>
      </c>
      <c r="G310">
        <f>2^(LOG(F310/Dashboard!$B$4,2)/LOG(Dashboard!$C$4/Dashboard!$B$4,2))-1</f>
        <v>1.8132461779591935E-2</v>
      </c>
      <c r="H310" s="33" t="s">
        <v>269</v>
      </c>
      <c r="I310" s="28">
        <v>0.17325017325020001</v>
      </c>
      <c r="R310" s="28">
        <v>0.17325017325020001</v>
      </c>
      <c r="S310" s="40">
        <v>403.2</v>
      </c>
      <c r="U310" s="35">
        <v>40404</v>
      </c>
      <c r="V310" s="41">
        <v>9.996534996535E-3</v>
      </c>
    </row>
    <row r="311" spans="1:22" hidden="1" x14ac:dyDescent="0.2">
      <c r="A311" s="14" t="s">
        <v>442</v>
      </c>
      <c r="B311" s="14" t="s">
        <v>447</v>
      </c>
      <c r="C311" s="15" t="s">
        <v>366</v>
      </c>
      <c r="D311" s="35">
        <v>13</v>
      </c>
      <c r="E311" s="35">
        <v>22</v>
      </c>
      <c r="F311">
        <v>9861.6209999999992</v>
      </c>
      <c r="G311">
        <f>2^(LOG(F311/Dashboard!$B$4,2)/LOG(Dashboard!$C$4/Dashboard!$B$4,2))-1</f>
        <v>-4.8296418880931946E-2</v>
      </c>
      <c r="H311" s="33" t="s">
        <v>269</v>
      </c>
      <c r="I311" s="28">
        <v>0.17325017325020001</v>
      </c>
      <c r="R311" s="28">
        <v>0.17325017325020001</v>
      </c>
      <c r="S311" s="40">
        <v>403.2</v>
      </c>
      <c r="U311" s="35">
        <v>40404</v>
      </c>
      <c r="V311" s="41">
        <v>9.996534996535E-3</v>
      </c>
    </row>
    <row r="312" spans="1:22" hidden="1" x14ac:dyDescent="0.2">
      <c r="A312" s="14" t="s">
        <v>442</v>
      </c>
      <c r="B312" s="14" t="s">
        <v>447</v>
      </c>
      <c r="C312" s="15" t="s">
        <v>367</v>
      </c>
      <c r="D312" s="35">
        <v>13</v>
      </c>
      <c r="E312" s="35">
        <v>23</v>
      </c>
      <c r="F312">
        <v>9958.8150000000005</v>
      </c>
      <c r="G312">
        <f>2^(LOG(F312/Dashboard!$B$4,2)/LOG(Dashboard!$C$4/Dashboard!$B$4,2))-1</f>
        <v>-4.4200382180578313E-2</v>
      </c>
      <c r="H312" s="14" t="s">
        <v>59</v>
      </c>
      <c r="O312" s="29">
        <v>0.17325017325020001</v>
      </c>
      <c r="R312" s="28">
        <v>0.17325017325020001</v>
      </c>
      <c r="S312" s="40">
        <v>402.4</v>
      </c>
      <c r="U312" s="35">
        <v>40404</v>
      </c>
      <c r="V312" s="41">
        <v>9.9940599940599902E-3</v>
      </c>
    </row>
    <row r="313" spans="1:22" hidden="1" x14ac:dyDescent="0.2">
      <c r="A313" s="14" t="s">
        <v>442</v>
      </c>
      <c r="B313" s="14" t="s">
        <v>447</v>
      </c>
      <c r="C313" s="15" t="s">
        <v>368</v>
      </c>
      <c r="D313" s="35">
        <v>13</v>
      </c>
      <c r="E313" s="35">
        <v>24</v>
      </c>
      <c r="F313">
        <v>8654.9950000000008</v>
      </c>
      <c r="G313">
        <f>2^(LOG(F313/Dashboard!$B$4,2)/LOG(Dashboard!$C$4/Dashboard!$B$4,2))-1</f>
        <v>-0.10116248193616695</v>
      </c>
      <c r="H313" s="14" t="s">
        <v>59</v>
      </c>
      <c r="O313" s="29">
        <v>0.17325017325020001</v>
      </c>
      <c r="R313" s="28">
        <v>0.17325017325020001</v>
      </c>
      <c r="S313" s="40">
        <v>402.4</v>
      </c>
      <c r="U313" s="35">
        <v>40404</v>
      </c>
      <c r="V313" s="41">
        <v>9.9940599940599902E-3</v>
      </c>
    </row>
    <row r="314" spans="1:22" hidden="1" x14ac:dyDescent="0.2">
      <c r="A314" s="14" t="s">
        <v>442</v>
      </c>
      <c r="B314" s="14" t="s">
        <v>447</v>
      </c>
      <c r="C314" s="15" t="s">
        <v>369</v>
      </c>
      <c r="D314" s="35">
        <v>14</v>
      </c>
      <c r="E314" s="35">
        <v>1</v>
      </c>
      <c r="F314">
        <v>36829.362999999998</v>
      </c>
      <c r="G314">
        <f>2^(LOG(F314/Dashboard!$B$4,2)/LOG(Dashboard!$C$4/Dashboard!$B$4,2))-1</f>
        <v>0.69466960526928712</v>
      </c>
      <c r="H314" s="14" t="s">
        <v>59</v>
      </c>
      <c r="M314" s="25">
        <v>5.4450054450050002E-2</v>
      </c>
      <c r="N314" s="27">
        <v>5.4450054450050002E-2</v>
      </c>
      <c r="S314" s="40">
        <v>403.6</v>
      </c>
      <c r="U314" s="35">
        <v>40404</v>
      </c>
      <c r="V314" s="41">
        <v>0.01</v>
      </c>
    </row>
    <row r="315" spans="1:22" hidden="1" x14ac:dyDescent="0.2">
      <c r="A315" s="14" t="s">
        <v>442</v>
      </c>
      <c r="B315" s="14" t="s">
        <v>447</v>
      </c>
      <c r="C315" s="15" t="s">
        <v>370</v>
      </c>
      <c r="D315" s="35">
        <v>14</v>
      </c>
      <c r="E315" s="35">
        <v>2</v>
      </c>
      <c r="F315">
        <v>45188.035000000003</v>
      </c>
      <c r="G315">
        <f>2^(LOG(F315/Dashboard!$B$4,2)/LOG(Dashboard!$C$4/Dashboard!$B$4,2))-1</f>
        <v>0.85345856064810266</v>
      </c>
      <c r="H315" s="14" t="s">
        <v>59</v>
      </c>
      <c r="M315" s="25">
        <v>5.4450054450050002E-2</v>
      </c>
      <c r="N315" s="27">
        <v>5.4450054450050002E-2</v>
      </c>
      <c r="S315" s="40">
        <v>403.6</v>
      </c>
      <c r="U315" s="35">
        <v>40404</v>
      </c>
      <c r="V315" s="41">
        <v>0.01</v>
      </c>
    </row>
    <row r="316" spans="1:22" hidden="1" x14ac:dyDescent="0.2">
      <c r="A316" s="14" t="s">
        <v>442</v>
      </c>
      <c r="B316" s="14" t="s">
        <v>447</v>
      </c>
      <c r="C316" s="15" t="s">
        <v>371</v>
      </c>
      <c r="D316" s="35">
        <v>14</v>
      </c>
      <c r="E316" s="35">
        <v>3</v>
      </c>
      <c r="F316">
        <v>65940.108999999997</v>
      </c>
      <c r="G316">
        <f>2^(LOG(F316/Dashboard!$B$4,2)/LOG(Dashboard!$C$4/Dashboard!$B$4,2))-1</f>
        <v>1.1870204504233839</v>
      </c>
      <c r="H316" s="14" t="s">
        <v>59</v>
      </c>
      <c r="M316" s="25">
        <v>5.4450054450050002E-2</v>
      </c>
      <c r="O316" s="29">
        <v>5.4450054450050002E-2</v>
      </c>
      <c r="S316" s="40">
        <v>403.6</v>
      </c>
      <c r="U316" s="35">
        <v>40404</v>
      </c>
      <c r="V316" s="41">
        <v>0.01</v>
      </c>
    </row>
    <row r="317" spans="1:22" hidden="1" x14ac:dyDescent="0.2">
      <c r="A317" s="14" t="s">
        <v>442</v>
      </c>
      <c r="B317" s="14" t="s">
        <v>447</v>
      </c>
      <c r="C317" s="15" t="s">
        <v>372</v>
      </c>
      <c r="D317" s="35">
        <v>14</v>
      </c>
      <c r="E317" s="35">
        <v>4</v>
      </c>
      <c r="F317">
        <v>62078.434000000001</v>
      </c>
      <c r="G317">
        <f>2^(LOG(F317/Dashboard!$B$4,2)/LOG(Dashboard!$C$4/Dashboard!$B$4,2))-1</f>
        <v>1.1299828529045164</v>
      </c>
      <c r="H317" s="14" t="s">
        <v>59</v>
      </c>
      <c r="M317" s="25">
        <v>5.4450054450050002E-2</v>
      </c>
      <c r="O317" s="29">
        <v>5.4450054450050002E-2</v>
      </c>
      <c r="S317" s="40">
        <v>403.6</v>
      </c>
      <c r="U317" s="35">
        <v>40404</v>
      </c>
      <c r="V317" s="41">
        <v>0.01</v>
      </c>
    </row>
    <row r="318" spans="1:22" hidden="1" x14ac:dyDescent="0.2">
      <c r="A318" s="14" t="s">
        <v>442</v>
      </c>
      <c r="B318" s="14" t="s">
        <v>447</v>
      </c>
      <c r="C318" s="15" t="s">
        <v>373</v>
      </c>
      <c r="D318" s="35">
        <v>14</v>
      </c>
      <c r="E318" s="35">
        <v>5</v>
      </c>
      <c r="F318">
        <v>44073.862999999998</v>
      </c>
      <c r="G318">
        <f>2^(LOG(F318/Dashboard!$B$4,2)/LOG(Dashboard!$C$4/Dashboard!$B$4,2))-1</f>
        <v>0.83330650674357121</v>
      </c>
      <c r="H318" s="30" t="s">
        <v>251</v>
      </c>
      <c r="I318" s="29">
        <v>5.4450054450050002E-2</v>
      </c>
      <c r="O318" s="29">
        <v>5.4450054450050002E-2</v>
      </c>
      <c r="S318" s="40">
        <v>403.6</v>
      </c>
      <c r="U318" s="35">
        <v>40404</v>
      </c>
      <c r="V318" s="41">
        <v>9.9945549945550001E-3</v>
      </c>
    </row>
    <row r="319" spans="1:22" hidden="1" x14ac:dyDescent="0.2">
      <c r="A319" s="14" t="s">
        <v>442</v>
      </c>
      <c r="B319" s="14" t="s">
        <v>447</v>
      </c>
      <c r="C319" s="15" t="s">
        <v>374</v>
      </c>
      <c r="D319" s="35">
        <v>14</v>
      </c>
      <c r="E319" s="35">
        <v>6</v>
      </c>
      <c r="F319">
        <v>45361.09</v>
      </c>
      <c r="G319">
        <f>2^(LOG(F319/Dashboard!$B$4,2)/LOG(Dashboard!$C$4/Dashboard!$B$4,2))-1</f>
        <v>0.85656345127260369</v>
      </c>
      <c r="H319" s="30" t="s">
        <v>251</v>
      </c>
      <c r="I319" s="29">
        <v>5.4450054450050002E-2</v>
      </c>
      <c r="O319" s="29">
        <v>5.4450054450050002E-2</v>
      </c>
      <c r="S319" s="40">
        <v>403.6</v>
      </c>
      <c r="U319" s="35">
        <v>40404</v>
      </c>
      <c r="V319" s="41">
        <v>9.9945549945550001E-3</v>
      </c>
    </row>
    <row r="320" spans="1:22" hidden="1" x14ac:dyDescent="0.2">
      <c r="A320" s="14" t="s">
        <v>442</v>
      </c>
      <c r="B320" s="14" t="s">
        <v>447</v>
      </c>
      <c r="C320" s="15" t="s">
        <v>375</v>
      </c>
      <c r="D320" s="35">
        <v>14</v>
      </c>
      <c r="E320" s="35">
        <v>7</v>
      </c>
      <c r="F320">
        <v>66727.148000000001</v>
      </c>
      <c r="G320">
        <f>2^(LOG(F320/Dashboard!$B$4,2)/LOG(Dashboard!$C$4/Dashboard!$B$4,2))-1</f>
        <v>1.1984129399759715</v>
      </c>
      <c r="H320" s="14" t="s">
        <v>59</v>
      </c>
      <c r="N320" s="27">
        <v>5.4450054450050002E-2</v>
      </c>
      <c r="O320" s="29">
        <v>5.4450054450050002E-2</v>
      </c>
      <c r="S320" s="40">
        <v>403.6</v>
      </c>
      <c r="U320" s="35">
        <v>40404</v>
      </c>
      <c r="V320" s="41">
        <v>0.01</v>
      </c>
    </row>
    <row r="321" spans="1:22" hidden="1" x14ac:dyDescent="0.2">
      <c r="A321" s="14" t="s">
        <v>442</v>
      </c>
      <c r="B321" s="14" t="s">
        <v>447</v>
      </c>
      <c r="C321" s="15" t="s">
        <v>376</v>
      </c>
      <c r="D321" s="35">
        <v>14</v>
      </c>
      <c r="E321" s="35">
        <v>8</v>
      </c>
      <c r="F321">
        <v>35994.917999999998</v>
      </c>
      <c r="G321">
        <f>2^(LOG(F321/Dashboard!$B$4,2)/LOG(Dashboard!$C$4/Dashboard!$B$4,2))-1</f>
        <v>0.67774776116556379</v>
      </c>
      <c r="H321" s="14" t="s">
        <v>59</v>
      </c>
      <c r="N321" s="27">
        <v>5.4450054450050002E-2</v>
      </c>
      <c r="O321" s="29">
        <v>5.4450054450050002E-2</v>
      </c>
      <c r="S321" s="40">
        <v>403.6</v>
      </c>
      <c r="U321" s="35">
        <v>40404</v>
      </c>
      <c r="V321" s="41">
        <v>0.01</v>
      </c>
    </row>
    <row r="322" spans="1:22" hidden="1" x14ac:dyDescent="0.2">
      <c r="A322" s="14" t="s">
        <v>442</v>
      </c>
      <c r="B322" s="14" t="s">
        <v>447</v>
      </c>
      <c r="C322" s="15" t="s">
        <v>377</v>
      </c>
      <c r="D322" s="35">
        <v>14</v>
      </c>
      <c r="E322" s="35">
        <v>9</v>
      </c>
      <c r="F322">
        <v>4776.723</v>
      </c>
      <c r="G322">
        <f>2^(LOG(F322/Dashboard!$B$4,2)/LOG(Dashboard!$C$4/Dashboard!$B$4,2))-1</f>
        <v>-0.30714154570434427</v>
      </c>
      <c r="H322" s="31" t="s">
        <v>256</v>
      </c>
      <c r="I322" s="32">
        <v>5.4450054450050002E-2</v>
      </c>
      <c r="P322" s="32">
        <v>5.4450054450050002E-2</v>
      </c>
      <c r="S322" s="40">
        <v>403.6</v>
      </c>
      <c r="U322" s="35">
        <v>40404</v>
      </c>
      <c r="V322" s="41">
        <v>9.9945549945550001E-3</v>
      </c>
    </row>
    <row r="323" spans="1:22" hidden="1" x14ac:dyDescent="0.2">
      <c r="A323" s="14" t="s">
        <v>442</v>
      </c>
      <c r="B323" s="14" t="s">
        <v>447</v>
      </c>
      <c r="C323" s="15" t="s">
        <v>378</v>
      </c>
      <c r="D323" s="35">
        <v>14</v>
      </c>
      <c r="E323" s="35">
        <v>10</v>
      </c>
      <c r="F323">
        <v>4411.6530000000002</v>
      </c>
      <c r="G323">
        <f>2^(LOG(F323/Dashboard!$B$4,2)/LOG(Dashboard!$C$4/Dashboard!$B$4,2))-1</f>
        <v>-0.33084829745511457</v>
      </c>
      <c r="H323" s="31" t="s">
        <v>256</v>
      </c>
      <c r="I323" s="32">
        <v>5.4450054450050002E-2</v>
      </c>
      <c r="P323" s="32">
        <v>5.4450054450050002E-2</v>
      </c>
      <c r="S323" s="40">
        <v>403.6</v>
      </c>
      <c r="U323" s="35">
        <v>40404</v>
      </c>
      <c r="V323" s="41">
        <v>9.9945549945550001E-3</v>
      </c>
    </row>
    <row r="324" spans="1:22" hidden="1" x14ac:dyDescent="0.2">
      <c r="A324" s="14" t="s">
        <v>442</v>
      </c>
      <c r="B324" s="14" t="s">
        <v>447</v>
      </c>
      <c r="C324" s="15" t="s">
        <v>379</v>
      </c>
      <c r="D324" s="35">
        <v>14</v>
      </c>
      <c r="E324" s="35">
        <v>11</v>
      </c>
      <c r="F324">
        <v>3517.944</v>
      </c>
      <c r="G324">
        <f>2^(LOG(F324/Dashboard!$B$4,2)/LOG(Dashboard!$C$4/Dashboard!$B$4,2))-1</f>
        <v>-0.39399791708918841</v>
      </c>
      <c r="H324" s="14" t="s">
        <v>59</v>
      </c>
      <c r="L324" s="21">
        <v>6.9300069300070001E-3</v>
      </c>
      <c r="P324" s="32">
        <v>5.4450054450050002E-2</v>
      </c>
      <c r="S324" s="40">
        <v>403.6</v>
      </c>
      <c r="U324" s="35">
        <v>40404</v>
      </c>
      <c r="V324" s="41">
        <v>9.9980199980200003E-3</v>
      </c>
    </row>
    <row r="325" spans="1:22" hidden="1" x14ac:dyDescent="0.2">
      <c r="A325" s="14" t="s">
        <v>442</v>
      </c>
      <c r="B325" s="14" t="s">
        <v>447</v>
      </c>
      <c r="C325" s="15" t="s">
        <v>380</v>
      </c>
      <c r="D325" s="35">
        <v>14</v>
      </c>
      <c r="E325" s="35">
        <v>12</v>
      </c>
      <c r="F325">
        <v>2467.7759999999998</v>
      </c>
      <c r="G325">
        <f>2^(LOG(F325/Dashboard!$B$4,2)/LOG(Dashboard!$C$4/Dashboard!$B$4,2))-1</f>
        <v>-0.48114533531476988</v>
      </c>
      <c r="H325" s="14" t="s">
        <v>59</v>
      </c>
      <c r="L325" s="21">
        <v>6.9300069300070001E-3</v>
      </c>
      <c r="P325" s="32">
        <v>5.4450054450050002E-2</v>
      </c>
      <c r="S325" s="40">
        <v>403.6</v>
      </c>
      <c r="U325" s="35">
        <v>40404</v>
      </c>
      <c r="V325" s="41">
        <v>9.9980199980200003E-3</v>
      </c>
    </row>
    <row r="326" spans="1:22" hidden="1" x14ac:dyDescent="0.2">
      <c r="A326" s="14" t="s">
        <v>442</v>
      </c>
      <c r="B326" s="14" t="s">
        <v>447</v>
      </c>
      <c r="C326" s="15" t="s">
        <v>381</v>
      </c>
      <c r="D326" s="35">
        <v>14</v>
      </c>
      <c r="E326" s="35">
        <v>13</v>
      </c>
      <c r="F326">
        <v>5807.9260000000004</v>
      </c>
      <c r="G326">
        <f>2^(LOG(F326/Dashboard!$B$4,2)/LOG(Dashboard!$C$4/Dashboard!$B$4,2))-1</f>
        <v>-0.24522443718283693</v>
      </c>
      <c r="H326" s="14" t="s">
        <v>59</v>
      </c>
      <c r="J326" s="17">
        <v>0.51975051975050002</v>
      </c>
      <c r="P326" s="32">
        <v>5.4450054450050002E-2</v>
      </c>
      <c r="S326" s="40">
        <v>403.2</v>
      </c>
      <c r="U326" s="35">
        <v>40404</v>
      </c>
      <c r="V326" s="41">
        <v>9.9950499950499892E-3</v>
      </c>
    </row>
    <row r="327" spans="1:22" hidden="1" x14ac:dyDescent="0.2">
      <c r="A327" s="14" t="s">
        <v>442</v>
      </c>
      <c r="B327" s="14" t="s">
        <v>447</v>
      </c>
      <c r="C327" s="15" t="s">
        <v>382</v>
      </c>
      <c r="D327" s="35">
        <v>14</v>
      </c>
      <c r="E327" s="35">
        <v>14</v>
      </c>
      <c r="F327">
        <v>5573.2389999999996</v>
      </c>
      <c r="G327">
        <f>2^(LOG(F327/Dashboard!$B$4,2)/LOG(Dashboard!$C$4/Dashboard!$B$4,2))-1</f>
        <v>-0.25873473796030233</v>
      </c>
      <c r="H327" s="14" t="s">
        <v>59</v>
      </c>
      <c r="J327" s="17">
        <v>0.51975051975050002</v>
      </c>
      <c r="P327" s="32">
        <v>5.4450054450050002E-2</v>
      </c>
      <c r="S327" s="40">
        <v>403.2</v>
      </c>
      <c r="U327" s="35">
        <v>40404</v>
      </c>
      <c r="V327" s="41">
        <v>9.9950499950499892E-3</v>
      </c>
    </row>
    <row r="328" spans="1:22" hidden="1" x14ac:dyDescent="0.2">
      <c r="A328" s="14" t="s">
        <v>442</v>
      </c>
      <c r="B328" s="14" t="s">
        <v>447</v>
      </c>
      <c r="C328" s="15" t="s">
        <v>383</v>
      </c>
      <c r="D328" s="35">
        <v>14</v>
      </c>
      <c r="E328" s="35">
        <v>15</v>
      </c>
      <c r="F328">
        <v>70484.516000000003</v>
      </c>
      <c r="G328">
        <f>2^(LOG(F328/Dashboard!$B$4,2)/LOG(Dashboard!$C$4/Dashboard!$B$4,2))-1</f>
        <v>1.2517869064902776</v>
      </c>
      <c r="H328" s="22" t="s">
        <v>64</v>
      </c>
      <c r="I328" s="23">
        <v>5.4450054450050002E-2</v>
      </c>
      <c r="Q328" s="23">
        <v>5.4450054450050002E-2</v>
      </c>
      <c r="S328" s="40">
        <v>403.6</v>
      </c>
      <c r="U328" s="35">
        <v>40404</v>
      </c>
      <c r="V328" s="41">
        <v>9.9945549945550001E-3</v>
      </c>
    </row>
    <row r="329" spans="1:22" hidden="1" x14ac:dyDescent="0.2">
      <c r="A329" s="14" t="s">
        <v>442</v>
      </c>
      <c r="B329" s="14" t="s">
        <v>447</v>
      </c>
      <c r="C329" s="15" t="s">
        <v>384</v>
      </c>
      <c r="D329" s="35">
        <v>14</v>
      </c>
      <c r="E329" s="35">
        <v>16</v>
      </c>
      <c r="F329">
        <v>62682.934000000001</v>
      </c>
      <c r="G329">
        <f>2^(LOG(F329/Dashboard!$B$4,2)/LOG(Dashboard!$C$4/Dashboard!$B$4,2))-1</f>
        <v>1.1390405325499025</v>
      </c>
      <c r="H329" s="22" t="s">
        <v>64</v>
      </c>
      <c r="I329" s="23">
        <v>5.4450054450050002E-2</v>
      </c>
      <c r="Q329" s="23">
        <v>5.4450054450050002E-2</v>
      </c>
      <c r="S329" s="40">
        <v>403.6</v>
      </c>
      <c r="U329" s="35">
        <v>40404</v>
      </c>
      <c r="V329" s="41">
        <v>9.9945549945550001E-3</v>
      </c>
    </row>
    <row r="330" spans="1:22" hidden="1" x14ac:dyDescent="0.2">
      <c r="A330" s="14" t="s">
        <v>442</v>
      </c>
      <c r="B330" s="14" t="s">
        <v>447</v>
      </c>
      <c r="C330" s="15" t="s">
        <v>385</v>
      </c>
      <c r="D330" s="35">
        <v>14</v>
      </c>
      <c r="E330" s="35">
        <v>17</v>
      </c>
      <c r="F330">
        <v>45984.550999999999</v>
      </c>
      <c r="G330">
        <f>2^(LOG(F330/Dashboard!$B$4,2)/LOG(Dashboard!$C$4/Dashboard!$B$4,2))-1</f>
        <v>0.8676945021367084</v>
      </c>
      <c r="H330" s="14" t="s">
        <v>59</v>
      </c>
      <c r="O330" s="29">
        <v>5.4450054450050002E-2</v>
      </c>
      <c r="Q330" s="23">
        <v>5.4450054450050002E-2</v>
      </c>
      <c r="S330" s="40">
        <v>403.6</v>
      </c>
      <c r="U330" s="35">
        <v>40404</v>
      </c>
      <c r="V330" s="41">
        <v>0.01</v>
      </c>
    </row>
    <row r="331" spans="1:22" hidden="1" x14ac:dyDescent="0.2">
      <c r="A331" s="14" t="s">
        <v>442</v>
      </c>
      <c r="B331" s="14" t="s">
        <v>447</v>
      </c>
      <c r="C331" s="15" t="s">
        <v>386</v>
      </c>
      <c r="D331" s="35">
        <v>14</v>
      </c>
      <c r="E331" s="35">
        <v>18</v>
      </c>
      <c r="F331">
        <v>68185.054999999993</v>
      </c>
      <c r="G331">
        <f>2^(LOG(F331/Dashboard!$B$4,2)/LOG(Dashboard!$C$4/Dashboard!$B$4,2))-1</f>
        <v>1.2193184639611143</v>
      </c>
      <c r="H331" s="14" t="s">
        <v>59</v>
      </c>
      <c r="O331" s="29">
        <v>5.4450054450050002E-2</v>
      </c>
      <c r="Q331" s="23">
        <v>5.4450054450050002E-2</v>
      </c>
      <c r="S331" s="40">
        <v>403.6</v>
      </c>
      <c r="U331" s="35">
        <v>40404</v>
      </c>
      <c r="V331" s="41">
        <v>0.01</v>
      </c>
    </row>
    <row r="332" spans="1:22" hidden="1" x14ac:dyDescent="0.2">
      <c r="A332" s="14" t="s">
        <v>442</v>
      </c>
      <c r="B332" s="14" t="s">
        <v>447</v>
      </c>
      <c r="C332" s="15" t="s">
        <v>387</v>
      </c>
      <c r="D332" s="35">
        <v>14</v>
      </c>
      <c r="E332" s="35">
        <v>19</v>
      </c>
      <c r="F332">
        <v>12369.697</v>
      </c>
      <c r="G332">
        <f>2^(LOG(F332/Dashboard!$B$4,2)/LOG(Dashboard!$C$4/Dashboard!$B$4,2))-1</f>
        <v>5.0981888976274981E-2</v>
      </c>
      <c r="H332" s="14" t="s">
        <v>59</v>
      </c>
      <c r="Q332" s="23">
        <v>5.4450054450050002E-2</v>
      </c>
      <c r="R332" s="28">
        <v>5.4450054450050002E-2</v>
      </c>
      <c r="S332" s="40">
        <v>403.6</v>
      </c>
      <c r="U332" s="35">
        <v>40404</v>
      </c>
      <c r="V332" s="41">
        <v>0.01</v>
      </c>
    </row>
    <row r="333" spans="1:22" hidden="1" x14ac:dyDescent="0.2">
      <c r="A333" s="14" t="s">
        <v>442</v>
      </c>
      <c r="B333" s="14" t="s">
        <v>447</v>
      </c>
      <c r="C333" s="15" t="s">
        <v>388</v>
      </c>
      <c r="D333" s="35">
        <v>14</v>
      </c>
      <c r="E333" s="35">
        <v>20</v>
      </c>
      <c r="F333">
        <v>10826.448</v>
      </c>
      <c r="G333">
        <f>2^(LOG(F333/Dashboard!$B$4,2)/LOG(Dashboard!$C$4/Dashboard!$B$4,2))-1</f>
        <v>-8.5908249392812053E-3</v>
      </c>
      <c r="H333" s="14" t="s">
        <v>59</v>
      </c>
      <c r="Q333" s="23">
        <v>5.4450054450050002E-2</v>
      </c>
      <c r="R333" s="28">
        <v>5.4450054450050002E-2</v>
      </c>
      <c r="S333" s="40">
        <v>403.6</v>
      </c>
      <c r="U333" s="35">
        <v>40404</v>
      </c>
      <c r="V333" s="41">
        <v>0.01</v>
      </c>
    </row>
    <row r="334" spans="1:22" hidden="1" x14ac:dyDescent="0.2">
      <c r="A334" s="14" t="s">
        <v>442</v>
      </c>
      <c r="B334" s="14" t="s">
        <v>447</v>
      </c>
      <c r="C334" s="15" t="s">
        <v>389</v>
      </c>
      <c r="D334" s="35">
        <v>14</v>
      </c>
      <c r="E334" s="35">
        <v>21</v>
      </c>
      <c r="F334">
        <v>12206.127</v>
      </c>
      <c r="G334">
        <f>2^(LOG(F334/Dashboard!$B$4,2)/LOG(Dashboard!$C$4/Dashboard!$B$4,2))-1</f>
        <v>4.4873431613521753E-2</v>
      </c>
      <c r="H334" s="33" t="s">
        <v>269</v>
      </c>
      <c r="I334" s="28">
        <v>5.4450054450050002E-2</v>
      </c>
      <c r="R334" s="28">
        <v>5.4450054450050002E-2</v>
      </c>
      <c r="S334" s="40">
        <v>403.6</v>
      </c>
      <c r="U334" s="35">
        <v>40404</v>
      </c>
      <c r="V334" s="41">
        <v>9.9945549945550001E-3</v>
      </c>
    </row>
    <row r="335" spans="1:22" hidden="1" x14ac:dyDescent="0.2">
      <c r="A335" s="14" t="s">
        <v>442</v>
      </c>
      <c r="B335" s="14" t="s">
        <v>447</v>
      </c>
      <c r="C335" s="15" t="s">
        <v>390</v>
      </c>
      <c r="D335" s="35">
        <v>14</v>
      </c>
      <c r="E335" s="35">
        <v>22</v>
      </c>
      <c r="F335">
        <v>16212.411</v>
      </c>
      <c r="G335">
        <f>2^(LOG(F335/Dashboard!$B$4,2)/LOG(Dashboard!$C$4/Dashboard!$B$4,2))-1</f>
        <v>0.18315820561707108</v>
      </c>
      <c r="H335" s="33" t="s">
        <v>269</v>
      </c>
      <c r="I335" s="28">
        <v>5.4450054450050002E-2</v>
      </c>
      <c r="R335" s="28">
        <v>5.4450054450050002E-2</v>
      </c>
      <c r="S335" s="40">
        <v>403.6</v>
      </c>
      <c r="U335" s="35">
        <v>40404</v>
      </c>
      <c r="V335" s="41">
        <v>9.9945549945550001E-3</v>
      </c>
    </row>
    <row r="336" spans="1:22" hidden="1" x14ac:dyDescent="0.2">
      <c r="A336" s="14" t="s">
        <v>442</v>
      </c>
      <c r="B336" s="14" t="s">
        <v>447</v>
      </c>
      <c r="C336" s="15" t="s">
        <v>391</v>
      </c>
      <c r="D336" s="35">
        <v>14</v>
      </c>
      <c r="E336" s="35">
        <v>23</v>
      </c>
      <c r="F336">
        <v>11535.253000000001</v>
      </c>
      <c r="G336">
        <f>2^(LOG(F336/Dashboard!$B$4,2)/LOG(Dashboard!$C$4/Dashboard!$B$4,2))-1</f>
        <v>1.9325862509637526E-2</v>
      </c>
      <c r="H336" s="14" t="s">
        <v>59</v>
      </c>
      <c r="O336" s="29">
        <v>5.4450054450050002E-2</v>
      </c>
      <c r="R336" s="28">
        <v>5.4450054450050002E-2</v>
      </c>
      <c r="S336" s="40">
        <v>403.6</v>
      </c>
      <c r="U336" s="35">
        <v>40404</v>
      </c>
      <c r="V336" s="41">
        <v>0.01</v>
      </c>
    </row>
    <row r="337" spans="1:22" hidden="1" x14ac:dyDescent="0.2">
      <c r="A337" s="14" t="s">
        <v>442</v>
      </c>
      <c r="B337" s="14" t="s">
        <v>447</v>
      </c>
      <c r="C337" s="15" t="s">
        <v>392</v>
      </c>
      <c r="D337" s="35">
        <v>14</v>
      </c>
      <c r="E337" s="35">
        <v>24</v>
      </c>
      <c r="F337">
        <v>15200.173000000001</v>
      </c>
      <c r="G337">
        <f>2^(LOG(F337/Dashboard!$B$4,2)/LOG(Dashboard!$C$4/Dashboard!$B$4,2))-1</f>
        <v>0.15022334884655897</v>
      </c>
      <c r="H337" s="14" t="s">
        <v>59</v>
      </c>
      <c r="O337" s="29">
        <v>5.4450054450050002E-2</v>
      </c>
      <c r="R337" s="28">
        <v>5.4450054450050002E-2</v>
      </c>
      <c r="S337" s="40">
        <v>403.6</v>
      </c>
      <c r="U337" s="35">
        <v>40404</v>
      </c>
      <c r="V337" s="41">
        <v>0.01</v>
      </c>
    </row>
    <row r="338" spans="1:22" hidden="1" x14ac:dyDescent="0.2">
      <c r="A338" s="14" t="s">
        <v>442</v>
      </c>
      <c r="B338" s="14" t="s">
        <v>447</v>
      </c>
      <c r="C338" s="15" t="s">
        <v>393</v>
      </c>
      <c r="D338" s="35">
        <v>15</v>
      </c>
      <c r="E338" s="35">
        <v>1</v>
      </c>
      <c r="F338">
        <v>49329.440999999999</v>
      </c>
      <c r="G338">
        <f>2^(LOG(F338/Dashboard!$B$4,2)/LOG(Dashboard!$C$4/Dashboard!$B$4,2))-1</f>
        <v>0.92601250367919175</v>
      </c>
      <c r="H338" s="14" t="s">
        <v>59</v>
      </c>
      <c r="M338" s="25">
        <v>1.485001485001E-2</v>
      </c>
      <c r="N338" s="27">
        <v>1.485001485001E-2</v>
      </c>
      <c r="S338" s="40">
        <v>404</v>
      </c>
      <c r="U338" s="35">
        <v>40404</v>
      </c>
      <c r="V338" s="41">
        <v>1.000198000198E-2</v>
      </c>
    </row>
    <row r="339" spans="1:22" hidden="1" x14ac:dyDescent="0.2">
      <c r="A339" s="14" t="s">
        <v>442</v>
      </c>
      <c r="B339" s="14" t="s">
        <v>447</v>
      </c>
      <c r="C339" s="15" t="s">
        <v>394</v>
      </c>
      <c r="D339" s="35">
        <v>15</v>
      </c>
      <c r="E339" s="35">
        <v>2</v>
      </c>
      <c r="F339">
        <v>68232.460999999996</v>
      </c>
      <c r="G339">
        <f>2^(LOG(F339/Dashboard!$B$4,2)/LOG(Dashboard!$C$4/Dashboard!$B$4,2))-1</f>
        <v>1.219993999811444</v>
      </c>
      <c r="H339" s="14" t="s">
        <v>59</v>
      </c>
      <c r="M339" s="25">
        <v>1.485001485001E-2</v>
      </c>
      <c r="N339" s="27">
        <v>1.485001485001E-2</v>
      </c>
      <c r="S339" s="40">
        <v>404</v>
      </c>
      <c r="U339" s="35">
        <v>40404</v>
      </c>
      <c r="V339" s="41">
        <v>1.000198000198E-2</v>
      </c>
    </row>
    <row r="340" spans="1:22" hidden="1" x14ac:dyDescent="0.2">
      <c r="A340" s="14" t="s">
        <v>442</v>
      </c>
      <c r="B340" s="14" t="s">
        <v>447</v>
      </c>
      <c r="C340" s="15" t="s">
        <v>395</v>
      </c>
      <c r="D340" s="35">
        <v>15</v>
      </c>
      <c r="E340" s="35">
        <v>3</v>
      </c>
      <c r="F340">
        <v>65259.754000000001</v>
      </c>
      <c r="G340">
        <f>2^(LOG(F340/Dashboard!$B$4,2)/LOG(Dashboard!$C$4/Dashboard!$B$4,2))-1</f>
        <v>1.1771104741377814</v>
      </c>
      <c r="H340" s="14" t="s">
        <v>59</v>
      </c>
      <c r="M340" s="25">
        <v>1.485001485001E-2</v>
      </c>
      <c r="O340" s="29">
        <v>1.485001485001E-2</v>
      </c>
      <c r="S340" s="40">
        <v>404</v>
      </c>
      <c r="U340" s="35">
        <v>40404</v>
      </c>
      <c r="V340" s="41">
        <v>1.000198000198E-2</v>
      </c>
    </row>
    <row r="341" spans="1:22" hidden="1" x14ac:dyDescent="0.2">
      <c r="A341" s="14" t="s">
        <v>442</v>
      </c>
      <c r="B341" s="14" t="s">
        <v>447</v>
      </c>
      <c r="C341" s="15" t="s">
        <v>396</v>
      </c>
      <c r="D341" s="35">
        <v>15</v>
      </c>
      <c r="E341" s="35">
        <v>4</v>
      </c>
      <c r="F341">
        <v>47992.434000000001</v>
      </c>
      <c r="G341">
        <f>2^(LOG(F341/Dashboard!$B$4,2)/LOG(Dashboard!$C$4/Dashboard!$B$4,2))-1</f>
        <v>0.90297693358312081</v>
      </c>
      <c r="H341" s="14" t="s">
        <v>59</v>
      </c>
      <c r="M341" s="25">
        <v>1.485001485001E-2</v>
      </c>
      <c r="O341" s="29">
        <v>1.485001485001E-2</v>
      </c>
      <c r="S341" s="40">
        <v>404</v>
      </c>
      <c r="U341" s="35">
        <v>40404</v>
      </c>
      <c r="V341" s="41">
        <v>1.000198000198E-2</v>
      </c>
    </row>
    <row r="342" spans="1:22" hidden="1" x14ac:dyDescent="0.2">
      <c r="A342" s="14" t="s">
        <v>442</v>
      </c>
      <c r="B342" s="14" t="s">
        <v>447</v>
      </c>
      <c r="C342" s="15" t="s">
        <v>397</v>
      </c>
      <c r="D342" s="35">
        <v>15</v>
      </c>
      <c r="E342" s="35">
        <v>5</v>
      </c>
      <c r="F342">
        <v>59710.222999999998</v>
      </c>
      <c r="G342">
        <f>2^(LOG(F342/Dashboard!$B$4,2)/LOG(Dashboard!$C$4/Dashboard!$B$4,2))-1</f>
        <v>1.0940120045574058</v>
      </c>
      <c r="H342" s="30" t="s">
        <v>251</v>
      </c>
      <c r="I342" s="29">
        <v>1.485001485001E-2</v>
      </c>
      <c r="O342" s="29">
        <v>1.485001485001E-2</v>
      </c>
      <c r="S342" s="40">
        <v>404</v>
      </c>
      <c r="U342" s="35">
        <v>40404</v>
      </c>
      <c r="V342" s="41">
        <v>1.0000495000495E-2</v>
      </c>
    </row>
    <row r="343" spans="1:22" hidden="1" x14ac:dyDescent="0.2">
      <c r="A343" s="14" t="s">
        <v>442</v>
      </c>
      <c r="B343" s="14" t="s">
        <v>447</v>
      </c>
      <c r="C343" s="15" t="s">
        <v>398</v>
      </c>
      <c r="D343" s="35">
        <v>15</v>
      </c>
      <c r="E343" s="35">
        <v>6</v>
      </c>
      <c r="F343">
        <v>53961.559000000001</v>
      </c>
      <c r="G343">
        <f>2^(LOG(F343/Dashboard!$B$4,2)/LOG(Dashboard!$C$4/Dashboard!$B$4,2))-1</f>
        <v>1.0032146296920854</v>
      </c>
      <c r="H343" s="30" t="s">
        <v>251</v>
      </c>
      <c r="I343" s="29">
        <v>1.485001485001E-2</v>
      </c>
      <c r="O343" s="29">
        <v>1.485001485001E-2</v>
      </c>
      <c r="S343" s="40">
        <v>404</v>
      </c>
      <c r="U343" s="35">
        <v>40404</v>
      </c>
      <c r="V343" s="41">
        <v>1.0000495000495E-2</v>
      </c>
    </row>
    <row r="344" spans="1:22" hidden="1" x14ac:dyDescent="0.2">
      <c r="A344" s="14" t="s">
        <v>442</v>
      </c>
      <c r="B344" s="14" t="s">
        <v>447</v>
      </c>
      <c r="C344" s="15" t="s">
        <v>399</v>
      </c>
      <c r="D344" s="35">
        <v>15</v>
      </c>
      <c r="E344" s="35">
        <v>7</v>
      </c>
      <c r="F344">
        <v>60904.995999999999</v>
      </c>
      <c r="G344">
        <f>2^(LOG(F344/Dashboard!$B$4,2)/LOG(Dashboard!$C$4/Dashboard!$B$4,2))-1</f>
        <v>1.1122577406973497</v>
      </c>
      <c r="H344" s="14" t="s">
        <v>59</v>
      </c>
      <c r="N344" s="27">
        <v>1.485001485001E-2</v>
      </c>
      <c r="O344" s="29">
        <v>1.485001485001E-2</v>
      </c>
      <c r="S344" s="40">
        <v>404</v>
      </c>
      <c r="U344" s="35">
        <v>40404</v>
      </c>
      <c r="V344" s="41">
        <v>1.000198000198E-2</v>
      </c>
    </row>
    <row r="345" spans="1:22" hidden="1" x14ac:dyDescent="0.2">
      <c r="A345" s="14" t="s">
        <v>442</v>
      </c>
      <c r="B345" s="14" t="s">
        <v>447</v>
      </c>
      <c r="C345" s="15" t="s">
        <v>400</v>
      </c>
      <c r="D345" s="35">
        <v>15</v>
      </c>
      <c r="E345" s="35">
        <v>8</v>
      </c>
      <c r="F345">
        <v>67281.858999999997</v>
      </c>
      <c r="G345">
        <f>2^(LOG(F345/Dashboard!$B$4,2)/LOG(Dashboard!$C$4/Dashboard!$B$4,2))-1</f>
        <v>1.2063971413198371</v>
      </c>
      <c r="H345" s="14" t="s">
        <v>59</v>
      </c>
      <c r="N345" s="27">
        <v>1.485001485001E-2</v>
      </c>
      <c r="O345" s="29">
        <v>1.485001485001E-2</v>
      </c>
      <c r="S345" s="40">
        <v>404</v>
      </c>
      <c r="U345" s="35">
        <v>40404</v>
      </c>
      <c r="V345" s="41">
        <v>1.000198000198E-2</v>
      </c>
    </row>
    <row r="346" spans="1:22" hidden="1" x14ac:dyDescent="0.2">
      <c r="A346" s="14" t="s">
        <v>442</v>
      </c>
      <c r="B346" s="14" t="s">
        <v>447</v>
      </c>
      <c r="C346" s="15" t="s">
        <v>401</v>
      </c>
      <c r="D346" s="35">
        <v>15</v>
      </c>
      <c r="E346" s="35">
        <v>9</v>
      </c>
      <c r="F346">
        <v>25403.157999999999</v>
      </c>
      <c r="G346">
        <f>2^(LOG(F346/Dashboard!$B$4,2)/LOG(Dashboard!$C$4/Dashboard!$B$4,2))-1</f>
        <v>0.44028955321362395</v>
      </c>
      <c r="H346" s="31" t="s">
        <v>256</v>
      </c>
      <c r="I346" s="32">
        <v>1.485001485001E-2</v>
      </c>
      <c r="P346" s="32">
        <v>1.485001485001E-2</v>
      </c>
      <c r="S346" s="40">
        <v>404</v>
      </c>
      <c r="U346" s="35">
        <v>40404</v>
      </c>
      <c r="V346" s="41">
        <v>1.0000495000495E-2</v>
      </c>
    </row>
    <row r="347" spans="1:22" hidden="1" x14ac:dyDescent="0.2">
      <c r="A347" s="14" t="s">
        <v>442</v>
      </c>
      <c r="B347" s="14" t="s">
        <v>447</v>
      </c>
      <c r="C347" s="15" t="s">
        <v>402</v>
      </c>
      <c r="D347" s="35">
        <v>15</v>
      </c>
      <c r="E347" s="35">
        <v>10</v>
      </c>
      <c r="F347">
        <v>24782.063999999998</v>
      </c>
      <c r="G347">
        <f>2^(LOG(F347/Dashboard!$B$4,2)/LOG(Dashboard!$C$4/Dashboard!$B$4,2))-1</f>
        <v>0.42476205974712067</v>
      </c>
      <c r="H347" s="31" t="s">
        <v>256</v>
      </c>
      <c r="I347" s="32">
        <v>1.485001485001E-2</v>
      </c>
      <c r="P347" s="32">
        <v>1.485001485001E-2</v>
      </c>
      <c r="S347" s="40">
        <v>404</v>
      </c>
      <c r="U347" s="35">
        <v>40404</v>
      </c>
      <c r="V347" s="41">
        <v>1.0000495000495E-2</v>
      </c>
    </row>
    <row r="348" spans="1:22" hidden="1" x14ac:dyDescent="0.2">
      <c r="A348" s="14" t="s">
        <v>442</v>
      </c>
      <c r="B348" s="14" t="s">
        <v>447</v>
      </c>
      <c r="C348" s="15" t="s">
        <v>403</v>
      </c>
      <c r="D348" s="35">
        <v>15</v>
      </c>
      <c r="E348" s="35">
        <v>11</v>
      </c>
      <c r="F348">
        <v>10172.168</v>
      </c>
      <c r="G348">
        <f>2^(LOG(F348/Dashboard!$B$4,2)/LOG(Dashboard!$C$4/Dashboard!$B$4,2))-1</f>
        <v>-3.5287184543316918E-2</v>
      </c>
      <c r="H348" s="14" t="s">
        <v>59</v>
      </c>
      <c r="L348" s="21">
        <v>1.980001980002E-3</v>
      </c>
      <c r="P348" s="32">
        <v>1.485001485001E-2</v>
      </c>
      <c r="S348" s="40">
        <v>404</v>
      </c>
      <c r="U348" s="35">
        <v>40404</v>
      </c>
      <c r="V348" s="41">
        <v>1.0001485001485001E-2</v>
      </c>
    </row>
    <row r="349" spans="1:22" hidden="1" x14ac:dyDescent="0.2">
      <c r="A349" s="14" t="s">
        <v>442</v>
      </c>
      <c r="B349" s="14" t="s">
        <v>447</v>
      </c>
      <c r="C349" s="15" t="s">
        <v>404</v>
      </c>
      <c r="D349" s="35">
        <v>15</v>
      </c>
      <c r="E349" s="35">
        <v>12</v>
      </c>
      <c r="F349">
        <v>15785.706</v>
      </c>
      <c r="G349">
        <f>2^(LOG(F349/Dashboard!$B$4,2)/LOG(Dashboard!$C$4/Dashboard!$B$4,2))-1</f>
        <v>0.16941975864412795</v>
      </c>
      <c r="H349" s="14" t="s">
        <v>59</v>
      </c>
      <c r="L349" s="21">
        <v>1.980001980002E-3</v>
      </c>
      <c r="P349" s="32">
        <v>1.485001485001E-2</v>
      </c>
      <c r="S349" s="40">
        <v>404</v>
      </c>
      <c r="U349" s="35">
        <v>40404</v>
      </c>
      <c r="V349" s="41">
        <v>1.0001485001485001E-2</v>
      </c>
    </row>
    <row r="350" spans="1:22" hidden="1" x14ac:dyDescent="0.2">
      <c r="A350" s="14" t="s">
        <v>442</v>
      </c>
      <c r="B350" s="14" t="s">
        <v>447</v>
      </c>
      <c r="C350" s="15" t="s">
        <v>405</v>
      </c>
      <c r="D350" s="35">
        <v>15</v>
      </c>
      <c r="E350" s="35">
        <v>13</v>
      </c>
      <c r="F350">
        <v>18457.351999999999</v>
      </c>
      <c r="G350">
        <f>2^(LOG(F350/Dashboard!$B$4,2)/LOG(Dashboard!$C$4/Dashboard!$B$4,2))-1</f>
        <v>0.25229262364571303</v>
      </c>
      <c r="H350" s="14" t="s">
        <v>59</v>
      </c>
      <c r="J350" s="17">
        <v>0.1237501237501</v>
      </c>
      <c r="P350" s="32">
        <v>1.485001485001E-2</v>
      </c>
      <c r="S350" s="40">
        <v>404</v>
      </c>
      <c r="U350" s="35">
        <v>40404</v>
      </c>
      <c r="V350" s="41">
        <v>1.0002970002969999E-2</v>
      </c>
    </row>
    <row r="351" spans="1:22" hidden="1" x14ac:dyDescent="0.2">
      <c r="A351" s="14" t="s">
        <v>442</v>
      </c>
      <c r="B351" s="14" t="s">
        <v>447</v>
      </c>
      <c r="C351" s="15" t="s">
        <v>406</v>
      </c>
      <c r="D351" s="35">
        <v>15</v>
      </c>
      <c r="E351" s="35">
        <v>14</v>
      </c>
      <c r="F351">
        <v>13886.87</v>
      </c>
      <c r="G351">
        <f>2^(LOG(F351/Dashboard!$B$4,2)/LOG(Dashboard!$C$4/Dashboard!$B$4,2))-1</f>
        <v>0.10559833683726261</v>
      </c>
      <c r="H351" s="14" t="s">
        <v>59</v>
      </c>
      <c r="J351" s="17">
        <v>0.1237501237501</v>
      </c>
      <c r="P351" s="32">
        <v>1.485001485001E-2</v>
      </c>
      <c r="S351" s="40">
        <v>404</v>
      </c>
      <c r="U351" s="35">
        <v>40404</v>
      </c>
      <c r="V351" s="41">
        <v>1.0002970002969999E-2</v>
      </c>
    </row>
    <row r="352" spans="1:22" hidden="1" x14ac:dyDescent="0.2">
      <c r="A352" s="14" t="s">
        <v>442</v>
      </c>
      <c r="B352" s="14" t="s">
        <v>447</v>
      </c>
      <c r="C352" s="15" t="s">
        <v>407</v>
      </c>
      <c r="D352" s="35">
        <v>15</v>
      </c>
      <c r="E352" s="35">
        <v>15</v>
      </c>
      <c r="F352">
        <v>64584.141000000003</v>
      </c>
      <c r="G352">
        <f>2^(LOG(F352/Dashboard!$B$4,2)/LOG(Dashboard!$C$4/Dashboard!$B$4,2))-1</f>
        <v>1.1672119333383235</v>
      </c>
      <c r="H352" s="22" t="s">
        <v>64</v>
      </c>
      <c r="I352" s="23">
        <v>1.485001485001E-2</v>
      </c>
      <c r="Q352" s="23">
        <v>1.485001485001E-2</v>
      </c>
      <c r="S352" s="40">
        <v>404</v>
      </c>
      <c r="U352" s="35">
        <v>40404</v>
      </c>
      <c r="V352" s="41">
        <v>1.0000495000495E-2</v>
      </c>
    </row>
    <row r="353" spans="1:22" hidden="1" x14ac:dyDescent="0.2">
      <c r="A353" s="14" t="s">
        <v>442</v>
      </c>
      <c r="B353" s="14" t="s">
        <v>447</v>
      </c>
      <c r="C353" s="15" t="s">
        <v>408</v>
      </c>
      <c r="D353" s="35">
        <v>15</v>
      </c>
      <c r="E353" s="35">
        <v>16</v>
      </c>
      <c r="F353">
        <v>52418.311999999998</v>
      </c>
      <c r="G353">
        <f>2^(LOG(F353/Dashboard!$B$4,2)/LOG(Dashboard!$C$4/Dashboard!$B$4,2))-1</f>
        <v>0.97792297200282863</v>
      </c>
      <c r="H353" s="22" t="s">
        <v>64</v>
      </c>
      <c r="I353" s="23">
        <v>1.485001485001E-2</v>
      </c>
      <c r="Q353" s="23">
        <v>1.485001485001E-2</v>
      </c>
      <c r="S353" s="40">
        <v>404</v>
      </c>
      <c r="U353" s="35">
        <v>40404</v>
      </c>
      <c r="V353" s="41">
        <v>1.0000495000495E-2</v>
      </c>
    </row>
    <row r="354" spans="1:22" hidden="1" x14ac:dyDescent="0.2">
      <c r="A354" s="14" t="s">
        <v>442</v>
      </c>
      <c r="B354" s="14" t="s">
        <v>447</v>
      </c>
      <c r="C354" s="15" t="s">
        <v>409</v>
      </c>
      <c r="D354" s="35">
        <v>15</v>
      </c>
      <c r="E354" s="35">
        <v>17</v>
      </c>
      <c r="F354">
        <v>56922.417999999998</v>
      </c>
      <c r="G354">
        <f>2^(LOG(F354/Dashboard!$B$4,2)/LOG(Dashboard!$C$4/Dashboard!$B$4,2))-1</f>
        <v>1.0506244584372695</v>
      </c>
      <c r="H354" s="14" t="s">
        <v>59</v>
      </c>
      <c r="O354" s="29">
        <v>1.485001485001E-2</v>
      </c>
      <c r="Q354" s="23">
        <v>1.485001485001E-2</v>
      </c>
      <c r="S354" s="40">
        <v>404</v>
      </c>
      <c r="U354" s="35">
        <v>40404</v>
      </c>
      <c r="V354" s="41">
        <v>1.000198000198E-2</v>
      </c>
    </row>
    <row r="355" spans="1:22" hidden="1" x14ac:dyDescent="0.2">
      <c r="A355" s="14" t="s">
        <v>442</v>
      </c>
      <c r="B355" s="14" t="s">
        <v>447</v>
      </c>
      <c r="C355" s="15" t="s">
        <v>410</v>
      </c>
      <c r="D355" s="35">
        <v>15</v>
      </c>
      <c r="E355" s="35">
        <v>18</v>
      </c>
      <c r="F355">
        <v>68637.835999999996</v>
      </c>
      <c r="G355">
        <f>2^(LOG(F355/Dashboard!$B$4,2)/LOG(Dashboard!$C$4/Dashboard!$B$4,2))-1</f>
        <v>1.2257598544673201</v>
      </c>
      <c r="H355" s="14" t="s">
        <v>59</v>
      </c>
      <c r="O355" s="29">
        <v>1.485001485001E-2</v>
      </c>
      <c r="Q355" s="23">
        <v>1.485001485001E-2</v>
      </c>
      <c r="S355" s="40">
        <v>404</v>
      </c>
      <c r="U355" s="35">
        <v>40404</v>
      </c>
      <c r="V355" s="41">
        <v>1.000198000198E-2</v>
      </c>
    </row>
    <row r="356" spans="1:22" hidden="1" x14ac:dyDescent="0.2">
      <c r="A356" s="14" t="s">
        <v>442</v>
      </c>
      <c r="B356" s="14" t="s">
        <v>447</v>
      </c>
      <c r="C356" s="15" t="s">
        <v>411</v>
      </c>
      <c r="D356" s="35">
        <v>15</v>
      </c>
      <c r="E356" s="35">
        <v>19</v>
      </c>
      <c r="F356">
        <v>28155.403999999999</v>
      </c>
      <c r="G356">
        <f>2^(LOG(F356/Dashboard!$B$4,2)/LOG(Dashboard!$C$4/Dashboard!$B$4,2))-1</f>
        <v>0.50664985299015264</v>
      </c>
      <c r="H356" s="14" t="s">
        <v>59</v>
      </c>
      <c r="Q356" s="23">
        <v>1.485001485001E-2</v>
      </c>
      <c r="R356" s="28">
        <v>1.485001485001E-2</v>
      </c>
      <c r="S356" s="40">
        <v>404</v>
      </c>
      <c r="U356" s="35">
        <v>40404</v>
      </c>
      <c r="V356" s="41">
        <v>1.000198000198E-2</v>
      </c>
    </row>
    <row r="357" spans="1:22" hidden="1" x14ac:dyDescent="0.2">
      <c r="A357" s="14" t="s">
        <v>442</v>
      </c>
      <c r="B357" s="14" t="s">
        <v>447</v>
      </c>
      <c r="C357" s="15" t="s">
        <v>412</v>
      </c>
      <c r="D357" s="35">
        <v>15</v>
      </c>
      <c r="E357" s="35">
        <v>20</v>
      </c>
      <c r="F357">
        <v>17869.447</v>
      </c>
      <c r="G357">
        <f>2^(LOG(F357/Dashboard!$B$4,2)/LOG(Dashboard!$C$4/Dashboard!$B$4,2))-1</f>
        <v>0.23466682219955981</v>
      </c>
      <c r="H357" s="14" t="s">
        <v>59</v>
      </c>
      <c r="Q357" s="23">
        <v>1.485001485001E-2</v>
      </c>
      <c r="R357" s="28">
        <v>1.485001485001E-2</v>
      </c>
      <c r="S357" s="40">
        <v>404</v>
      </c>
      <c r="U357" s="35">
        <v>40404</v>
      </c>
      <c r="V357" s="41">
        <v>1.000198000198E-2</v>
      </c>
    </row>
    <row r="358" spans="1:22" hidden="1" x14ac:dyDescent="0.2">
      <c r="A358" s="14" t="s">
        <v>442</v>
      </c>
      <c r="B358" s="14" t="s">
        <v>447</v>
      </c>
      <c r="C358" s="15" t="s">
        <v>413</v>
      </c>
      <c r="D358" s="35">
        <v>15</v>
      </c>
      <c r="E358" s="35">
        <v>21</v>
      </c>
      <c r="F358">
        <v>21885.215</v>
      </c>
      <c r="G358">
        <f>2^(LOG(F358/Dashboard!$B$4,2)/LOG(Dashboard!$C$4/Dashboard!$B$4,2))-1</f>
        <v>0.34927937309334123</v>
      </c>
      <c r="H358" s="33" t="s">
        <v>269</v>
      </c>
      <c r="I358" s="28">
        <v>1.485001485001E-2</v>
      </c>
      <c r="R358" s="28">
        <v>1.485001485001E-2</v>
      </c>
      <c r="S358" s="40">
        <v>404</v>
      </c>
      <c r="U358" s="35">
        <v>40404</v>
      </c>
      <c r="V358" s="41">
        <v>1.0000495000495E-2</v>
      </c>
    </row>
    <row r="359" spans="1:22" hidden="1" x14ac:dyDescent="0.2">
      <c r="A359" s="14" t="s">
        <v>442</v>
      </c>
      <c r="B359" s="14" t="s">
        <v>447</v>
      </c>
      <c r="C359" s="15" t="s">
        <v>414</v>
      </c>
      <c r="D359" s="35">
        <v>15</v>
      </c>
      <c r="E359" s="35">
        <v>22</v>
      </c>
      <c r="F359">
        <v>31765.800999999999</v>
      </c>
      <c r="G359">
        <f>2^(LOG(F359/Dashboard!$B$4,2)/LOG(Dashboard!$C$4/Dashboard!$B$4,2))-1</f>
        <v>0.58839002402242424</v>
      </c>
      <c r="H359" s="33" t="s">
        <v>269</v>
      </c>
      <c r="I359" s="28">
        <v>1.485001485001E-2</v>
      </c>
      <c r="R359" s="28">
        <v>1.485001485001E-2</v>
      </c>
      <c r="S359" s="40">
        <v>404</v>
      </c>
      <c r="U359" s="35">
        <v>40404</v>
      </c>
      <c r="V359" s="41">
        <v>1.0000495000495E-2</v>
      </c>
    </row>
    <row r="360" spans="1:22" hidden="1" x14ac:dyDescent="0.2">
      <c r="A360" s="14" t="s">
        <v>442</v>
      </c>
      <c r="B360" s="14" t="s">
        <v>447</v>
      </c>
      <c r="C360" s="15" t="s">
        <v>415</v>
      </c>
      <c r="D360" s="35">
        <v>15</v>
      </c>
      <c r="E360" s="35">
        <v>23</v>
      </c>
      <c r="F360">
        <v>29324.101999999999</v>
      </c>
      <c r="G360">
        <f>2^(LOG(F360/Dashboard!$B$4,2)/LOG(Dashboard!$C$4/Dashboard!$B$4,2))-1</f>
        <v>0.53372270160558388</v>
      </c>
      <c r="H360" s="14" t="s">
        <v>59</v>
      </c>
      <c r="O360" s="29">
        <v>1.485001485001E-2</v>
      </c>
      <c r="R360" s="28">
        <v>1.485001485001E-2</v>
      </c>
      <c r="S360" s="40">
        <v>404</v>
      </c>
      <c r="U360" s="35">
        <v>40404</v>
      </c>
      <c r="V360" s="41">
        <v>1.000198000198E-2</v>
      </c>
    </row>
    <row r="361" spans="1:22" hidden="1" x14ac:dyDescent="0.2">
      <c r="A361" s="14" t="s">
        <v>442</v>
      </c>
      <c r="B361" s="14" t="s">
        <v>447</v>
      </c>
      <c r="C361" s="15" t="s">
        <v>416</v>
      </c>
      <c r="D361" s="35">
        <v>15</v>
      </c>
      <c r="E361" s="35">
        <v>24</v>
      </c>
      <c r="F361">
        <v>28712.49</v>
      </c>
      <c r="G361">
        <f>2^(LOG(F361/Dashboard!$B$4,2)/LOG(Dashboard!$C$4/Dashboard!$B$4,2))-1</f>
        <v>0.51963196029418679</v>
      </c>
      <c r="H361" s="14" t="s">
        <v>59</v>
      </c>
      <c r="O361" s="29">
        <v>1.485001485001E-2</v>
      </c>
      <c r="R361" s="28">
        <v>1.485001485001E-2</v>
      </c>
      <c r="S361" s="40">
        <v>404</v>
      </c>
      <c r="U361" s="35">
        <v>40404</v>
      </c>
      <c r="V361" s="41">
        <v>1.000198000198E-2</v>
      </c>
    </row>
    <row r="362" spans="1:22" hidden="1" x14ac:dyDescent="0.2">
      <c r="A362" s="14" t="s">
        <v>442</v>
      </c>
      <c r="B362" s="14" t="s">
        <v>447</v>
      </c>
      <c r="C362" s="15" t="s">
        <v>417</v>
      </c>
      <c r="D362" s="35">
        <v>16</v>
      </c>
      <c r="E362" s="35">
        <v>1</v>
      </c>
      <c r="F362">
        <v>73606.577999999994</v>
      </c>
      <c r="G362">
        <f>2^(LOG(F362/Dashboard!$B$4,2)/LOG(Dashboard!$C$4/Dashboard!$B$4,2))-1</f>
        <v>1.2949315501659089</v>
      </c>
      <c r="H362" s="14" t="s">
        <v>59</v>
      </c>
      <c r="M362" s="25">
        <v>4.950004950005E-3</v>
      </c>
      <c r="N362" s="27">
        <v>4.950004950005E-3</v>
      </c>
      <c r="S362" s="40">
        <v>404</v>
      </c>
      <c r="U362" s="35">
        <v>40404</v>
      </c>
      <c r="V362" s="41">
        <v>0.01</v>
      </c>
    </row>
    <row r="363" spans="1:22" hidden="1" x14ac:dyDescent="0.2">
      <c r="A363" s="14" t="s">
        <v>442</v>
      </c>
      <c r="B363" s="14" t="s">
        <v>447</v>
      </c>
      <c r="C363" s="15" t="s">
        <v>418</v>
      </c>
      <c r="D363" s="35">
        <v>16</v>
      </c>
      <c r="E363" s="35">
        <v>2</v>
      </c>
      <c r="F363">
        <v>61796.336000000003</v>
      </c>
      <c r="G363">
        <f>2^(LOG(F363/Dashboard!$B$4,2)/LOG(Dashboard!$C$4/Dashboard!$B$4,2))-1</f>
        <v>1.1257389983963026</v>
      </c>
      <c r="H363" s="14" t="s">
        <v>59</v>
      </c>
      <c r="M363" s="25">
        <v>4.950004950005E-3</v>
      </c>
      <c r="N363" s="27">
        <v>4.950004950005E-3</v>
      </c>
      <c r="S363" s="40">
        <v>404</v>
      </c>
      <c r="U363" s="35">
        <v>40404</v>
      </c>
      <c r="V363" s="41">
        <v>0.01</v>
      </c>
    </row>
    <row r="364" spans="1:22" hidden="1" x14ac:dyDescent="0.2">
      <c r="A364" s="14" t="s">
        <v>442</v>
      </c>
      <c r="B364" s="14" t="s">
        <v>447</v>
      </c>
      <c r="C364" s="15" t="s">
        <v>419</v>
      </c>
      <c r="D364" s="35">
        <v>16</v>
      </c>
      <c r="E364" s="35">
        <v>3</v>
      </c>
      <c r="F364">
        <v>51398.961000000003</v>
      </c>
      <c r="G364">
        <f>2^(LOG(F364/Dashboard!$B$4,2)/LOG(Dashboard!$C$4/Dashboard!$B$4,2))-1</f>
        <v>0.96098696726340349</v>
      </c>
      <c r="H364" s="14" t="s">
        <v>59</v>
      </c>
      <c r="M364" s="25">
        <v>4.950004950005E-3</v>
      </c>
      <c r="O364" s="29">
        <v>4.950004950005E-3</v>
      </c>
      <c r="S364" s="40">
        <v>404</v>
      </c>
      <c r="U364" s="35">
        <v>40404</v>
      </c>
      <c r="V364" s="41">
        <v>0.01</v>
      </c>
    </row>
    <row r="365" spans="1:22" hidden="1" x14ac:dyDescent="0.2">
      <c r="A365" s="14" t="s">
        <v>442</v>
      </c>
      <c r="B365" s="14" t="s">
        <v>447</v>
      </c>
      <c r="C365" s="15" t="s">
        <v>420</v>
      </c>
      <c r="D365" s="35">
        <v>16</v>
      </c>
      <c r="E365" s="35">
        <v>4</v>
      </c>
      <c r="F365">
        <v>66087.085999999996</v>
      </c>
      <c r="G365">
        <f>2^(LOG(F365/Dashboard!$B$4,2)/LOG(Dashboard!$C$4/Dashboard!$B$4,2))-1</f>
        <v>1.189153742037917</v>
      </c>
      <c r="H365" s="14" t="s">
        <v>59</v>
      </c>
      <c r="M365" s="25">
        <v>4.950004950005E-3</v>
      </c>
      <c r="O365" s="29">
        <v>4.950004950005E-3</v>
      </c>
      <c r="S365" s="40">
        <v>404</v>
      </c>
      <c r="U365" s="35">
        <v>40404</v>
      </c>
      <c r="V365" s="41">
        <v>0.01</v>
      </c>
    </row>
    <row r="366" spans="1:22" hidden="1" x14ac:dyDescent="0.2">
      <c r="A366" s="14" t="s">
        <v>442</v>
      </c>
      <c r="B366" s="14" t="s">
        <v>447</v>
      </c>
      <c r="C366" s="15" t="s">
        <v>421</v>
      </c>
      <c r="D366" s="35">
        <v>16</v>
      </c>
      <c r="E366" s="35">
        <v>5</v>
      </c>
      <c r="F366">
        <v>74493.172000000006</v>
      </c>
      <c r="G366">
        <f>2^(LOG(F366/Dashboard!$B$4,2)/LOG(Dashboard!$C$4/Dashboard!$B$4,2))-1</f>
        <v>1.306995342966121</v>
      </c>
      <c r="H366" s="30" t="s">
        <v>251</v>
      </c>
      <c r="I366" s="29">
        <v>4.950004950005E-3</v>
      </c>
      <c r="O366" s="29">
        <v>4.950004950005E-3</v>
      </c>
      <c r="S366" s="40">
        <v>404</v>
      </c>
      <c r="U366" s="35">
        <v>40404</v>
      </c>
      <c r="V366" s="41">
        <v>9.9995049995050007E-3</v>
      </c>
    </row>
    <row r="367" spans="1:22" hidden="1" x14ac:dyDescent="0.2">
      <c r="A367" s="14" t="s">
        <v>442</v>
      </c>
      <c r="B367" s="14" t="s">
        <v>447</v>
      </c>
      <c r="C367" s="15" t="s">
        <v>422</v>
      </c>
      <c r="D367" s="35">
        <v>16</v>
      </c>
      <c r="E367" s="35">
        <v>6</v>
      </c>
      <c r="F367">
        <v>70140.781000000003</v>
      </c>
      <c r="G367">
        <f>2^(LOG(F367/Dashboard!$B$4,2)/LOG(Dashboard!$C$4/Dashboard!$B$4,2))-1</f>
        <v>1.2469716083472804</v>
      </c>
      <c r="H367" s="30" t="s">
        <v>251</v>
      </c>
      <c r="I367" s="29">
        <v>4.950004950005E-3</v>
      </c>
      <c r="O367" s="29">
        <v>4.950004950005E-3</v>
      </c>
      <c r="S367" s="40">
        <v>404</v>
      </c>
      <c r="U367" s="35">
        <v>40404</v>
      </c>
      <c r="V367" s="41">
        <v>9.9995049995050007E-3</v>
      </c>
    </row>
    <row r="368" spans="1:22" hidden="1" x14ac:dyDescent="0.2">
      <c r="A368" s="14" t="s">
        <v>442</v>
      </c>
      <c r="B368" s="14" t="s">
        <v>447</v>
      </c>
      <c r="C368" s="15" t="s">
        <v>423</v>
      </c>
      <c r="D368" s="35">
        <v>16</v>
      </c>
      <c r="E368" s="35">
        <v>7</v>
      </c>
      <c r="F368">
        <v>63515.008000000002</v>
      </c>
      <c r="G368">
        <f>2^(LOG(F368/Dashboard!$B$4,2)/LOG(Dashboard!$C$4/Dashboard!$B$4,2))-1</f>
        <v>1.1514281847687649</v>
      </c>
      <c r="H368" s="14" t="s">
        <v>59</v>
      </c>
      <c r="N368" s="27">
        <v>4.950004950005E-3</v>
      </c>
      <c r="O368" s="29">
        <v>4.950004950005E-3</v>
      </c>
      <c r="S368" s="40">
        <v>404</v>
      </c>
      <c r="U368" s="35">
        <v>40404</v>
      </c>
      <c r="V368" s="41">
        <v>0.01</v>
      </c>
    </row>
    <row r="369" spans="1:22" hidden="1" x14ac:dyDescent="0.2">
      <c r="A369" s="14" t="s">
        <v>442</v>
      </c>
      <c r="B369" s="14" t="s">
        <v>447</v>
      </c>
      <c r="C369" s="15" t="s">
        <v>424</v>
      </c>
      <c r="D369" s="35">
        <v>16</v>
      </c>
      <c r="E369" s="35">
        <v>8</v>
      </c>
      <c r="F369">
        <v>67720.422000000006</v>
      </c>
      <c r="G369">
        <f>2^(LOG(F369/Dashboard!$B$4,2)/LOG(Dashboard!$C$4/Dashboard!$B$4,2))-1</f>
        <v>1.2126834186208804</v>
      </c>
      <c r="H369" s="14" t="s">
        <v>59</v>
      </c>
      <c r="N369" s="27">
        <v>4.950004950005E-3</v>
      </c>
      <c r="O369" s="29">
        <v>4.950004950005E-3</v>
      </c>
      <c r="S369" s="40">
        <v>404</v>
      </c>
      <c r="U369" s="35">
        <v>40404</v>
      </c>
      <c r="V369" s="41">
        <v>0.01</v>
      </c>
    </row>
    <row r="370" spans="1:22" hidden="1" x14ac:dyDescent="0.2">
      <c r="A370" s="14" t="s">
        <v>442</v>
      </c>
      <c r="B370" s="14" t="s">
        <v>447</v>
      </c>
      <c r="C370" s="15" t="s">
        <v>425</v>
      </c>
      <c r="D370" s="35">
        <v>16</v>
      </c>
      <c r="E370" s="35">
        <v>9</v>
      </c>
      <c r="F370">
        <v>38865.695</v>
      </c>
      <c r="G370">
        <f>2^(LOG(F370/Dashboard!$B$4,2)/LOG(Dashboard!$C$4/Dashboard!$B$4,2))-1</f>
        <v>0.73508043146376978</v>
      </c>
      <c r="H370" s="31" t="s">
        <v>256</v>
      </c>
      <c r="I370" s="32">
        <v>4.950004950005E-3</v>
      </c>
      <c r="P370" s="32">
        <v>4.950004950005E-3</v>
      </c>
      <c r="S370" s="40">
        <v>404</v>
      </c>
      <c r="U370" s="35">
        <v>40404</v>
      </c>
      <c r="V370" s="41">
        <v>9.9995049995050007E-3</v>
      </c>
    </row>
    <row r="371" spans="1:22" hidden="1" x14ac:dyDescent="0.2">
      <c r="A371" s="14" t="s">
        <v>442</v>
      </c>
      <c r="B371" s="14" t="s">
        <v>447</v>
      </c>
      <c r="C371" s="15" t="s">
        <v>426</v>
      </c>
      <c r="D371" s="35">
        <v>16</v>
      </c>
      <c r="E371" s="35">
        <v>10</v>
      </c>
      <c r="F371">
        <v>57823.237999999998</v>
      </c>
      <c r="G371">
        <f>2^(LOG(F371/Dashboard!$B$4,2)/LOG(Dashboard!$C$4/Dashboard!$B$4,2))-1</f>
        <v>1.0647723000050249</v>
      </c>
      <c r="H371" s="31" t="s">
        <v>256</v>
      </c>
      <c r="I371" s="32">
        <v>4.950004950005E-3</v>
      </c>
      <c r="P371" s="32">
        <v>4.950004950005E-3</v>
      </c>
      <c r="S371" s="40">
        <v>404</v>
      </c>
      <c r="U371" s="35">
        <v>40404</v>
      </c>
      <c r="V371" s="41">
        <v>9.9995049995050007E-3</v>
      </c>
    </row>
    <row r="372" spans="1:22" hidden="1" x14ac:dyDescent="0.2">
      <c r="A372" s="14" t="s">
        <v>442</v>
      </c>
      <c r="B372" s="14" t="s">
        <v>447</v>
      </c>
      <c r="C372" s="15" t="s">
        <v>427</v>
      </c>
      <c r="D372" s="35">
        <v>16</v>
      </c>
      <c r="E372" s="35">
        <v>11</v>
      </c>
      <c r="F372">
        <v>58463.296999999999</v>
      </c>
      <c r="G372">
        <f>2^(LOG(F372/Dashboard!$B$4,2)/LOG(Dashboard!$C$4/Dashboard!$B$4,2))-1</f>
        <v>1.0747496178681635</v>
      </c>
      <c r="H372" s="14" t="s">
        <v>59</v>
      </c>
      <c r="L372" s="21">
        <v>6.435006435006E-4</v>
      </c>
      <c r="P372" s="32">
        <v>4.950004950005E-3</v>
      </c>
      <c r="S372" s="40">
        <v>404</v>
      </c>
      <c r="U372" s="35">
        <v>40404</v>
      </c>
      <c r="V372" s="41">
        <v>9.9998267498267492E-3</v>
      </c>
    </row>
    <row r="373" spans="1:22" hidden="1" x14ac:dyDescent="0.2">
      <c r="A373" s="14" t="s">
        <v>442</v>
      </c>
      <c r="B373" s="14" t="s">
        <v>447</v>
      </c>
      <c r="C373" s="15" t="s">
        <v>428</v>
      </c>
      <c r="D373" s="35">
        <v>16</v>
      </c>
      <c r="E373" s="35">
        <v>12</v>
      </c>
      <c r="F373">
        <v>51892.042999999998</v>
      </c>
      <c r="G373">
        <f>2^(LOG(F373/Dashboard!$B$4,2)/LOG(Dashboard!$C$4/Dashboard!$B$4,2))-1</f>
        <v>0.96920262458089179</v>
      </c>
      <c r="H373" s="14" t="s">
        <v>59</v>
      </c>
      <c r="L373" s="21">
        <v>6.435006435006E-4</v>
      </c>
      <c r="P373" s="32">
        <v>4.950004950005E-3</v>
      </c>
      <c r="S373" s="40">
        <v>404</v>
      </c>
      <c r="U373" s="35">
        <v>40404</v>
      </c>
      <c r="V373" s="41">
        <v>9.9998267498267492E-3</v>
      </c>
    </row>
    <row r="374" spans="1:22" hidden="1" x14ac:dyDescent="0.2">
      <c r="A374" s="14" t="s">
        <v>442</v>
      </c>
      <c r="B374" s="14" t="s">
        <v>447</v>
      </c>
      <c r="C374" s="15" t="s">
        <v>429</v>
      </c>
      <c r="D374" s="35">
        <v>16</v>
      </c>
      <c r="E374" s="35">
        <v>13</v>
      </c>
      <c r="F374">
        <v>68685.241999999998</v>
      </c>
      <c r="G374">
        <f>2^(LOG(F374/Dashboard!$B$4,2)/LOG(Dashboard!$C$4/Dashboard!$B$4,2))-1</f>
        <v>1.2264328826527713</v>
      </c>
      <c r="H374" s="14" t="s">
        <v>59</v>
      </c>
      <c r="J374" s="17">
        <v>2.475002475002E-2</v>
      </c>
      <c r="P374" s="32">
        <v>4.950004950005E-3</v>
      </c>
      <c r="S374" s="40">
        <v>404</v>
      </c>
      <c r="U374" s="35">
        <v>40404</v>
      </c>
      <c r="V374" s="41">
        <v>0.01</v>
      </c>
    </row>
    <row r="375" spans="1:22" hidden="1" x14ac:dyDescent="0.2">
      <c r="A375" s="14" t="s">
        <v>442</v>
      </c>
      <c r="B375" s="14" t="s">
        <v>447</v>
      </c>
      <c r="C375" s="15" t="s">
        <v>430</v>
      </c>
      <c r="D375" s="35">
        <v>16</v>
      </c>
      <c r="E375" s="35">
        <v>14</v>
      </c>
      <c r="F375">
        <v>35881.129000000001</v>
      </c>
      <c r="G375">
        <f>2^(LOG(F375/Dashboard!$B$4,2)/LOG(Dashboard!$C$4/Dashboard!$B$4,2))-1</f>
        <v>0.67542319675393925</v>
      </c>
      <c r="H375" s="14" t="s">
        <v>59</v>
      </c>
      <c r="J375" s="17">
        <v>2.475002475002E-2</v>
      </c>
      <c r="P375" s="32">
        <v>4.950004950005E-3</v>
      </c>
      <c r="S375" s="40">
        <v>404</v>
      </c>
      <c r="U375" s="35">
        <v>40404</v>
      </c>
      <c r="V375" s="41">
        <v>0.01</v>
      </c>
    </row>
    <row r="376" spans="1:22" hidden="1" x14ac:dyDescent="0.2">
      <c r="A376" s="14" t="s">
        <v>442</v>
      </c>
      <c r="B376" s="14" t="s">
        <v>447</v>
      </c>
      <c r="C376" s="15" t="s">
        <v>431</v>
      </c>
      <c r="D376" s="35">
        <v>16</v>
      </c>
      <c r="E376" s="35">
        <v>15</v>
      </c>
      <c r="F376">
        <v>60193.82</v>
      </c>
      <c r="G376">
        <f>2^(LOG(F376/Dashboard!$B$4,2)/LOG(Dashboard!$C$4/Dashboard!$B$4,2))-1</f>
        <v>1.1014216603105806</v>
      </c>
      <c r="H376" s="22" t="s">
        <v>64</v>
      </c>
      <c r="I376" s="23">
        <v>4.950004950005E-3</v>
      </c>
      <c r="Q376" s="23">
        <v>4.950004950005E-3</v>
      </c>
      <c r="S376" s="40">
        <v>404</v>
      </c>
      <c r="U376" s="35">
        <v>40404</v>
      </c>
      <c r="V376" s="41">
        <v>9.9995049995050007E-3</v>
      </c>
    </row>
    <row r="377" spans="1:22" hidden="1" x14ac:dyDescent="0.2">
      <c r="A377" s="14" t="s">
        <v>442</v>
      </c>
      <c r="B377" s="14" t="s">
        <v>447</v>
      </c>
      <c r="C377" s="15" t="s">
        <v>432</v>
      </c>
      <c r="D377" s="35">
        <v>16</v>
      </c>
      <c r="E377" s="35">
        <v>16</v>
      </c>
      <c r="F377">
        <v>60523.332000000002</v>
      </c>
      <c r="G377">
        <f>2^(LOG(F377/Dashboard!$B$4,2)/LOG(Dashboard!$C$4/Dashboard!$B$4,2))-1</f>
        <v>1.1064512810972791</v>
      </c>
      <c r="H377" s="22" t="s">
        <v>64</v>
      </c>
      <c r="I377" s="23">
        <v>4.950004950005E-3</v>
      </c>
      <c r="Q377" s="23">
        <v>4.950004950005E-3</v>
      </c>
      <c r="S377" s="40">
        <v>404</v>
      </c>
      <c r="U377" s="35">
        <v>40404</v>
      </c>
      <c r="V377" s="41">
        <v>9.9995049995050007E-3</v>
      </c>
    </row>
    <row r="378" spans="1:22" hidden="1" x14ac:dyDescent="0.2">
      <c r="A378" s="14" t="s">
        <v>442</v>
      </c>
      <c r="B378" s="14" t="s">
        <v>447</v>
      </c>
      <c r="C378" s="15" t="s">
        <v>433</v>
      </c>
      <c r="D378" s="35">
        <v>16</v>
      </c>
      <c r="E378" s="35">
        <v>17</v>
      </c>
      <c r="F378">
        <v>71382.968999999997</v>
      </c>
      <c r="G378">
        <f>2^(LOG(F378/Dashboard!$B$4,2)/LOG(Dashboard!$C$4/Dashboard!$B$4,2))-1</f>
        <v>1.264311107920006</v>
      </c>
      <c r="H378" s="14" t="s">
        <v>59</v>
      </c>
      <c r="O378" s="29">
        <v>4.950004950005E-3</v>
      </c>
      <c r="Q378" s="23">
        <v>4.950004950005E-3</v>
      </c>
      <c r="S378" s="40">
        <v>404</v>
      </c>
      <c r="U378" s="35">
        <v>40404</v>
      </c>
      <c r="V378" s="41">
        <v>0.01</v>
      </c>
    </row>
    <row r="379" spans="1:22" hidden="1" x14ac:dyDescent="0.2">
      <c r="A379" s="14" t="s">
        <v>442</v>
      </c>
      <c r="B379" s="14" t="s">
        <v>447</v>
      </c>
      <c r="C379" s="15" t="s">
        <v>434</v>
      </c>
      <c r="D379" s="35">
        <v>16</v>
      </c>
      <c r="E379" s="35">
        <v>18</v>
      </c>
      <c r="F379">
        <v>69578.952999999994</v>
      </c>
      <c r="G379">
        <f>2^(LOG(F379/Dashboard!$B$4,2)/LOG(Dashboard!$C$4/Dashboard!$B$4,2))-1</f>
        <v>1.239072454820298</v>
      </c>
      <c r="H379" s="14" t="s">
        <v>59</v>
      </c>
      <c r="O379" s="29">
        <v>4.950004950005E-3</v>
      </c>
      <c r="Q379" s="23">
        <v>4.950004950005E-3</v>
      </c>
      <c r="S379" s="40">
        <v>404</v>
      </c>
      <c r="U379" s="35">
        <v>40404</v>
      </c>
      <c r="V379" s="41">
        <v>0.01</v>
      </c>
    </row>
    <row r="380" spans="1:22" hidden="1" x14ac:dyDescent="0.2">
      <c r="A380" s="14" t="s">
        <v>442</v>
      </c>
      <c r="B380" s="14" t="s">
        <v>447</v>
      </c>
      <c r="C380" s="15" t="s">
        <v>435</v>
      </c>
      <c r="D380" s="35">
        <v>16</v>
      </c>
      <c r="E380" s="35">
        <v>19</v>
      </c>
      <c r="F380">
        <v>44161.574000000001</v>
      </c>
      <c r="G380">
        <f>2^(LOG(F380/Dashboard!$B$4,2)/LOG(Dashboard!$C$4/Dashboard!$B$4,2))-1</f>
        <v>0.83490324892109147</v>
      </c>
      <c r="H380" s="14" t="s">
        <v>59</v>
      </c>
      <c r="Q380" s="23">
        <v>4.950004950005E-3</v>
      </c>
      <c r="R380" s="28">
        <v>4.950004950005E-3</v>
      </c>
      <c r="S380" s="40">
        <v>404</v>
      </c>
      <c r="U380" s="35">
        <v>40404</v>
      </c>
      <c r="V380" s="41">
        <v>0.01</v>
      </c>
    </row>
    <row r="381" spans="1:22" hidden="1" x14ac:dyDescent="0.2">
      <c r="A381" s="14" t="s">
        <v>442</v>
      </c>
      <c r="B381" s="14" t="s">
        <v>447</v>
      </c>
      <c r="C381" s="15" t="s">
        <v>436</v>
      </c>
      <c r="D381" s="35">
        <v>16</v>
      </c>
      <c r="E381" s="35">
        <v>20</v>
      </c>
      <c r="F381">
        <v>56450.671999999999</v>
      </c>
      <c r="G381">
        <f>2^(LOG(F381/Dashboard!$B$4,2)/LOG(Dashboard!$C$4/Dashboard!$B$4,2))-1</f>
        <v>1.043165206213065</v>
      </c>
      <c r="H381" s="14" t="s">
        <v>59</v>
      </c>
      <c r="Q381" s="23">
        <v>4.950004950005E-3</v>
      </c>
      <c r="R381" s="28">
        <v>4.950004950005E-3</v>
      </c>
      <c r="S381" s="40">
        <v>404</v>
      </c>
      <c r="U381" s="35">
        <v>40404</v>
      </c>
      <c r="V381" s="41">
        <v>0.01</v>
      </c>
    </row>
    <row r="382" spans="1:22" hidden="1" x14ac:dyDescent="0.2">
      <c r="A382" s="14" t="s">
        <v>442</v>
      </c>
      <c r="B382" s="14" t="s">
        <v>447</v>
      </c>
      <c r="C382" s="15" t="s">
        <v>437</v>
      </c>
      <c r="D382" s="35">
        <v>16</v>
      </c>
      <c r="E382" s="35">
        <v>21</v>
      </c>
      <c r="F382">
        <v>60440.358999999997</v>
      </c>
      <c r="G382">
        <f>2^(LOG(F382/Dashboard!$B$4,2)/LOG(Dashboard!$C$4/Dashboard!$B$4,2))-1</f>
        <v>1.1051862467912072</v>
      </c>
      <c r="H382" s="33" t="s">
        <v>269</v>
      </c>
      <c r="I382" s="28">
        <v>4.950004950005E-3</v>
      </c>
      <c r="R382" s="28">
        <v>4.950004950005E-3</v>
      </c>
      <c r="S382" s="40">
        <v>404</v>
      </c>
      <c r="U382" s="35">
        <v>40404</v>
      </c>
      <c r="V382" s="41">
        <v>9.9995049995050007E-3</v>
      </c>
    </row>
    <row r="383" spans="1:22" hidden="1" x14ac:dyDescent="0.2">
      <c r="A383" s="14" t="s">
        <v>442</v>
      </c>
      <c r="B383" s="14" t="s">
        <v>447</v>
      </c>
      <c r="C383" s="15" t="s">
        <v>438</v>
      </c>
      <c r="D383" s="35">
        <v>16</v>
      </c>
      <c r="E383" s="35">
        <v>22</v>
      </c>
      <c r="F383">
        <v>47904.722999999998</v>
      </c>
      <c r="G383">
        <f>2^(LOG(F383/Dashboard!$B$4,2)/LOG(Dashboard!$C$4/Dashboard!$B$4,2))-1</f>
        <v>0.90145320526011696</v>
      </c>
      <c r="H383" s="33" t="s">
        <v>269</v>
      </c>
      <c r="I383" s="28">
        <v>4.950004950005E-3</v>
      </c>
      <c r="R383" s="28">
        <v>4.950004950005E-3</v>
      </c>
      <c r="S383" s="40">
        <v>404</v>
      </c>
      <c r="U383" s="35">
        <v>40404</v>
      </c>
      <c r="V383" s="41">
        <v>9.9995049995050007E-3</v>
      </c>
    </row>
    <row r="384" spans="1:22" hidden="1" x14ac:dyDescent="0.2">
      <c r="A384" s="14" t="s">
        <v>442</v>
      </c>
      <c r="B384" s="14" t="s">
        <v>447</v>
      </c>
      <c r="C384" s="15" t="s">
        <v>439</v>
      </c>
      <c r="D384" s="35">
        <v>16</v>
      </c>
      <c r="E384" s="35">
        <v>23</v>
      </c>
      <c r="F384">
        <v>56422.226999999999</v>
      </c>
      <c r="G384">
        <f>2^(LOG(F384/Dashboard!$B$4,2)/LOG(Dashboard!$C$4/Dashboard!$B$4,2))-1</f>
        <v>1.0427143154678888</v>
      </c>
      <c r="H384" s="14" t="s">
        <v>59</v>
      </c>
      <c r="O384" s="29">
        <v>4.950004950005E-3</v>
      </c>
      <c r="R384" s="28">
        <v>4.950004950005E-3</v>
      </c>
      <c r="S384" s="40">
        <v>404</v>
      </c>
      <c r="U384" s="35">
        <v>40404</v>
      </c>
      <c r="V384" s="41">
        <v>0.01</v>
      </c>
    </row>
    <row r="385" spans="1:22" hidden="1" x14ac:dyDescent="0.2">
      <c r="A385" s="14" t="s">
        <v>442</v>
      </c>
      <c r="B385" s="14" t="s">
        <v>447</v>
      </c>
      <c r="C385" s="15" t="s">
        <v>440</v>
      </c>
      <c r="D385" s="35">
        <v>16</v>
      </c>
      <c r="E385" s="35">
        <v>24</v>
      </c>
      <c r="F385">
        <v>58069.777000000002</v>
      </c>
      <c r="G385">
        <f>2^(LOG(F385/Dashboard!$B$4,2)/LOG(Dashboard!$C$4/Dashboard!$B$4,2))-1</f>
        <v>1.0686226951942772</v>
      </c>
      <c r="H385" s="14" t="s">
        <v>59</v>
      </c>
      <c r="O385" s="29">
        <v>4.950004950005E-3</v>
      </c>
      <c r="R385" s="28">
        <v>4.950004950005E-3</v>
      </c>
      <c r="S385" s="40">
        <v>404</v>
      </c>
      <c r="U385" s="35">
        <v>40404</v>
      </c>
      <c r="V385" s="41">
        <v>0.01</v>
      </c>
    </row>
    <row r="386" spans="1:22" x14ac:dyDescent="0.2">
      <c r="A386" s="14" t="s">
        <v>17</v>
      </c>
      <c r="B386" s="14" t="s">
        <v>447</v>
      </c>
      <c r="C386" s="15" t="s">
        <v>46</v>
      </c>
      <c r="D386" s="35">
        <v>1</v>
      </c>
      <c r="E386" s="35">
        <v>1</v>
      </c>
      <c r="F386">
        <v>59077.89</v>
      </c>
      <c r="G386">
        <f>2^(LOG(F386/Dashboard!$B$2,2)/LOG(Dashboard!$C$2/Dashboard!$B$2,2))-1</f>
        <v>1.2851955556152164</v>
      </c>
      <c r="H386" s="16" t="s">
        <v>47</v>
      </c>
      <c r="I386" s="17">
        <v>1000.005</v>
      </c>
      <c r="J386" s="17">
        <v>1000.005</v>
      </c>
      <c r="S386" s="40">
        <v>81.599999999999994</v>
      </c>
      <c r="U386" s="35">
        <v>40899.795501020002</v>
      </c>
      <c r="V386" s="41">
        <v>2.1995219999999999E-2</v>
      </c>
    </row>
    <row r="387" spans="1:22" x14ac:dyDescent="0.2">
      <c r="A387" s="14" t="s">
        <v>17</v>
      </c>
      <c r="B387" s="14" t="s">
        <v>447</v>
      </c>
      <c r="C387" s="15" t="s">
        <v>48</v>
      </c>
      <c r="D387" s="35">
        <v>1</v>
      </c>
      <c r="E387" s="35">
        <v>2</v>
      </c>
      <c r="F387">
        <v>50720.68</v>
      </c>
      <c r="G387">
        <f>2^(LOG(F387/Dashboard!$B$2,2)/LOG(Dashboard!$C$2/Dashboard!$B$2,2))-1</f>
        <v>1.0888172138766934</v>
      </c>
      <c r="H387" s="16" t="s">
        <v>47</v>
      </c>
      <c r="I387" s="17">
        <v>1000.005</v>
      </c>
      <c r="J387" s="17">
        <v>1000.005</v>
      </c>
      <c r="S387" s="40">
        <v>81.599999999999994</v>
      </c>
      <c r="U387" s="35">
        <v>40899.795501020002</v>
      </c>
      <c r="V387" s="41">
        <v>2.1995219999999999E-2</v>
      </c>
    </row>
    <row r="388" spans="1:22" x14ac:dyDescent="0.2">
      <c r="A388" s="14" t="s">
        <v>17</v>
      </c>
      <c r="B388" s="14" t="s">
        <v>447</v>
      </c>
      <c r="C388" s="15" t="s">
        <v>49</v>
      </c>
      <c r="D388" s="35">
        <v>1</v>
      </c>
      <c r="E388" s="35">
        <v>3</v>
      </c>
      <c r="F388">
        <v>61216.5</v>
      </c>
      <c r="G388">
        <f>2^(LOG(F388/Dashboard!$B$2,2)/LOG(Dashboard!$C$2/Dashboard!$B$2,2))-1</f>
        <v>1.3335729504020462</v>
      </c>
      <c r="H388" s="16" t="s">
        <v>47</v>
      </c>
      <c r="I388" s="17">
        <v>1000.005</v>
      </c>
      <c r="J388" s="17">
        <v>1000.005</v>
      </c>
      <c r="S388" s="40">
        <v>81.599999999999994</v>
      </c>
      <c r="U388" s="35">
        <v>40899.795501020002</v>
      </c>
      <c r="V388" s="41">
        <v>2.1995219999999999E-2</v>
      </c>
    </row>
    <row r="389" spans="1:22" x14ac:dyDescent="0.2">
      <c r="A389" s="14" t="s">
        <v>17</v>
      </c>
      <c r="B389" s="14" t="s">
        <v>447</v>
      </c>
      <c r="C389" s="15" t="s">
        <v>50</v>
      </c>
      <c r="D389" s="35">
        <v>1</v>
      </c>
      <c r="E389" s="35">
        <v>4</v>
      </c>
      <c r="F389">
        <v>63105.599999999999</v>
      </c>
      <c r="G389">
        <f>2^(LOG(F389/Dashboard!$B$2,2)/LOG(Dashboard!$C$2/Dashboard!$B$2,2))-1</f>
        <v>1.3757314733243873</v>
      </c>
      <c r="H389" s="18" t="s">
        <v>51</v>
      </c>
      <c r="I389" s="19">
        <v>499.62336684069999</v>
      </c>
      <c r="K389" s="19">
        <v>499.62336684069999</v>
      </c>
      <c r="S389" s="40">
        <v>430.8</v>
      </c>
      <c r="T389" s="40">
        <v>533.67999999999995</v>
      </c>
      <c r="U389" s="35">
        <v>43118.879999999997</v>
      </c>
      <c r="V389" s="41">
        <v>9.9909830682058508E-3</v>
      </c>
    </row>
    <row r="390" spans="1:22" x14ac:dyDescent="0.2">
      <c r="A390" s="14" t="s">
        <v>17</v>
      </c>
      <c r="B390" s="14" t="s">
        <v>447</v>
      </c>
      <c r="C390" s="15" t="s">
        <v>52</v>
      </c>
      <c r="D390" s="35">
        <v>1</v>
      </c>
      <c r="E390" s="35">
        <v>5</v>
      </c>
      <c r="F390">
        <v>50860.88</v>
      </c>
      <c r="G390">
        <f>2^(LOG(F390/Dashboard!$B$2,2)/LOG(Dashboard!$C$2/Dashboard!$B$2,2))-1</f>
        <v>1.0922167306851391</v>
      </c>
      <c r="H390" s="18" t="s">
        <v>51</v>
      </c>
      <c r="I390" s="19">
        <v>499.62336684069999</v>
      </c>
      <c r="K390" s="19">
        <v>499.62336684069999</v>
      </c>
      <c r="S390" s="40">
        <v>430.8</v>
      </c>
      <c r="T390" s="40">
        <v>533.67999999999995</v>
      </c>
      <c r="U390" s="35">
        <v>43118.879999999997</v>
      </c>
      <c r="V390" s="41">
        <v>9.9909830682058508E-3</v>
      </c>
    </row>
    <row r="391" spans="1:22" x14ac:dyDescent="0.2">
      <c r="A391" s="14" t="s">
        <v>17</v>
      </c>
      <c r="B391" s="14" t="s">
        <v>447</v>
      </c>
      <c r="C391" s="15" t="s">
        <v>53</v>
      </c>
      <c r="D391" s="35">
        <v>1</v>
      </c>
      <c r="E391" s="35">
        <v>6</v>
      </c>
      <c r="F391">
        <v>65496.09</v>
      </c>
      <c r="G391">
        <f>2^(LOG(F391/Dashboard!$B$2,2)/LOG(Dashboard!$C$2/Dashboard!$B$2,2))-1</f>
        <v>1.4283432364346806</v>
      </c>
      <c r="H391" s="18" t="s">
        <v>51</v>
      </c>
      <c r="I391" s="19">
        <v>499.62336684069999</v>
      </c>
      <c r="K391" s="19">
        <v>499.62336684069999</v>
      </c>
      <c r="S391" s="40">
        <v>430.8</v>
      </c>
      <c r="T391" s="40">
        <v>533.67999999999995</v>
      </c>
      <c r="U391" s="35">
        <v>43118.879999999997</v>
      </c>
      <c r="V391" s="41">
        <v>9.9909830682058508E-3</v>
      </c>
    </row>
    <row r="392" spans="1:22" x14ac:dyDescent="0.2">
      <c r="A392" s="14" t="s">
        <v>17</v>
      </c>
      <c r="B392" s="14" t="s">
        <v>447</v>
      </c>
      <c r="C392" s="15" t="s">
        <v>54</v>
      </c>
      <c r="D392" s="35">
        <v>1</v>
      </c>
      <c r="E392" s="35">
        <v>7</v>
      </c>
      <c r="F392">
        <v>42503.67</v>
      </c>
      <c r="G392">
        <f>2^(LOG(F392/Dashboard!$B$2,2)/LOG(Dashboard!$C$2/Dashboard!$B$2,2))-1</f>
        <v>0.88226498394237973</v>
      </c>
      <c r="H392" s="20" t="s">
        <v>55</v>
      </c>
      <c r="I392" s="21">
        <v>1.999801999802</v>
      </c>
      <c r="L392" s="21">
        <v>1.999801999802</v>
      </c>
      <c r="S392" s="40">
        <v>363.6</v>
      </c>
      <c r="U392" s="35">
        <v>40404</v>
      </c>
      <c r="V392" s="41">
        <v>9.9990099990099994E-3</v>
      </c>
    </row>
    <row r="393" spans="1:22" x14ac:dyDescent="0.2">
      <c r="A393" s="14" t="s">
        <v>17</v>
      </c>
      <c r="B393" s="14" t="s">
        <v>447</v>
      </c>
      <c r="C393" s="15" t="s">
        <v>56</v>
      </c>
      <c r="D393" s="35">
        <v>1</v>
      </c>
      <c r="E393" s="35">
        <v>8</v>
      </c>
      <c r="F393">
        <v>42803.07</v>
      </c>
      <c r="G393">
        <f>2^(LOG(F393/Dashboard!$B$2,2)/LOG(Dashboard!$C$2/Dashboard!$B$2,2))-1</f>
        <v>0.89006471163594392</v>
      </c>
      <c r="H393" s="20" t="s">
        <v>55</v>
      </c>
      <c r="I393" s="21">
        <v>1.999801999802</v>
      </c>
      <c r="L393" s="21">
        <v>1.999801999802</v>
      </c>
      <c r="S393" s="40">
        <v>363.6</v>
      </c>
      <c r="U393" s="35">
        <v>40404</v>
      </c>
      <c r="V393" s="41">
        <v>9.9990099990099994E-3</v>
      </c>
    </row>
    <row r="394" spans="1:22" x14ac:dyDescent="0.2">
      <c r="A394" s="14" t="s">
        <v>17</v>
      </c>
      <c r="B394" s="14" t="s">
        <v>447</v>
      </c>
      <c r="C394" s="15" t="s">
        <v>57</v>
      </c>
      <c r="D394" s="35">
        <v>1</v>
      </c>
      <c r="E394" s="35">
        <v>9</v>
      </c>
      <c r="F394">
        <v>51923.06</v>
      </c>
      <c r="G394">
        <f>2^(LOG(F394/Dashboard!$B$2,2)/LOG(Dashboard!$C$2/Dashboard!$B$2,2))-1</f>
        <v>1.1178481066630988</v>
      </c>
      <c r="H394" s="20" t="s">
        <v>55</v>
      </c>
      <c r="I394" s="21">
        <v>1.999801999802</v>
      </c>
      <c r="L394" s="21">
        <v>1.999801999802</v>
      </c>
      <c r="S394" s="40">
        <v>363.6</v>
      </c>
      <c r="U394" s="35">
        <v>40404</v>
      </c>
      <c r="V394" s="41">
        <v>9.9990099990099994E-3</v>
      </c>
    </row>
    <row r="395" spans="1:22" hidden="1" x14ac:dyDescent="0.2">
      <c r="A395" s="14" t="s">
        <v>17</v>
      </c>
      <c r="B395" s="14" t="s">
        <v>447</v>
      </c>
      <c r="C395" s="15" t="s">
        <v>58</v>
      </c>
      <c r="D395" s="35">
        <v>1</v>
      </c>
      <c r="E395" s="35">
        <v>10</v>
      </c>
      <c r="F395">
        <v>38787.24</v>
      </c>
      <c r="G395">
        <f>2^(LOG(F395/Dashboard!$B$2,2)/LOG(Dashboard!$C$2/Dashboard!$B$2,2))-1</f>
        <v>0.78349036970532859</v>
      </c>
      <c r="H395" s="14" t="s">
        <v>59</v>
      </c>
      <c r="J395" s="17">
        <v>1000.17615</v>
      </c>
      <c r="K395" s="19">
        <v>500.004456</v>
      </c>
      <c r="S395" s="40">
        <v>38.799999999999997</v>
      </c>
      <c r="U395" s="35">
        <v>43052.416316870003</v>
      </c>
      <c r="V395" s="41">
        <v>2.0904749999999899E-2</v>
      </c>
    </row>
    <row r="396" spans="1:22" hidden="1" x14ac:dyDescent="0.2">
      <c r="A396" s="14" t="s">
        <v>17</v>
      </c>
      <c r="B396" s="14" t="s">
        <v>447</v>
      </c>
      <c r="C396" s="15" t="s">
        <v>60</v>
      </c>
      <c r="D396" s="35">
        <v>1</v>
      </c>
      <c r="E396" s="35">
        <v>11</v>
      </c>
      <c r="F396">
        <v>43420.9</v>
      </c>
      <c r="G396">
        <f>2^(LOG(F396/Dashboard!$B$2,2)/LOG(Dashboard!$C$2/Dashboard!$B$2,2))-1</f>
        <v>0.90608940952079209</v>
      </c>
      <c r="H396" s="14" t="s">
        <v>59</v>
      </c>
      <c r="J396" s="17">
        <v>1000.17615</v>
      </c>
      <c r="K396" s="19">
        <v>500.004456</v>
      </c>
      <c r="S396" s="40">
        <v>38.799999999999997</v>
      </c>
      <c r="U396" s="35">
        <v>43052.416316870003</v>
      </c>
      <c r="V396" s="41">
        <v>2.0904749999999899E-2</v>
      </c>
    </row>
    <row r="397" spans="1:22" hidden="1" x14ac:dyDescent="0.2">
      <c r="A397" s="14" t="s">
        <v>17</v>
      </c>
      <c r="B397" s="14" t="s">
        <v>447</v>
      </c>
      <c r="C397" s="15" t="s">
        <v>61</v>
      </c>
      <c r="D397" s="35">
        <v>1</v>
      </c>
      <c r="E397" s="35">
        <v>12</v>
      </c>
      <c r="F397">
        <v>61584.82</v>
      </c>
      <c r="G397">
        <f>2^(LOG(F397/Dashboard!$B$2,2)/LOG(Dashboard!$C$2/Dashboard!$B$2,2))-1</f>
        <v>1.3418341427155362</v>
      </c>
      <c r="H397" s="14" t="s">
        <v>59</v>
      </c>
      <c r="J397" s="17">
        <v>1000.005</v>
      </c>
      <c r="L397" s="21">
        <v>1.99512</v>
      </c>
      <c r="S397" s="40">
        <v>40.799999999999997</v>
      </c>
      <c r="U397" s="35">
        <v>40899.795501020002</v>
      </c>
      <c r="V397" s="41">
        <v>2.1995219999999999E-2</v>
      </c>
    </row>
    <row r="398" spans="1:22" hidden="1" x14ac:dyDescent="0.2">
      <c r="A398" s="14" t="s">
        <v>17</v>
      </c>
      <c r="B398" s="14" t="s">
        <v>447</v>
      </c>
      <c r="C398" s="15" t="s">
        <v>62</v>
      </c>
      <c r="D398" s="35">
        <v>1</v>
      </c>
      <c r="E398" s="35">
        <v>13</v>
      </c>
      <c r="F398">
        <v>52422.06</v>
      </c>
      <c r="G398">
        <f>2^(LOG(F398/Dashboard!$B$2,2)/LOG(Dashboard!$C$2/Dashboard!$B$2,2))-1</f>
        <v>1.1298149832137292</v>
      </c>
      <c r="H398" s="14" t="s">
        <v>59</v>
      </c>
      <c r="J398" s="17">
        <v>1000.005</v>
      </c>
      <c r="L398" s="21">
        <v>1.99512</v>
      </c>
      <c r="S398" s="40">
        <v>40.799999999999997</v>
      </c>
      <c r="U398" s="35">
        <v>40899.795501020002</v>
      </c>
      <c r="V398" s="41">
        <v>2.1995219999999999E-2</v>
      </c>
    </row>
    <row r="399" spans="1:22" hidden="1" x14ac:dyDescent="0.2">
      <c r="A399" s="14" t="s">
        <v>17</v>
      </c>
      <c r="B399" s="14" t="s">
        <v>447</v>
      </c>
      <c r="C399" s="15" t="s">
        <v>63</v>
      </c>
      <c r="D399" s="35">
        <v>1</v>
      </c>
      <c r="E399" s="35">
        <v>14</v>
      </c>
      <c r="F399">
        <v>850.69100000000003</v>
      </c>
      <c r="G399">
        <f>2^(LOG(F399/Dashboard!$B$2,2)/LOG(Dashboard!$C$2/Dashboard!$B$2,2))-1</f>
        <v>-0.81207800014258424</v>
      </c>
      <c r="H399" s="22" t="s">
        <v>64</v>
      </c>
      <c r="I399" s="23">
        <v>9.9990099990099992</v>
      </c>
      <c r="Q399" s="23">
        <v>9.9990099990099992</v>
      </c>
      <c r="S399" s="40">
        <v>363.6</v>
      </c>
      <c r="U399" s="35">
        <v>40404</v>
      </c>
      <c r="V399" s="41">
        <v>9.9990099990099994E-3</v>
      </c>
    </row>
    <row r="400" spans="1:22" hidden="1" x14ac:dyDescent="0.2">
      <c r="A400" s="14" t="s">
        <v>17</v>
      </c>
      <c r="B400" s="14" t="s">
        <v>447</v>
      </c>
      <c r="C400" s="15" t="s">
        <v>65</v>
      </c>
      <c r="D400" s="35">
        <v>1</v>
      </c>
      <c r="E400" s="35">
        <v>15</v>
      </c>
      <c r="F400">
        <v>1506.5309999999999</v>
      </c>
      <c r="G400">
        <f>2^(LOG(F400/Dashboard!$B$2,2)/LOG(Dashboard!$C$2/Dashboard!$B$2,2))-1</f>
        <v>-0.73685224092451929</v>
      </c>
      <c r="H400" s="22" t="s">
        <v>64</v>
      </c>
      <c r="I400" s="23">
        <v>9.9990099990099992</v>
      </c>
      <c r="Q400" s="23">
        <v>9.9990099990099992</v>
      </c>
      <c r="S400" s="40">
        <v>363.6</v>
      </c>
      <c r="U400" s="35">
        <v>40404</v>
      </c>
      <c r="V400" s="41">
        <v>9.9990099990099994E-3</v>
      </c>
    </row>
    <row r="401" spans="1:22" hidden="1" x14ac:dyDescent="0.2">
      <c r="A401" s="14" t="s">
        <v>17</v>
      </c>
      <c r="B401" s="14" t="s">
        <v>447</v>
      </c>
      <c r="C401" s="15" t="s">
        <v>66</v>
      </c>
      <c r="D401" s="35">
        <v>1</v>
      </c>
      <c r="E401" s="35">
        <v>16</v>
      </c>
      <c r="F401">
        <v>57412.15</v>
      </c>
      <c r="G401">
        <f>2^(LOG(F401/Dashboard!$B$2,2)/LOG(Dashboard!$C$2/Dashboard!$B$2,2))-1</f>
        <v>1.247014497250527</v>
      </c>
      <c r="H401" s="14" t="s">
        <v>448</v>
      </c>
      <c r="S401" s="40">
        <v>899.2</v>
      </c>
      <c r="U401" s="35">
        <v>40899</v>
      </c>
      <c r="V401" s="41">
        <v>2.1985867625125301E-2</v>
      </c>
    </row>
    <row r="402" spans="1:22" hidden="1" x14ac:dyDescent="0.2">
      <c r="A402" s="14" t="s">
        <v>17</v>
      </c>
      <c r="B402" s="14" t="s">
        <v>447</v>
      </c>
      <c r="C402" s="15" t="s">
        <v>67</v>
      </c>
      <c r="D402" s="35">
        <v>1</v>
      </c>
      <c r="E402" s="35">
        <v>17</v>
      </c>
      <c r="F402">
        <v>64980.45</v>
      </c>
      <c r="G402">
        <f>2^(LOG(F402/Dashboard!$B$2,2)/LOG(Dashboard!$C$2/Dashboard!$B$2,2))-1</f>
        <v>1.4170622790771144</v>
      </c>
      <c r="H402" s="14" t="s">
        <v>448</v>
      </c>
      <c r="S402" s="40">
        <v>899.2</v>
      </c>
      <c r="U402" s="35">
        <v>40899</v>
      </c>
      <c r="V402" s="41">
        <v>2.1985867625125301E-2</v>
      </c>
    </row>
    <row r="403" spans="1:22" hidden="1" x14ac:dyDescent="0.2">
      <c r="A403" s="14" t="s">
        <v>17</v>
      </c>
      <c r="B403" s="14" t="s">
        <v>447</v>
      </c>
      <c r="C403" s="15" t="s">
        <v>68</v>
      </c>
      <c r="D403" s="35">
        <v>1</v>
      </c>
      <c r="E403" s="35">
        <v>18</v>
      </c>
      <c r="F403">
        <v>142.57400000000001</v>
      </c>
      <c r="G403">
        <f>2^(LOG(F403/Dashboard!$B$2,2)/LOG(Dashboard!$C$2/Dashboard!$B$2,2))-1</f>
        <v>-0.93438812447349295</v>
      </c>
      <c r="H403" s="24" t="s">
        <v>69</v>
      </c>
      <c r="I403" s="25">
        <v>19.998019998019998</v>
      </c>
      <c r="M403" s="25">
        <v>19.998019998019998</v>
      </c>
      <c r="S403" s="40">
        <v>323.2</v>
      </c>
      <c r="U403" s="35">
        <v>40404</v>
      </c>
      <c r="V403" s="41">
        <v>9.9990099990099994E-3</v>
      </c>
    </row>
    <row r="404" spans="1:22" hidden="1" x14ac:dyDescent="0.2">
      <c r="A404" s="14" t="s">
        <v>17</v>
      </c>
      <c r="B404" s="14" t="s">
        <v>447</v>
      </c>
      <c r="C404" s="15" t="s">
        <v>70</v>
      </c>
      <c r="D404" s="35">
        <v>1</v>
      </c>
      <c r="E404" s="35">
        <v>19</v>
      </c>
      <c r="F404">
        <v>71.287000000000006</v>
      </c>
      <c r="G404">
        <f>2^(LOG(F404/Dashboard!$B$2,2)/LOG(Dashboard!$C$2/Dashboard!$B$2,2))-1</f>
        <v>-0.95638447299477802</v>
      </c>
      <c r="H404" s="24" t="s">
        <v>69</v>
      </c>
      <c r="I404" s="25">
        <v>19.998019998019998</v>
      </c>
      <c r="M404" s="25">
        <v>19.998019998019998</v>
      </c>
      <c r="S404" s="40">
        <v>323.2</v>
      </c>
      <c r="U404" s="35">
        <v>40404</v>
      </c>
      <c r="V404" s="41">
        <v>9.9990099990099994E-3</v>
      </c>
    </row>
    <row r="405" spans="1:22" hidden="1" x14ac:dyDescent="0.2">
      <c r="A405" s="14" t="s">
        <v>17</v>
      </c>
      <c r="B405" s="14" t="s">
        <v>447</v>
      </c>
      <c r="C405" s="15" t="s">
        <v>71</v>
      </c>
      <c r="D405" s="35">
        <v>1</v>
      </c>
      <c r="E405" s="35">
        <v>20</v>
      </c>
      <c r="F405">
        <v>5367.9089999999997</v>
      </c>
      <c r="G405">
        <f>2^(LOG(F405/Dashboard!$B$2,2)/LOG(Dashboard!$C$2/Dashboard!$B$2,2))-1</f>
        <v>-0.44372523539334507</v>
      </c>
      <c r="H405" s="26" t="s">
        <v>72</v>
      </c>
      <c r="I405" s="27">
        <v>19.998019998019998</v>
      </c>
      <c r="N405" s="27">
        <v>19.998019998019998</v>
      </c>
      <c r="S405" s="40">
        <v>323.2</v>
      </c>
      <c r="U405" s="35">
        <v>40404</v>
      </c>
      <c r="V405" s="41">
        <v>9.9990099990099994E-3</v>
      </c>
    </row>
    <row r="406" spans="1:22" hidden="1" x14ac:dyDescent="0.2">
      <c r="A406" s="14" t="s">
        <v>17</v>
      </c>
      <c r="B406" s="14" t="s">
        <v>447</v>
      </c>
      <c r="C406" s="15" t="s">
        <v>73</v>
      </c>
      <c r="D406" s="35">
        <v>1</v>
      </c>
      <c r="E406" s="35">
        <v>21</v>
      </c>
      <c r="F406">
        <v>5957.2139999999999</v>
      </c>
      <c r="G406">
        <f>2^(LOG(F406/Dashboard!$B$2,2)/LOG(Dashboard!$C$2/Dashboard!$B$2,2))-1</f>
        <v>-0.40852038339900687</v>
      </c>
      <c r="H406" s="26" t="s">
        <v>72</v>
      </c>
      <c r="I406" s="27">
        <v>19.998019998019998</v>
      </c>
      <c r="N406" s="27">
        <v>19.998019998019998</v>
      </c>
      <c r="S406" s="40">
        <v>323.2</v>
      </c>
      <c r="U406" s="35">
        <v>40404</v>
      </c>
      <c r="V406" s="41">
        <v>9.9990099990099994E-3</v>
      </c>
    </row>
    <row r="407" spans="1:22" hidden="1" x14ac:dyDescent="0.2">
      <c r="A407" s="14" t="s">
        <v>17</v>
      </c>
      <c r="B407" s="14" t="s">
        <v>447</v>
      </c>
      <c r="C407" s="15" t="s">
        <v>74</v>
      </c>
      <c r="D407" s="35">
        <v>1</v>
      </c>
      <c r="E407" s="35">
        <v>22</v>
      </c>
      <c r="F407">
        <v>565.54300000000001</v>
      </c>
      <c r="G407">
        <f>2^(LOG(F407/Dashboard!$B$2,2)/LOG(Dashboard!$C$2/Dashboard!$B$2,2))-1</f>
        <v>-0.85225123658579227</v>
      </c>
      <c r="H407" s="14" t="s">
        <v>75</v>
      </c>
      <c r="M407" s="25">
        <v>0.17325017325020001</v>
      </c>
      <c r="N407" s="27">
        <v>0.17325017325020001</v>
      </c>
      <c r="R407" s="28">
        <v>19.998019998019998</v>
      </c>
      <c r="S407" s="40">
        <v>321.60000000000002</v>
      </c>
      <c r="U407" s="35">
        <v>40404</v>
      </c>
      <c r="V407" s="41">
        <v>9.9940599940599902E-3</v>
      </c>
    </row>
    <row r="408" spans="1:22" hidden="1" x14ac:dyDescent="0.2">
      <c r="A408" s="14" t="s">
        <v>17</v>
      </c>
      <c r="B408" s="14" t="s">
        <v>447</v>
      </c>
      <c r="C408" s="15" t="s">
        <v>76</v>
      </c>
      <c r="D408" s="35">
        <v>1</v>
      </c>
      <c r="E408" s="35">
        <v>23</v>
      </c>
      <c r="F408">
        <v>624.94899999999996</v>
      </c>
      <c r="G408">
        <f>2^(LOG(F408/Dashboard!$B$2,2)/LOG(Dashboard!$C$2/Dashboard!$B$2,2))-1</f>
        <v>-0.84329637297237425</v>
      </c>
      <c r="H408" s="14" t="s">
        <v>75</v>
      </c>
      <c r="M408" s="25">
        <v>0.17325017325020001</v>
      </c>
      <c r="N408" s="27">
        <v>0.17325017325020001</v>
      </c>
      <c r="R408" s="28">
        <v>19.998019998019998</v>
      </c>
      <c r="S408" s="40">
        <v>321.60000000000002</v>
      </c>
      <c r="U408" s="35">
        <v>40404</v>
      </c>
      <c r="V408" s="41">
        <v>9.9940599940599902E-3</v>
      </c>
    </row>
    <row r="409" spans="1:22" hidden="1" x14ac:dyDescent="0.2">
      <c r="A409" s="14" t="s">
        <v>17</v>
      </c>
      <c r="B409" s="14" t="s">
        <v>447</v>
      </c>
      <c r="C409" s="15" t="s">
        <v>77</v>
      </c>
      <c r="D409" s="35">
        <v>1</v>
      </c>
      <c r="E409" s="35">
        <v>24</v>
      </c>
      <c r="F409">
        <v>9.5050000000000008</v>
      </c>
      <c r="G409">
        <f>2^(LOG(F409/Dashboard!$B$2,2)/LOG(Dashboard!$C$2/Dashboard!$B$2,2))-1</f>
        <v>-0.9866914395798897</v>
      </c>
      <c r="H409" s="14" t="s">
        <v>449</v>
      </c>
    </row>
    <row r="410" spans="1:22" x14ac:dyDescent="0.2">
      <c r="A410" s="14" t="s">
        <v>17</v>
      </c>
      <c r="B410" s="14" t="s">
        <v>447</v>
      </c>
      <c r="C410" s="15" t="s">
        <v>78</v>
      </c>
      <c r="D410" s="35">
        <v>2</v>
      </c>
      <c r="E410" s="35">
        <v>1</v>
      </c>
      <c r="F410">
        <v>65006.59</v>
      </c>
      <c r="G410">
        <f>2^(LOG(F410/Dashboard!$B$2,2)/LOG(Dashboard!$C$2/Dashboard!$B$2,2))-1</f>
        <v>1.4176350421448261</v>
      </c>
      <c r="H410" s="16" t="s">
        <v>47</v>
      </c>
      <c r="I410" s="17">
        <v>221.26522126520001</v>
      </c>
      <c r="J410" s="17">
        <v>221.26522126520001</v>
      </c>
      <c r="S410" s="40">
        <v>225.2</v>
      </c>
      <c r="U410" s="35">
        <v>40404</v>
      </c>
      <c r="V410" s="41">
        <v>9.9990099990100098E-3</v>
      </c>
    </row>
    <row r="411" spans="1:22" x14ac:dyDescent="0.2">
      <c r="A411" s="14" t="s">
        <v>17</v>
      </c>
      <c r="B411" s="14" t="s">
        <v>447</v>
      </c>
      <c r="C411" s="15" t="s">
        <v>79</v>
      </c>
      <c r="D411" s="35">
        <v>2</v>
      </c>
      <c r="E411" s="35">
        <v>2</v>
      </c>
      <c r="F411">
        <v>56910.77</v>
      </c>
      <c r="G411">
        <f>2^(LOG(F411/Dashboard!$B$2,2)/LOG(Dashboard!$C$2/Dashboard!$B$2,2))-1</f>
        <v>1.2354333669963298</v>
      </c>
      <c r="H411" s="16" t="s">
        <v>47</v>
      </c>
      <c r="I411" s="17">
        <v>221.26522126520001</v>
      </c>
      <c r="J411" s="17">
        <v>221.26522126520001</v>
      </c>
      <c r="S411" s="40">
        <v>225.2</v>
      </c>
      <c r="U411" s="35">
        <v>40404</v>
      </c>
      <c r="V411" s="41">
        <v>9.9990099990100098E-3</v>
      </c>
    </row>
    <row r="412" spans="1:22" x14ac:dyDescent="0.2">
      <c r="A412" s="14" t="s">
        <v>17</v>
      </c>
      <c r="B412" s="14" t="s">
        <v>447</v>
      </c>
      <c r="C412" s="15" t="s">
        <v>80</v>
      </c>
      <c r="D412" s="35">
        <v>2</v>
      </c>
      <c r="E412" s="35">
        <v>3</v>
      </c>
      <c r="F412">
        <v>35676.75</v>
      </c>
      <c r="G412">
        <f>2^(LOG(F412/Dashboard!$B$2,2)/LOG(Dashboard!$C$2/Dashboard!$B$2,2))-1</f>
        <v>0.69778922411714595</v>
      </c>
      <c r="H412" s="16" t="s">
        <v>47</v>
      </c>
      <c r="I412" s="17">
        <v>221.26522126520001</v>
      </c>
      <c r="J412" s="17">
        <v>221.26522126520001</v>
      </c>
      <c r="S412" s="40">
        <v>225.2</v>
      </c>
      <c r="U412" s="35">
        <v>40404</v>
      </c>
      <c r="V412" s="41">
        <v>9.9990099990100098E-3</v>
      </c>
    </row>
    <row r="413" spans="1:22" x14ac:dyDescent="0.2">
      <c r="A413" s="14" t="s">
        <v>17</v>
      </c>
      <c r="B413" s="14" t="s">
        <v>447</v>
      </c>
      <c r="C413" s="15" t="s">
        <v>81</v>
      </c>
      <c r="D413" s="35">
        <v>2</v>
      </c>
      <c r="E413" s="35">
        <v>4</v>
      </c>
      <c r="F413">
        <v>80765.77</v>
      </c>
      <c r="G413">
        <f>2^(LOG(F413/Dashboard!$B$2,2)/LOG(Dashboard!$C$2/Dashboard!$B$2,2))-1</f>
        <v>1.7474297601183486</v>
      </c>
      <c r="H413" s="18" t="s">
        <v>51</v>
      </c>
      <c r="I413" s="19">
        <v>106.4962726305</v>
      </c>
      <c r="K413" s="19">
        <v>106.4962726305</v>
      </c>
      <c r="S413" s="40">
        <v>430.8</v>
      </c>
      <c r="T413" s="40">
        <v>2228.8000000000002</v>
      </c>
      <c r="U413" s="35">
        <v>43118.879999999997</v>
      </c>
      <c r="V413" s="41">
        <v>9.9909830682058595E-3</v>
      </c>
    </row>
    <row r="414" spans="1:22" x14ac:dyDescent="0.2">
      <c r="A414" s="14" t="s">
        <v>17</v>
      </c>
      <c r="B414" s="14" t="s">
        <v>447</v>
      </c>
      <c r="C414" s="15" t="s">
        <v>82</v>
      </c>
      <c r="D414" s="35">
        <v>2</v>
      </c>
      <c r="E414" s="35">
        <v>5</v>
      </c>
      <c r="F414">
        <v>69117.47</v>
      </c>
      <c r="G414">
        <f>2^(LOG(F414/Dashboard!$B$2,2)/LOG(Dashboard!$C$2/Dashboard!$B$2,2))-1</f>
        <v>1.5065659840245007</v>
      </c>
      <c r="H414" s="18" t="s">
        <v>51</v>
      </c>
      <c r="I414" s="19">
        <v>106.4962726305</v>
      </c>
      <c r="K414" s="19">
        <v>106.4962726305</v>
      </c>
      <c r="S414" s="40">
        <v>430.8</v>
      </c>
      <c r="T414" s="40">
        <v>2228.8000000000002</v>
      </c>
      <c r="U414" s="35">
        <v>43118.879999999997</v>
      </c>
      <c r="V414" s="41">
        <v>9.9909830682058595E-3</v>
      </c>
    </row>
    <row r="415" spans="1:22" x14ac:dyDescent="0.2">
      <c r="A415" s="14" t="s">
        <v>17</v>
      </c>
      <c r="B415" s="14" t="s">
        <v>447</v>
      </c>
      <c r="C415" s="15" t="s">
        <v>83</v>
      </c>
      <c r="D415" s="35">
        <v>2</v>
      </c>
      <c r="E415" s="35">
        <v>6</v>
      </c>
      <c r="F415">
        <v>54021.27</v>
      </c>
      <c r="G415">
        <f>2^(LOG(F415/Dashboard!$B$2,2)/LOG(Dashboard!$C$2/Dashboard!$B$2,2))-1</f>
        <v>1.1678550820730798</v>
      </c>
      <c r="H415" s="18" t="s">
        <v>51</v>
      </c>
      <c r="I415" s="19">
        <v>106.4962726305</v>
      </c>
      <c r="K415" s="19">
        <v>106.4962726305</v>
      </c>
      <c r="S415" s="40">
        <v>430.8</v>
      </c>
      <c r="T415" s="40">
        <v>2228.8000000000002</v>
      </c>
      <c r="U415" s="35">
        <v>43118.879999999997</v>
      </c>
      <c r="V415" s="41">
        <v>9.9909830682058595E-3</v>
      </c>
    </row>
    <row r="416" spans="1:22" x14ac:dyDescent="0.2">
      <c r="A416" s="14" t="s">
        <v>17</v>
      </c>
      <c r="B416" s="14" t="s">
        <v>447</v>
      </c>
      <c r="C416" s="15" t="s">
        <v>84</v>
      </c>
      <c r="D416" s="35">
        <v>2</v>
      </c>
      <c r="E416" s="35">
        <v>7</v>
      </c>
      <c r="F416">
        <v>48912.37</v>
      </c>
      <c r="G416">
        <f>2^(LOG(F416/Dashboard!$B$2,2)/LOG(Dashboard!$C$2/Dashboard!$B$2,2))-1</f>
        <v>1.0446182645270969</v>
      </c>
      <c r="H416" s="20" t="s">
        <v>55</v>
      </c>
      <c r="I416" s="21">
        <v>0.63360063360060004</v>
      </c>
      <c r="L416" s="21">
        <v>0.63360063360060004</v>
      </c>
      <c r="S416" s="40">
        <v>391.2</v>
      </c>
      <c r="U416" s="35">
        <v>40404</v>
      </c>
      <c r="V416" s="41">
        <v>9.9990099990099994E-3</v>
      </c>
    </row>
    <row r="417" spans="1:22" x14ac:dyDescent="0.2">
      <c r="A417" s="14" t="s">
        <v>17</v>
      </c>
      <c r="B417" s="14" t="s">
        <v>447</v>
      </c>
      <c r="C417" s="15" t="s">
        <v>85</v>
      </c>
      <c r="D417" s="35">
        <v>2</v>
      </c>
      <c r="E417" s="35">
        <v>8</v>
      </c>
      <c r="F417">
        <v>49499.3</v>
      </c>
      <c r="G417">
        <f>2^(LOG(F417/Dashboard!$B$2,2)/LOG(Dashboard!$C$2/Dashboard!$B$2,2))-1</f>
        <v>1.0590365651548033</v>
      </c>
      <c r="H417" s="20" t="s">
        <v>55</v>
      </c>
      <c r="I417" s="21">
        <v>0.63360063360060004</v>
      </c>
      <c r="L417" s="21">
        <v>0.63360063360060004</v>
      </c>
      <c r="S417" s="40">
        <v>391.2</v>
      </c>
      <c r="U417" s="35">
        <v>40404</v>
      </c>
      <c r="V417" s="41">
        <v>9.9990099990099994E-3</v>
      </c>
    </row>
    <row r="418" spans="1:22" x14ac:dyDescent="0.2">
      <c r="A418" s="14" t="s">
        <v>17</v>
      </c>
      <c r="B418" s="14" t="s">
        <v>447</v>
      </c>
      <c r="C418" s="15" t="s">
        <v>86</v>
      </c>
      <c r="D418" s="35">
        <v>2</v>
      </c>
      <c r="E418" s="35">
        <v>9</v>
      </c>
      <c r="F418">
        <v>57519.08</v>
      </c>
      <c r="G418">
        <f>2^(LOG(F418/Dashboard!$B$2,2)/LOG(Dashboard!$C$2/Dashboard!$B$2,2))-1</f>
        <v>1.2494790365682564</v>
      </c>
      <c r="H418" s="20" t="s">
        <v>55</v>
      </c>
      <c r="I418" s="21">
        <v>0.63360063360060004</v>
      </c>
      <c r="L418" s="21">
        <v>0.63360063360060004</v>
      </c>
      <c r="S418" s="40">
        <v>391.2</v>
      </c>
      <c r="U418" s="35">
        <v>40404</v>
      </c>
      <c r="V418" s="41">
        <v>9.9990099990099994E-3</v>
      </c>
    </row>
    <row r="419" spans="1:22" hidden="1" x14ac:dyDescent="0.2">
      <c r="A419" s="14" t="s">
        <v>17</v>
      </c>
      <c r="B419" s="14" t="s">
        <v>447</v>
      </c>
      <c r="C419" s="15" t="s">
        <v>87</v>
      </c>
      <c r="D419" s="35">
        <v>2</v>
      </c>
      <c r="E419" s="35">
        <v>10</v>
      </c>
      <c r="F419">
        <v>54803.05</v>
      </c>
      <c r="G419">
        <f>2^(LOG(F419/Dashboard!$B$2,2)/LOG(Dashboard!$C$2/Dashboard!$B$2,2))-1</f>
        <v>1.1862825561560291</v>
      </c>
      <c r="H419" s="14" t="s">
        <v>59</v>
      </c>
      <c r="J419" s="17">
        <v>221.23892617449999</v>
      </c>
      <c r="K419" s="19">
        <v>106.5328841961</v>
      </c>
      <c r="S419" s="40">
        <v>237.6</v>
      </c>
      <c r="T419" s="40">
        <v>1699.04</v>
      </c>
      <c r="U419" s="35">
        <v>42578.402286080003</v>
      </c>
      <c r="V419" s="41">
        <v>1.00050724575741E-2</v>
      </c>
    </row>
    <row r="420" spans="1:22" hidden="1" x14ac:dyDescent="0.2">
      <c r="A420" s="14" t="s">
        <v>17</v>
      </c>
      <c r="B420" s="14" t="s">
        <v>447</v>
      </c>
      <c r="C420" s="15" t="s">
        <v>88</v>
      </c>
      <c r="D420" s="35">
        <v>2</v>
      </c>
      <c r="E420" s="35">
        <v>11</v>
      </c>
      <c r="F420">
        <v>52714.34</v>
      </c>
      <c r="G420">
        <f>2^(LOG(F420/Dashboard!$B$2,2)/LOG(Dashboard!$C$2/Dashboard!$B$2,2))-1</f>
        <v>1.1368026249814887</v>
      </c>
      <c r="H420" s="14" t="s">
        <v>59</v>
      </c>
      <c r="J420" s="17">
        <v>221.23892617449999</v>
      </c>
      <c r="K420" s="19">
        <v>106.5328841961</v>
      </c>
      <c r="S420" s="40">
        <v>237.6</v>
      </c>
      <c r="T420" s="40">
        <v>1699.04</v>
      </c>
      <c r="U420" s="35">
        <v>42578.402286080003</v>
      </c>
      <c r="V420" s="41">
        <v>1.00050724575741E-2</v>
      </c>
    </row>
    <row r="421" spans="1:22" hidden="1" x14ac:dyDescent="0.2">
      <c r="A421" s="14" t="s">
        <v>17</v>
      </c>
      <c r="B421" s="14" t="s">
        <v>447</v>
      </c>
      <c r="C421" s="15" t="s">
        <v>89</v>
      </c>
      <c r="D421" s="35">
        <v>2</v>
      </c>
      <c r="E421" s="35">
        <v>12</v>
      </c>
      <c r="F421">
        <v>50879.89</v>
      </c>
      <c r="G421">
        <f>2^(LOG(F421/Dashboard!$B$2,2)/LOG(Dashboard!$C$2/Dashboard!$B$2,2))-1</f>
        <v>1.0926773814085298</v>
      </c>
      <c r="H421" s="14" t="s">
        <v>59</v>
      </c>
      <c r="J421" s="17">
        <v>221.26522126520001</v>
      </c>
      <c r="L421" s="21">
        <v>0.63360063360060004</v>
      </c>
      <c r="S421" s="40">
        <v>212.4</v>
      </c>
      <c r="U421" s="35">
        <v>40404</v>
      </c>
      <c r="V421" s="41">
        <v>9.9990099990100098E-3</v>
      </c>
    </row>
    <row r="422" spans="1:22" hidden="1" x14ac:dyDescent="0.2">
      <c r="A422" s="14" t="s">
        <v>17</v>
      </c>
      <c r="B422" s="14" t="s">
        <v>447</v>
      </c>
      <c r="C422" s="15" t="s">
        <v>90</v>
      </c>
      <c r="D422" s="35">
        <v>2</v>
      </c>
      <c r="E422" s="35">
        <v>13</v>
      </c>
      <c r="F422">
        <v>64310.35</v>
      </c>
      <c r="G422">
        <f>2^(LOG(F422/Dashboard!$B$2,2)/LOG(Dashboard!$C$2/Dashboard!$B$2,2))-1</f>
        <v>1.4023469991681932</v>
      </c>
      <c r="H422" s="14" t="s">
        <v>59</v>
      </c>
      <c r="J422" s="17">
        <v>221.26522126520001</v>
      </c>
      <c r="L422" s="21">
        <v>0.63360063360060004</v>
      </c>
      <c r="S422" s="40">
        <v>212.4</v>
      </c>
      <c r="U422" s="35">
        <v>40404</v>
      </c>
      <c r="V422" s="41">
        <v>9.9990099990100098E-3</v>
      </c>
    </row>
    <row r="423" spans="1:22" hidden="1" x14ac:dyDescent="0.2">
      <c r="A423" s="14" t="s">
        <v>17</v>
      </c>
      <c r="B423" s="14" t="s">
        <v>447</v>
      </c>
      <c r="C423" s="15" t="s">
        <v>91</v>
      </c>
      <c r="D423" s="35">
        <v>2</v>
      </c>
      <c r="E423" s="35">
        <v>14</v>
      </c>
      <c r="F423">
        <v>1178.6110000000001</v>
      </c>
      <c r="G423">
        <f>2^(LOG(F423/Dashboard!$B$2,2)/LOG(Dashboard!$C$2/Dashboard!$B$2,2))-1</f>
        <v>-0.77228295729862984</v>
      </c>
      <c r="H423" s="22" t="s">
        <v>64</v>
      </c>
      <c r="I423" s="23">
        <v>9.9990099990099992</v>
      </c>
      <c r="Q423" s="23">
        <v>9.9990099990099992</v>
      </c>
      <c r="S423" s="40">
        <v>363.6</v>
      </c>
      <c r="U423" s="35">
        <v>40404</v>
      </c>
      <c r="V423" s="41">
        <v>9.9990099990099994E-3</v>
      </c>
    </row>
    <row r="424" spans="1:22" hidden="1" x14ac:dyDescent="0.2">
      <c r="A424" s="14" t="s">
        <v>17</v>
      </c>
      <c r="B424" s="14" t="s">
        <v>447</v>
      </c>
      <c r="C424" s="15" t="s">
        <v>92</v>
      </c>
      <c r="D424" s="35">
        <v>2</v>
      </c>
      <c r="E424" s="35">
        <v>15</v>
      </c>
      <c r="F424">
        <v>1316.433</v>
      </c>
      <c r="G424">
        <f>2^(LOG(F424/Dashboard!$B$2,2)/LOG(Dashboard!$C$2/Dashboard!$B$2,2))-1</f>
        <v>-0.75695330692646101</v>
      </c>
      <c r="H424" s="22" t="s">
        <v>64</v>
      </c>
      <c r="I424" s="23">
        <v>9.9990099990099992</v>
      </c>
      <c r="Q424" s="23">
        <v>9.9990099990099992</v>
      </c>
      <c r="S424" s="40">
        <v>363.6</v>
      </c>
      <c r="U424" s="35">
        <v>40404</v>
      </c>
      <c r="V424" s="41">
        <v>9.9990099990099994E-3</v>
      </c>
    </row>
    <row r="425" spans="1:22" hidden="1" x14ac:dyDescent="0.2">
      <c r="A425" s="14" t="s">
        <v>17</v>
      </c>
      <c r="B425" s="14" t="s">
        <v>447</v>
      </c>
      <c r="C425" s="15" t="s">
        <v>93</v>
      </c>
      <c r="D425" s="35">
        <v>2</v>
      </c>
      <c r="E425" s="35">
        <v>16</v>
      </c>
      <c r="F425">
        <v>61824.81</v>
      </c>
      <c r="G425">
        <f>2^(LOG(F425/Dashboard!$B$2,2)/LOG(Dashboard!$C$2/Dashboard!$B$2,2))-1</f>
        <v>1.3472060510354398</v>
      </c>
      <c r="H425" s="14" t="s">
        <v>448</v>
      </c>
      <c r="S425" s="40">
        <v>899.2</v>
      </c>
      <c r="U425" s="35">
        <v>40899</v>
      </c>
      <c r="V425" s="41">
        <v>2.1985867625125301E-2</v>
      </c>
    </row>
    <row r="426" spans="1:22" hidden="1" x14ac:dyDescent="0.2">
      <c r="A426" s="14" t="s">
        <v>17</v>
      </c>
      <c r="B426" s="14" t="s">
        <v>447</v>
      </c>
      <c r="C426" s="15" t="s">
        <v>94</v>
      </c>
      <c r="D426" s="35">
        <v>2</v>
      </c>
      <c r="E426" s="35">
        <v>17</v>
      </c>
      <c r="F426">
        <v>68064.800000000003</v>
      </c>
      <c r="G426">
        <f>2^(LOG(F426/Dashboard!$B$2,2)/LOG(Dashboard!$C$2/Dashboard!$B$2,2))-1</f>
        <v>1.4840054028537808</v>
      </c>
      <c r="H426" s="14" t="s">
        <v>448</v>
      </c>
      <c r="S426" s="40">
        <v>899.2</v>
      </c>
      <c r="U426" s="35">
        <v>40899</v>
      </c>
      <c r="V426" s="41">
        <v>2.1985867625125301E-2</v>
      </c>
    </row>
    <row r="427" spans="1:22" hidden="1" x14ac:dyDescent="0.2">
      <c r="A427" s="14" t="s">
        <v>17</v>
      </c>
      <c r="B427" s="14" t="s">
        <v>447</v>
      </c>
      <c r="C427" s="15" t="s">
        <v>95</v>
      </c>
      <c r="D427" s="35">
        <v>2</v>
      </c>
      <c r="E427" s="35">
        <v>18</v>
      </c>
      <c r="F427">
        <v>451.48399999999998</v>
      </c>
      <c r="G427">
        <f>2^(LOG(F427/Dashboard!$B$2,2)/LOG(Dashboard!$C$2/Dashboard!$B$2,2))-1</f>
        <v>-0.87061179527248489</v>
      </c>
      <c r="H427" s="42" t="s">
        <v>69</v>
      </c>
      <c r="I427" s="25">
        <v>6.1380061380060003</v>
      </c>
      <c r="M427" s="25">
        <v>6.1380061380060003</v>
      </c>
      <c r="S427" s="40">
        <v>379.2</v>
      </c>
      <c r="U427" s="35">
        <v>40404</v>
      </c>
      <c r="V427" s="41">
        <v>9.9990099990099994E-3</v>
      </c>
    </row>
    <row r="428" spans="1:22" hidden="1" x14ac:dyDescent="0.2">
      <c r="A428" s="14" t="s">
        <v>17</v>
      </c>
      <c r="B428" s="14" t="s">
        <v>447</v>
      </c>
      <c r="C428" s="15" t="s">
        <v>96</v>
      </c>
      <c r="D428" s="35">
        <v>2</v>
      </c>
      <c r="E428" s="35">
        <v>19</v>
      </c>
      <c r="F428">
        <v>513.26599999999996</v>
      </c>
      <c r="G428">
        <f>2^(LOG(F428/Dashboard!$B$2,2)/LOG(Dashboard!$C$2/Dashboard!$B$2,2))-1</f>
        <v>-0.86045686416148959</v>
      </c>
      <c r="H428" s="24" t="s">
        <v>69</v>
      </c>
      <c r="I428" s="25">
        <v>6.1380061380060003</v>
      </c>
      <c r="M428" s="25">
        <v>6.1380061380060003</v>
      </c>
      <c r="S428" s="40">
        <v>379.2</v>
      </c>
      <c r="U428" s="35">
        <v>40404</v>
      </c>
      <c r="V428" s="41">
        <v>9.9990099990099994E-3</v>
      </c>
    </row>
    <row r="429" spans="1:22" hidden="1" x14ac:dyDescent="0.2">
      <c r="A429" s="14" t="s">
        <v>17</v>
      </c>
      <c r="B429" s="14" t="s">
        <v>447</v>
      </c>
      <c r="C429" s="15" t="s">
        <v>97</v>
      </c>
      <c r="D429" s="35">
        <v>2</v>
      </c>
      <c r="E429" s="35">
        <v>20</v>
      </c>
      <c r="F429">
        <v>10070.469999999999</v>
      </c>
      <c r="G429">
        <f>2^(LOG(F429/Dashboard!$B$2,2)/LOG(Dashboard!$C$2/Dashboard!$B$2,2))-1</f>
        <v>-0.19413575634082758</v>
      </c>
      <c r="H429" s="26" t="s">
        <v>72</v>
      </c>
      <c r="I429" s="27">
        <v>6.1380061380060003</v>
      </c>
      <c r="N429" s="27">
        <v>6.1380061380060003</v>
      </c>
      <c r="S429" s="40">
        <v>379.2</v>
      </c>
      <c r="U429" s="35">
        <v>40404</v>
      </c>
      <c r="V429" s="41">
        <v>9.9990099990099994E-3</v>
      </c>
    </row>
    <row r="430" spans="1:22" hidden="1" x14ac:dyDescent="0.2">
      <c r="A430" s="14" t="s">
        <v>17</v>
      </c>
      <c r="B430" s="14" t="s">
        <v>447</v>
      </c>
      <c r="C430" s="15" t="s">
        <v>98</v>
      </c>
      <c r="D430" s="35">
        <v>2</v>
      </c>
      <c r="E430" s="35">
        <v>21</v>
      </c>
      <c r="F430">
        <v>10990.08</v>
      </c>
      <c r="G430">
        <f>2^(LOG(F430/Dashboard!$B$2,2)/LOG(Dashboard!$C$2/Dashboard!$B$2,2))-1</f>
        <v>-0.15156326864480629</v>
      </c>
      <c r="H430" s="26" t="s">
        <v>72</v>
      </c>
      <c r="I430" s="27">
        <v>6.1380061380060003</v>
      </c>
      <c r="N430" s="27">
        <v>6.1380061380060003</v>
      </c>
      <c r="S430" s="40">
        <v>379.2</v>
      </c>
      <c r="U430" s="35">
        <v>40404</v>
      </c>
      <c r="V430" s="41">
        <v>9.9990099990099994E-3</v>
      </c>
    </row>
    <row r="431" spans="1:22" hidden="1" x14ac:dyDescent="0.2">
      <c r="A431" s="14" t="s">
        <v>17</v>
      </c>
      <c r="B431" s="14" t="s">
        <v>447</v>
      </c>
      <c r="C431" s="15" t="s">
        <v>99</v>
      </c>
      <c r="D431" s="35">
        <v>2</v>
      </c>
      <c r="E431" s="35">
        <v>22</v>
      </c>
      <c r="F431">
        <v>1373.462</v>
      </c>
      <c r="G431">
        <f>2^(LOG(F431/Dashboard!$B$2,2)/LOG(Dashboard!$C$2/Dashboard!$B$2,2))-1</f>
        <v>-0.75080462778516088</v>
      </c>
      <c r="H431" s="14" t="s">
        <v>75</v>
      </c>
      <c r="M431" s="25">
        <v>0.17325017325020001</v>
      </c>
      <c r="N431" s="27">
        <v>0.17325017325020001</v>
      </c>
      <c r="R431" s="28">
        <v>6.1380061380060003</v>
      </c>
      <c r="S431" s="40">
        <v>378</v>
      </c>
      <c r="U431" s="35">
        <v>40404</v>
      </c>
      <c r="V431" s="41">
        <v>1.000396000396E-2</v>
      </c>
    </row>
    <row r="432" spans="1:22" hidden="1" x14ac:dyDescent="0.2">
      <c r="A432" s="14" t="s">
        <v>17</v>
      </c>
      <c r="B432" s="14" t="s">
        <v>447</v>
      </c>
      <c r="C432" s="15" t="s">
        <v>100</v>
      </c>
      <c r="D432" s="35">
        <v>2</v>
      </c>
      <c r="E432" s="35">
        <v>23</v>
      </c>
      <c r="F432">
        <v>969.50300000000004</v>
      </c>
      <c r="G432">
        <f>2^(LOG(F432/Dashboard!$B$2,2)/LOG(Dashboard!$C$2/Dashboard!$B$2,2))-1</f>
        <v>-0.79703273303089539</v>
      </c>
      <c r="H432" s="14" t="s">
        <v>75</v>
      </c>
      <c r="M432" s="25">
        <v>0.17325017325020001</v>
      </c>
      <c r="N432" s="27">
        <v>0.17325017325020001</v>
      </c>
      <c r="R432" s="28">
        <v>6.1380061380060003</v>
      </c>
      <c r="S432" s="40">
        <v>378</v>
      </c>
      <c r="U432" s="35">
        <v>40404</v>
      </c>
      <c r="V432" s="41">
        <v>1.000396000396E-2</v>
      </c>
    </row>
    <row r="433" spans="1:22" hidden="1" x14ac:dyDescent="0.2">
      <c r="A433" s="14" t="s">
        <v>17</v>
      </c>
      <c r="B433" s="14" t="s">
        <v>447</v>
      </c>
      <c r="C433" s="15" t="s">
        <v>101</v>
      </c>
      <c r="D433" s="35">
        <v>2</v>
      </c>
      <c r="E433" s="35">
        <v>24</v>
      </c>
      <c r="F433">
        <v>2.3759999999999999</v>
      </c>
      <c r="G433">
        <f>2^(LOG(F433/Dashboard!$B$2,2)/LOG(Dashboard!$C$2/Dashboard!$B$2,2))-1</f>
        <v>-0.99411940180826486</v>
      </c>
      <c r="H433" s="14" t="s">
        <v>449</v>
      </c>
    </row>
    <row r="434" spans="1:22" x14ac:dyDescent="0.2">
      <c r="A434" s="14" t="s">
        <v>17</v>
      </c>
      <c r="B434" s="14" t="s">
        <v>447</v>
      </c>
      <c r="C434" s="15" t="s">
        <v>102</v>
      </c>
      <c r="D434" s="35">
        <v>3</v>
      </c>
      <c r="E434" s="35">
        <v>1</v>
      </c>
      <c r="F434">
        <v>52719.09</v>
      </c>
      <c r="G434">
        <f>2^(LOG(F434/Dashboard!$B$2,2)/LOG(Dashboard!$C$2/Dashboard!$B$2,2))-1</f>
        <v>1.1369160532725822</v>
      </c>
      <c r="H434" s="16" t="s">
        <v>47</v>
      </c>
      <c r="I434" s="17">
        <v>49.005049005049997</v>
      </c>
      <c r="J434" s="17">
        <v>49.005049005049997</v>
      </c>
      <c r="S434" s="40">
        <v>364.4</v>
      </c>
      <c r="U434" s="35">
        <v>40404</v>
      </c>
      <c r="V434" s="41">
        <v>9.9990099990099994E-3</v>
      </c>
    </row>
    <row r="435" spans="1:22" x14ac:dyDescent="0.2">
      <c r="A435" s="14" t="s">
        <v>17</v>
      </c>
      <c r="B435" s="14" t="s">
        <v>447</v>
      </c>
      <c r="C435" s="15" t="s">
        <v>103</v>
      </c>
      <c r="D435" s="35">
        <v>3</v>
      </c>
      <c r="E435" s="35">
        <v>2</v>
      </c>
      <c r="F435">
        <v>38390.410000000003</v>
      </c>
      <c r="G435">
        <f>2^(LOG(F435/Dashboard!$B$2,2)/LOG(Dashboard!$C$2/Dashboard!$B$2,2))-1</f>
        <v>0.7727182082414854</v>
      </c>
      <c r="H435" s="16" t="s">
        <v>47</v>
      </c>
      <c r="I435" s="17">
        <v>49.005049005049997</v>
      </c>
      <c r="J435" s="17">
        <v>49.005049005049997</v>
      </c>
      <c r="S435" s="40">
        <v>364.4</v>
      </c>
      <c r="U435" s="35">
        <v>40404</v>
      </c>
      <c r="V435" s="41">
        <v>9.9990099990099994E-3</v>
      </c>
    </row>
    <row r="436" spans="1:22" x14ac:dyDescent="0.2">
      <c r="A436" s="14" t="s">
        <v>17</v>
      </c>
      <c r="B436" s="14" t="s">
        <v>447</v>
      </c>
      <c r="C436" s="15" t="s">
        <v>104</v>
      </c>
      <c r="D436" s="35">
        <v>3</v>
      </c>
      <c r="E436" s="35">
        <v>3</v>
      </c>
      <c r="F436">
        <v>34880.720000000001</v>
      </c>
      <c r="G436">
        <f>2^(LOG(F436/Dashboard!$B$2,2)/LOG(Dashboard!$C$2/Dashboard!$B$2,2))-1</f>
        <v>0.67536923515834513</v>
      </c>
      <c r="H436" s="16" t="s">
        <v>47</v>
      </c>
      <c r="I436" s="17">
        <v>49.005049005049997</v>
      </c>
      <c r="J436" s="17">
        <v>49.005049005049997</v>
      </c>
      <c r="S436" s="40">
        <v>364.4</v>
      </c>
      <c r="U436" s="35">
        <v>40404</v>
      </c>
      <c r="V436" s="41">
        <v>9.9990099990099994E-3</v>
      </c>
    </row>
    <row r="437" spans="1:22" x14ac:dyDescent="0.2">
      <c r="A437" s="14" t="s">
        <v>17</v>
      </c>
      <c r="B437" s="14" t="s">
        <v>447</v>
      </c>
      <c r="C437" s="15" t="s">
        <v>105</v>
      </c>
      <c r="D437" s="35">
        <v>3</v>
      </c>
      <c r="E437" s="35">
        <v>4</v>
      </c>
      <c r="F437">
        <v>45454.95</v>
      </c>
      <c r="G437">
        <f>2^(LOG(F437/Dashboard!$B$2,2)/LOG(Dashboard!$C$2/Dashboard!$B$2,2))-1</f>
        <v>0.95819649846849431</v>
      </c>
      <c r="H437" s="18" t="s">
        <v>51</v>
      </c>
      <c r="I437" s="19">
        <v>22.727863061379999</v>
      </c>
      <c r="K437" s="19">
        <v>22.727863061379999</v>
      </c>
      <c r="S437" s="40">
        <v>430.8</v>
      </c>
      <c r="T437" s="40">
        <v>2590</v>
      </c>
      <c r="U437" s="35">
        <v>43118.879999999997</v>
      </c>
      <c r="V437" s="41">
        <v>9.9909830682058508E-3</v>
      </c>
    </row>
    <row r="438" spans="1:22" x14ac:dyDescent="0.2">
      <c r="A438" s="14" t="s">
        <v>17</v>
      </c>
      <c r="B438" s="14" t="s">
        <v>447</v>
      </c>
      <c r="C438" s="15" t="s">
        <v>106</v>
      </c>
      <c r="D438" s="35">
        <v>3</v>
      </c>
      <c r="E438" s="35">
        <v>5</v>
      </c>
      <c r="F438">
        <v>80292.89</v>
      </c>
      <c r="G438">
        <f>2^(LOG(F438/Dashboard!$B$2,2)/LOG(Dashboard!$C$2/Dashboard!$B$2,2))-1</f>
        <v>1.7379417768071606</v>
      </c>
      <c r="H438" s="18" t="s">
        <v>51</v>
      </c>
      <c r="I438" s="19">
        <v>22.727863061379999</v>
      </c>
      <c r="K438" s="19">
        <v>22.727863061379999</v>
      </c>
      <c r="S438" s="40">
        <v>430.8</v>
      </c>
      <c r="T438" s="40">
        <v>2590</v>
      </c>
      <c r="U438" s="35">
        <v>43118.879999999997</v>
      </c>
      <c r="V438" s="41">
        <v>9.9909830682058508E-3</v>
      </c>
    </row>
    <row r="439" spans="1:22" x14ac:dyDescent="0.2">
      <c r="A439" s="14" t="s">
        <v>17</v>
      </c>
      <c r="B439" s="14" t="s">
        <v>447</v>
      </c>
      <c r="C439" s="15" t="s">
        <v>107</v>
      </c>
      <c r="D439" s="35">
        <v>3</v>
      </c>
      <c r="E439" s="35">
        <v>6</v>
      </c>
      <c r="F439">
        <v>66413.320000000007</v>
      </c>
      <c r="G439">
        <f>2^(LOG(F439/Dashboard!$B$2,2)/LOG(Dashboard!$C$2/Dashboard!$B$2,2))-1</f>
        <v>1.4483202246311357</v>
      </c>
      <c r="H439" s="18" t="s">
        <v>51</v>
      </c>
      <c r="I439" s="19">
        <v>22.727863061379999</v>
      </c>
      <c r="K439" s="19">
        <v>22.727863061379999</v>
      </c>
      <c r="S439" s="40">
        <v>430.8</v>
      </c>
      <c r="T439" s="40">
        <v>2590</v>
      </c>
      <c r="U439" s="35">
        <v>43118.879999999997</v>
      </c>
      <c r="V439" s="41">
        <v>9.9909830682058508E-3</v>
      </c>
    </row>
    <row r="440" spans="1:22" x14ac:dyDescent="0.2">
      <c r="A440" s="14" t="s">
        <v>17</v>
      </c>
      <c r="B440" s="14" t="s">
        <v>447</v>
      </c>
      <c r="C440" s="15" t="s">
        <v>108</v>
      </c>
      <c r="D440" s="35">
        <v>3</v>
      </c>
      <c r="E440" s="35">
        <v>7</v>
      </c>
      <c r="F440">
        <v>37420.910000000003</v>
      </c>
      <c r="G440">
        <f>2^(LOG(F440/Dashboard!$B$2,2)/LOG(Dashboard!$C$2/Dashboard!$B$2,2))-1</f>
        <v>0.74620639936612942</v>
      </c>
      <c r="H440" s="20" t="s">
        <v>55</v>
      </c>
      <c r="I440" s="21">
        <v>0.1980001980002</v>
      </c>
      <c r="L440" s="21">
        <v>0.1980001980002</v>
      </c>
      <c r="S440" s="40">
        <v>400</v>
      </c>
      <c r="U440" s="35">
        <v>40404</v>
      </c>
      <c r="V440" s="41">
        <v>9.9990099990099994E-3</v>
      </c>
    </row>
    <row r="441" spans="1:22" x14ac:dyDescent="0.2">
      <c r="A441" s="14" t="s">
        <v>17</v>
      </c>
      <c r="B441" s="14" t="s">
        <v>447</v>
      </c>
      <c r="C441" s="15" t="s">
        <v>109</v>
      </c>
      <c r="D441" s="35">
        <v>3</v>
      </c>
      <c r="E441" s="35">
        <v>8</v>
      </c>
      <c r="F441">
        <v>37542.089999999997</v>
      </c>
      <c r="G441">
        <f>2^(LOG(F441/Dashboard!$B$2,2)/LOG(Dashboard!$C$2/Dashboard!$B$2,2))-1</f>
        <v>0.74953547588282987</v>
      </c>
      <c r="H441" s="20" t="s">
        <v>55</v>
      </c>
      <c r="I441" s="21">
        <v>0.1980001980002</v>
      </c>
      <c r="L441" s="21">
        <v>0.1980001980002</v>
      </c>
      <c r="S441" s="40">
        <v>400</v>
      </c>
      <c r="U441" s="35">
        <v>40404</v>
      </c>
      <c r="V441" s="41">
        <v>9.9990099990099994E-3</v>
      </c>
    </row>
    <row r="442" spans="1:22" x14ac:dyDescent="0.2">
      <c r="A442" s="14" t="s">
        <v>17</v>
      </c>
      <c r="B442" s="14" t="s">
        <v>447</v>
      </c>
      <c r="C442" s="15" t="s">
        <v>110</v>
      </c>
      <c r="D442" s="35">
        <v>3</v>
      </c>
      <c r="E442" s="35">
        <v>9</v>
      </c>
      <c r="F442">
        <v>64455.31</v>
      </c>
      <c r="G442">
        <f>2^(LOG(F442/Dashboard!$B$2,2)/LOG(Dashboard!$C$2/Dashboard!$B$2,2))-1</f>
        <v>1.4055356156117313</v>
      </c>
      <c r="H442" s="20" t="s">
        <v>55</v>
      </c>
      <c r="I442" s="21">
        <v>0.1980001980002</v>
      </c>
      <c r="L442" s="21">
        <v>0.1980001980002</v>
      </c>
      <c r="S442" s="40">
        <v>400</v>
      </c>
      <c r="U442" s="35">
        <v>40404</v>
      </c>
      <c r="V442" s="41">
        <v>9.9990099990099994E-3</v>
      </c>
    </row>
    <row r="443" spans="1:22" hidden="1" x14ac:dyDescent="0.2">
      <c r="A443" s="14" t="s">
        <v>17</v>
      </c>
      <c r="B443" s="14" t="s">
        <v>447</v>
      </c>
      <c r="C443" s="15" t="s">
        <v>111</v>
      </c>
      <c r="D443" s="35">
        <v>3</v>
      </c>
      <c r="E443" s="35">
        <v>10</v>
      </c>
      <c r="F443">
        <v>35648.239999999998</v>
      </c>
      <c r="G443">
        <f>2^(LOG(F443/Dashboard!$B$2,2)/LOG(Dashboard!$C$2/Dashboard!$B$2,2))-1</f>
        <v>0.69698981847505204</v>
      </c>
      <c r="H443" s="14" t="s">
        <v>59</v>
      </c>
      <c r="J443" s="17">
        <v>48.851350877889999</v>
      </c>
      <c r="K443" s="19">
        <v>22.753456120429998</v>
      </c>
      <c r="S443" s="40">
        <v>384</v>
      </c>
      <c r="T443" s="40">
        <v>2055.7600000000002</v>
      </c>
      <c r="U443" s="35">
        <v>42578.147023999998</v>
      </c>
      <c r="V443" s="41">
        <v>9.9957379488611001E-3</v>
      </c>
    </row>
    <row r="444" spans="1:22" hidden="1" x14ac:dyDescent="0.2">
      <c r="A444" s="14" t="s">
        <v>17</v>
      </c>
      <c r="B444" s="14" t="s">
        <v>447</v>
      </c>
      <c r="C444" s="15" t="s">
        <v>112</v>
      </c>
      <c r="D444" s="35">
        <v>3</v>
      </c>
      <c r="E444" s="35">
        <v>11</v>
      </c>
      <c r="F444">
        <v>62570.95</v>
      </c>
      <c r="G444">
        <f>2^(LOG(F444/Dashboard!$B$2,2)/LOG(Dashboard!$C$2/Dashboard!$B$2,2))-1</f>
        <v>1.3638530857568258</v>
      </c>
      <c r="H444" s="14" t="s">
        <v>59</v>
      </c>
      <c r="J444" s="17">
        <v>48.851350877889999</v>
      </c>
      <c r="K444" s="19">
        <v>22.753456120429998</v>
      </c>
      <c r="S444" s="40">
        <v>384</v>
      </c>
      <c r="T444" s="40">
        <v>2055.7600000000002</v>
      </c>
      <c r="U444" s="35">
        <v>42578.147023999998</v>
      </c>
      <c r="V444" s="41">
        <v>9.9957379488611001E-3</v>
      </c>
    </row>
    <row r="445" spans="1:22" hidden="1" x14ac:dyDescent="0.2">
      <c r="A445" s="14" t="s">
        <v>17</v>
      </c>
      <c r="B445" s="14" t="s">
        <v>447</v>
      </c>
      <c r="C445" s="15" t="s">
        <v>113</v>
      </c>
      <c r="D445" s="35">
        <v>3</v>
      </c>
      <c r="E445" s="35">
        <v>12</v>
      </c>
      <c r="F445">
        <v>48959.89</v>
      </c>
      <c r="G445">
        <f>2^(LOG(F445/Dashboard!$B$2,2)/LOG(Dashboard!$C$2/Dashboard!$B$2,2))-1</f>
        <v>1.0457882581466431</v>
      </c>
      <c r="H445" s="14" t="s">
        <v>59</v>
      </c>
      <c r="J445" s="17">
        <v>49.005049005049997</v>
      </c>
      <c r="L445" s="21">
        <v>0.1980001980002</v>
      </c>
      <c r="S445" s="40">
        <v>360.4</v>
      </c>
      <c r="U445" s="35">
        <v>40404</v>
      </c>
      <c r="V445" s="41">
        <v>9.9990099990099994E-3</v>
      </c>
    </row>
    <row r="446" spans="1:22" hidden="1" x14ac:dyDescent="0.2">
      <c r="A446" s="14" t="s">
        <v>17</v>
      </c>
      <c r="B446" s="14" t="s">
        <v>447</v>
      </c>
      <c r="C446" s="15" t="s">
        <v>114</v>
      </c>
      <c r="D446" s="35">
        <v>3</v>
      </c>
      <c r="E446" s="35">
        <v>13</v>
      </c>
      <c r="F446">
        <v>34973.39</v>
      </c>
      <c r="G446">
        <f>2^(LOG(F446/Dashboard!$B$2,2)/LOG(Dashboard!$C$2/Dashboard!$B$2,2))-1</f>
        <v>0.67798999743928423</v>
      </c>
      <c r="H446" s="14" t="s">
        <v>59</v>
      </c>
      <c r="J446" s="17">
        <v>49.005049005049997</v>
      </c>
      <c r="L446" s="21">
        <v>0.1980001980002</v>
      </c>
      <c r="S446" s="40">
        <v>360.4</v>
      </c>
      <c r="U446" s="35">
        <v>40404</v>
      </c>
      <c r="V446" s="41">
        <v>9.9990099990099994E-3</v>
      </c>
    </row>
    <row r="447" spans="1:22" hidden="1" x14ac:dyDescent="0.2">
      <c r="A447" s="14" t="s">
        <v>17</v>
      </c>
      <c r="B447" s="14" t="s">
        <v>447</v>
      </c>
      <c r="C447" s="15" t="s">
        <v>115</v>
      </c>
      <c r="D447" s="35">
        <v>3</v>
      </c>
      <c r="E447" s="35">
        <v>14</v>
      </c>
      <c r="F447">
        <v>831.68100000000004</v>
      </c>
      <c r="G447">
        <f>2^(LOG(F447/Dashboard!$B$2,2)/LOG(Dashboard!$C$2/Dashboard!$B$2,2))-1</f>
        <v>-0.81456341266743781</v>
      </c>
      <c r="H447" s="22" t="s">
        <v>64</v>
      </c>
      <c r="I447" s="23">
        <v>9.9990099990099992</v>
      </c>
      <c r="Q447" s="23">
        <v>9.9990099990099992</v>
      </c>
      <c r="S447" s="40">
        <v>363.6</v>
      </c>
      <c r="U447" s="35">
        <v>40404</v>
      </c>
      <c r="V447" s="41">
        <v>9.9990099990099994E-3</v>
      </c>
    </row>
    <row r="448" spans="1:22" hidden="1" x14ac:dyDescent="0.2">
      <c r="A448" s="14" t="s">
        <v>17</v>
      </c>
      <c r="B448" s="14" t="s">
        <v>447</v>
      </c>
      <c r="C448" s="15" t="s">
        <v>116</v>
      </c>
      <c r="D448" s="35">
        <v>3</v>
      </c>
      <c r="E448" s="35">
        <v>15</v>
      </c>
      <c r="F448">
        <v>874.45299999999997</v>
      </c>
      <c r="G448">
        <f>2^(LOG(F448/Dashboard!$B$2,2)/LOG(Dashboard!$C$2/Dashboard!$B$2,2))-1</f>
        <v>-0.80900316418156681</v>
      </c>
      <c r="H448" s="22" t="s">
        <v>64</v>
      </c>
      <c r="I448" s="23">
        <v>9.9990099990099992</v>
      </c>
      <c r="Q448" s="23">
        <v>9.9990099990099992</v>
      </c>
      <c r="S448" s="40">
        <v>363.6</v>
      </c>
      <c r="U448" s="35">
        <v>40404</v>
      </c>
      <c r="V448" s="41">
        <v>9.9990099990099994E-3</v>
      </c>
    </row>
    <row r="449" spans="1:22" hidden="1" x14ac:dyDescent="0.2">
      <c r="A449" s="14" t="s">
        <v>17</v>
      </c>
      <c r="B449" s="14" t="s">
        <v>447</v>
      </c>
      <c r="C449" s="15" t="s">
        <v>117</v>
      </c>
      <c r="D449" s="35">
        <v>3</v>
      </c>
      <c r="E449" s="35">
        <v>16</v>
      </c>
      <c r="F449">
        <v>51143.65</v>
      </c>
      <c r="G449">
        <f>2^(LOG(F449/Dashboard!$B$2,2)/LOG(Dashboard!$C$2/Dashboard!$B$2,2))-1</f>
        <v>1.0990615388118652</v>
      </c>
      <c r="H449" s="14" t="s">
        <v>450</v>
      </c>
      <c r="S449" s="40">
        <v>404</v>
      </c>
      <c r="U449" s="35">
        <v>40404</v>
      </c>
      <c r="V449" s="41">
        <v>9.9990099990099994E-3</v>
      </c>
    </row>
    <row r="450" spans="1:22" hidden="1" x14ac:dyDescent="0.2">
      <c r="A450" s="14" t="s">
        <v>17</v>
      </c>
      <c r="B450" s="14" t="s">
        <v>447</v>
      </c>
      <c r="C450" s="15" t="s">
        <v>118</v>
      </c>
      <c r="D450" s="35">
        <v>3</v>
      </c>
      <c r="E450" s="35">
        <v>17</v>
      </c>
      <c r="F450">
        <v>56364.23</v>
      </c>
      <c r="G450">
        <f>2^(LOG(F450/Dashboard!$B$2,2)/LOG(Dashboard!$C$2/Dashboard!$B$2,2))-1</f>
        <v>1.222761246652813</v>
      </c>
      <c r="H450" s="14" t="s">
        <v>450</v>
      </c>
      <c r="S450" s="40">
        <v>404</v>
      </c>
      <c r="U450" s="35">
        <v>40404</v>
      </c>
      <c r="V450" s="41">
        <v>9.9990099990099994E-3</v>
      </c>
    </row>
    <row r="451" spans="1:22" hidden="1" x14ac:dyDescent="0.2">
      <c r="A451" s="14" t="s">
        <v>17</v>
      </c>
      <c r="B451" s="14" t="s">
        <v>447</v>
      </c>
      <c r="C451" s="15" t="s">
        <v>119</v>
      </c>
      <c r="D451" s="35">
        <v>3</v>
      </c>
      <c r="E451" s="35">
        <v>18</v>
      </c>
      <c r="F451">
        <v>13549.28</v>
      </c>
      <c r="G451">
        <f>2^(LOG(F451/Dashboard!$B$2,2)/LOG(Dashboard!$C$2/Dashboard!$B$2,2))-1</f>
        <v>-4.0203682217557657E-2</v>
      </c>
      <c r="H451" s="24" t="s">
        <v>69</v>
      </c>
      <c r="I451" s="25">
        <v>1.8810018810019999</v>
      </c>
      <c r="M451" s="25">
        <v>1.8810018810019999</v>
      </c>
      <c r="S451" s="40">
        <v>396.4</v>
      </c>
      <c r="U451" s="35">
        <v>40404</v>
      </c>
      <c r="V451" s="41">
        <v>9.9990099990099994E-3</v>
      </c>
    </row>
    <row r="452" spans="1:22" hidden="1" x14ac:dyDescent="0.2">
      <c r="A452" s="14" t="s">
        <v>17</v>
      </c>
      <c r="B452" s="14" t="s">
        <v>447</v>
      </c>
      <c r="C452" s="15" t="s">
        <v>120</v>
      </c>
      <c r="D452" s="35">
        <v>3</v>
      </c>
      <c r="E452" s="35">
        <v>19</v>
      </c>
      <c r="F452">
        <v>33131.81</v>
      </c>
      <c r="G452">
        <f>2^(LOG(F452/Dashboard!$B$2,2)/LOG(Dashboard!$C$2/Dashboard!$B$2,2))-1</f>
        <v>0.62535989582701168</v>
      </c>
      <c r="H452" s="24" t="s">
        <v>69</v>
      </c>
      <c r="I452" s="25">
        <v>1.8810018810019999</v>
      </c>
      <c r="M452" s="25">
        <v>1.8810018810019999</v>
      </c>
      <c r="S452" s="40">
        <v>396.4</v>
      </c>
      <c r="U452" s="35">
        <v>40404</v>
      </c>
      <c r="V452" s="41">
        <v>9.9990099990099994E-3</v>
      </c>
    </row>
    <row r="453" spans="1:22" hidden="1" x14ac:dyDescent="0.2">
      <c r="A453" s="14" t="s">
        <v>17</v>
      </c>
      <c r="B453" s="14" t="s">
        <v>447</v>
      </c>
      <c r="C453" s="15" t="s">
        <v>121</v>
      </c>
      <c r="D453" s="35">
        <v>3</v>
      </c>
      <c r="E453" s="35">
        <v>20</v>
      </c>
      <c r="F453">
        <v>22044.31</v>
      </c>
      <c r="G453">
        <f>2^(LOG(F453/Dashboard!$B$2,2)/LOG(Dashboard!$C$2/Dashboard!$B$2,2))-1</f>
        <v>0.27851671327847205</v>
      </c>
      <c r="H453" s="26" t="s">
        <v>72</v>
      </c>
      <c r="I453" s="27">
        <v>1.8810018810019999</v>
      </c>
      <c r="N453" s="27">
        <v>1.8810018810019999</v>
      </c>
      <c r="S453" s="40">
        <v>396.4</v>
      </c>
      <c r="U453" s="35">
        <v>40404</v>
      </c>
      <c r="V453" s="41">
        <v>9.9990099990099994E-3</v>
      </c>
    </row>
    <row r="454" spans="1:22" hidden="1" x14ac:dyDescent="0.2">
      <c r="A454" s="14" t="s">
        <v>17</v>
      </c>
      <c r="B454" s="14" t="s">
        <v>447</v>
      </c>
      <c r="C454" s="15" t="s">
        <v>122</v>
      </c>
      <c r="D454" s="35">
        <v>3</v>
      </c>
      <c r="E454" s="35">
        <v>21</v>
      </c>
      <c r="F454">
        <v>21723.52</v>
      </c>
      <c r="G454">
        <f>2^(LOG(F454/Dashboard!$B$2,2)/LOG(Dashboard!$C$2/Dashboard!$B$2,2))-1</f>
        <v>0.26752320578421096</v>
      </c>
      <c r="H454" s="26" t="s">
        <v>72</v>
      </c>
      <c r="I454" s="27">
        <v>1.8810018810019999</v>
      </c>
      <c r="N454" s="27">
        <v>1.8810018810019999</v>
      </c>
      <c r="S454" s="40">
        <v>396.4</v>
      </c>
      <c r="U454" s="35">
        <v>40404</v>
      </c>
      <c r="V454" s="41">
        <v>9.9990099990099994E-3</v>
      </c>
    </row>
    <row r="455" spans="1:22" hidden="1" x14ac:dyDescent="0.2">
      <c r="A455" s="14" t="s">
        <v>17</v>
      </c>
      <c r="B455" s="14" t="s">
        <v>447</v>
      </c>
      <c r="C455" s="15" t="s">
        <v>123</v>
      </c>
      <c r="D455" s="35">
        <v>3</v>
      </c>
      <c r="E455" s="35">
        <v>22</v>
      </c>
      <c r="F455">
        <v>1147.72</v>
      </c>
      <c r="G455">
        <f>2^(LOG(F455/Dashboard!$B$2,2)/LOG(Dashboard!$C$2/Dashboard!$B$2,2))-1</f>
        <v>-0.77581819439524491</v>
      </c>
      <c r="H455" s="14" t="s">
        <v>75</v>
      </c>
      <c r="M455" s="25">
        <v>0.17325017325020001</v>
      </c>
      <c r="N455" s="27">
        <v>0.17325017325020001</v>
      </c>
      <c r="R455" s="28">
        <v>1.8810018810019999</v>
      </c>
      <c r="S455" s="40">
        <v>395.2</v>
      </c>
      <c r="U455" s="35">
        <v>40404</v>
      </c>
      <c r="V455" s="41">
        <v>1.000396000396E-2</v>
      </c>
    </row>
    <row r="456" spans="1:22" hidden="1" x14ac:dyDescent="0.2">
      <c r="A456" s="14" t="s">
        <v>17</v>
      </c>
      <c r="B456" s="14" t="s">
        <v>447</v>
      </c>
      <c r="C456" s="15" t="s">
        <v>124</v>
      </c>
      <c r="D456" s="35">
        <v>3</v>
      </c>
      <c r="E456" s="35">
        <v>23</v>
      </c>
      <c r="F456">
        <v>1166.73</v>
      </c>
      <c r="G456">
        <f>2^(LOG(F456/Dashboard!$B$2,2)/LOG(Dashboard!$C$2/Dashboard!$B$2,2))-1</f>
        <v>-0.77363808737461714</v>
      </c>
      <c r="H456" s="14" t="s">
        <v>75</v>
      </c>
      <c r="M456" s="25">
        <v>0.17325017325020001</v>
      </c>
      <c r="N456" s="27">
        <v>0.17325017325020001</v>
      </c>
      <c r="R456" s="28">
        <v>1.8810018810019999</v>
      </c>
      <c r="S456" s="40">
        <v>395.2</v>
      </c>
      <c r="U456" s="35">
        <v>40404</v>
      </c>
      <c r="V456" s="41">
        <v>1.000396000396E-2</v>
      </c>
    </row>
    <row r="457" spans="1:22" hidden="1" x14ac:dyDescent="0.2">
      <c r="A457" s="14" t="s">
        <v>17</v>
      </c>
      <c r="B457" s="14" t="s">
        <v>447</v>
      </c>
      <c r="C457" s="15" t="s">
        <v>125</v>
      </c>
      <c r="D457" s="35">
        <v>3</v>
      </c>
      <c r="E457" s="35">
        <v>24</v>
      </c>
      <c r="F457">
        <v>7.1289999999999996</v>
      </c>
      <c r="G457">
        <f>2^(LOG(F457/Dashboard!$B$2,2)/LOG(Dashboard!$C$2/Dashboard!$B$2,2))-1</f>
        <v>-0.98876593967446658</v>
      </c>
      <c r="H457" s="14" t="s">
        <v>449</v>
      </c>
    </row>
    <row r="458" spans="1:22" x14ac:dyDescent="0.2">
      <c r="A458" s="14" t="s">
        <v>17</v>
      </c>
      <c r="B458" s="14" t="s">
        <v>447</v>
      </c>
      <c r="C458" s="15" t="s">
        <v>126</v>
      </c>
      <c r="D458" s="35">
        <v>4</v>
      </c>
      <c r="E458" s="35">
        <v>1</v>
      </c>
      <c r="F458">
        <v>43839.11</v>
      </c>
      <c r="G458">
        <f>2^(LOG(F458/Dashboard!$B$2,2)/LOG(Dashboard!$C$2/Dashboard!$B$2,2))-1</f>
        <v>0.91688341715326649</v>
      </c>
      <c r="H458" s="16" t="s">
        <v>47</v>
      </c>
      <c r="I458" s="17">
        <v>10.89001089001</v>
      </c>
      <c r="J458" s="17">
        <v>10.89001089001</v>
      </c>
      <c r="S458" s="40">
        <v>395.2</v>
      </c>
      <c r="U458" s="35">
        <v>40404</v>
      </c>
      <c r="V458" s="41">
        <v>9.9990099990099994E-3</v>
      </c>
    </row>
    <row r="459" spans="1:22" x14ac:dyDescent="0.2">
      <c r="A459" s="14" t="s">
        <v>17</v>
      </c>
      <c r="B459" s="14" t="s">
        <v>447</v>
      </c>
      <c r="C459" s="15" t="s">
        <v>127</v>
      </c>
      <c r="D459" s="35">
        <v>4</v>
      </c>
      <c r="E459" s="35">
        <v>2</v>
      </c>
      <c r="F459">
        <v>36838.730000000003</v>
      </c>
      <c r="G459">
        <f>2^(LOG(F459/Dashboard!$B$2,2)/LOG(Dashboard!$C$2/Dashboard!$B$2,2))-1</f>
        <v>0.73015049429281631</v>
      </c>
      <c r="H459" s="16" t="s">
        <v>47</v>
      </c>
      <c r="I459" s="17">
        <v>10.89001089001</v>
      </c>
      <c r="J459" s="17">
        <v>10.89001089001</v>
      </c>
      <c r="S459" s="40">
        <v>395.2</v>
      </c>
      <c r="U459" s="35">
        <v>40404</v>
      </c>
      <c r="V459" s="41">
        <v>9.9990099990099994E-3</v>
      </c>
    </row>
    <row r="460" spans="1:22" x14ac:dyDescent="0.2">
      <c r="A460" s="14" t="s">
        <v>17</v>
      </c>
      <c r="B460" s="14" t="s">
        <v>447</v>
      </c>
      <c r="C460" s="15" t="s">
        <v>128</v>
      </c>
      <c r="D460" s="35">
        <v>4</v>
      </c>
      <c r="E460" s="35">
        <v>3</v>
      </c>
      <c r="F460">
        <v>35961.9</v>
      </c>
      <c r="G460">
        <f>2^(LOG(F460/Dashboard!$B$2,2)/LOG(Dashboard!$C$2/Dashboard!$B$2,2))-1</f>
        <v>0.70577029215905962</v>
      </c>
      <c r="H460" s="16" t="s">
        <v>47</v>
      </c>
      <c r="I460" s="17">
        <v>10.89001089001</v>
      </c>
      <c r="J460" s="17">
        <v>10.89001089001</v>
      </c>
      <c r="S460" s="40">
        <v>395.2</v>
      </c>
      <c r="U460" s="35">
        <v>40404</v>
      </c>
      <c r="V460" s="41">
        <v>9.9990099990099994E-3</v>
      </c>
    </row>
    <row r="461" spans="1:22" x14ac:dyDescent="0.2">
      <c r="A461" s="14" t="s">
        <v>17</v>
      </c>
      <c r="B461" s="14" t="s">
        <v>447</v>
      </c>
      <c r="C461" s="15" t="s">
        <v>129</v>
      </c>
      <c r="D461" s="35">
        <v>4</v>
      </c>
      <c r="E461" s="35">
        <v>4</v>
      </c>
      <c r="F461">
        <v>39447.83</v>
      </c>
      <c r="G461">
        <f>2^(LOG(F461/Dashboard!$B$2,2)/LOG(Dashboard!$C$2/Dashboard!$B$2,2))-1</f>
        <v>0.80132252904387724</v>
      </c>
      <c r="H461" s="18" t="s">
        <v>51</v>
      </c>
      <c r="I461" s="19">
        <v>4.8051529543260001</v>
      </c>
      <c r="K461" s="19">
        <v>4.8051529543260001</v>
      </c>
      <c r="S461" s="40">
        <v>430.8</v>
      </c>
      <c r="T461" s="40">
        <v>2668.4</v>
      </c>
      <c r="U461" s="35">
        <v>43120.375557129999</v>
      </c>
      <c r="V461" s="41">
        <v>9.9906365478938906E-3</v>
      </c>
    </row>
    <row r="462" spans="1:22" x14ac:dyDescent="0.2">
      <c r="A462" s="14" t="s">
        <v>17</v>
      </c>
      <c r="B462" s="14" t="s">
        <v>447</v>
      </c>
      <c r="C462" s="15" t="s">
        <v>130</v>
      </c>
      <c r="D462" s="35">
        <v>4</v>
      </c>
      <c r="E462" s="35">
        <v>5</v>
      </c>
      <c r="F462">
        <v>44245.45</v>
      </c>
      <c r="G462">
        <f>2^(LOG(F462/Dashboard!$B$2,2)/LOG(Dashboard!$C$2/Dashboard!$B$2,2))-1</f>
        <v>0.92733060830599445</v>
      </c>
      <c r="H462" s="18" t="s">
        <v>51</v>
      </c>
      <c r="I462" s="19">
        <v>4.8051529543260001</v>
      </c>
      <c r="K462" s="19">
        <v>4.8051529543260001</v>
      </c>
      <c r="S462" s="40">
        <v>430.8</v>
      </c>
      <c r="T462" s="40">
        <v>2668.4</v>
      </c>
      <c r="U462" s="35">
        <v>43120.375557129999</v>
      </c>
      <c r="V462" s="41">
        <v>9.9906365478938906E-3</v>
      </c>
    </row>
    <row r="463" spans="1:22" x14ac:dyDescent="0.2">
      <c r="A463" s="14" t="s">
        <v>17</v>
      </c>
      <c r="B463" s="14" t="s">
        <v>447</v>
      </c>
      <c r="C463" s="15" t="s">
        <v>131</v>
      </c>
      <c r="D463" s="35">
        <v>4</v>
      </c>
      <c r="E463" s="35">
        <v>6</v>
      </c>
      <c r="F463">
        <v>62749.17</v>
      </c>
      <c r="G463">
        <f>2^(LOG(F463/Dashboard!$B$2,2)/LOG(Dashboard!$C$2/Dashboard!$B$2,2))-1</f>
        <v>1.3678172395051327</v>
      </c>
      <c r="H463" s="18" t="s">
        <v>51</v>
      </c>
      <c r="I463" s="19">
        <v>4.8051529543260001</v>
      </c>
      <c r="K463" s="19">
        <v>4.8051529543260001</v>
      </c>
      <c r="S463" s="40">
        <v>430.8</v>
      </c>
      <c r="T463" s="40">
        <v>2668.4</v>
      </c>
      <c r="U463" s="35">
        <v>43120.375557129999</v>
      </c>
      <c r="V463" s="41">
        <v>9.9906365478938906E-3</v>
      </c>
    </row>
    <row r="464" spans="1:22" x14ac:dyDescent="0.2">
      <c r="A464" s="14" t="s">
        <v>17</v>
      </c>
      <c r="B464" s="14" t="s">
        <v>447</v>
      </c>
      <c r="C464" s="15" t="s">
        <v>132</v>
      </c>
      <c r="D464" s="35">
        <v>4</v>
      </c>
      <c r="E464" s="35">
        <v>7</v>
      </c>
      <c r="F464">
        <v>63773.32</v>
      </c>
      <c r="G464">
        <f>2^(LOG(F464/Dashboard!$B$2,2)/LOG(Dashboard!$C$2/Dashboard!$B$2,2))-1</f>
        <v>1.3905083826037812</v>
      </c>
      <c r="H464" s="20" t="s">
        <v>55</v>
      </c>
      <c r="I464" s="21">
        <v>6.4350064350059993E-2</v>
      </c>
      <c r="L464" s="21">
        <v>6.4350064350059993E-2</v>
      </c>
      <c r="S464" s="40">
        <v>402.8</v>
      </c>
      <c r="U464" s="35">
        <v>40404</v>
      </c>
      <c r="V464" s="41">
        <v>1.0001485001485001E-2</v>
      </c>
    </row>
    <row r="465" spans="1:22" x14ac:dyDescent="0.2">
      <c r="A465" s="14" t="s">
        <v>17</v>
      </c>
      <c r="B465" s="14" t="s">
        <v>447</v>
      </c>
      <c r="C465" s="15" t="s">
        <v>133</v>
      </c>
      <c r="D465" s="35">
        <v>4</v>
      </c>
      <c r="E465" s="35">
        <v>8</v>
      </c>
      <c r="F465">
        <v>59850.16</v>
      </c>
      <c r="G465">
        <f>2^(LOG(F465/Dashboard!$B$2,2)/LOG(Dashboard!$C$2/Dashboard!$B$2,2))-1</f>
        <v>1.302746762476084</v>
      </c>
      <c r="H465" s="20" t="s">
        <v>55</v>
      </c>
      <c r="I465" s="21">
        <v>6.4350064350059993E-2</v>
      </c>
      <c r="L465" s="21">
        <v>6.4350064350059993E-2</v>
      </c>
      <c r="S465" s="40">
        <v>402.8</v>
      </c>
      <c r="U465" s="35">
        <v>40404</v>
      </c>
      <c r="V465" s="41">
        <v>1.0001485001485001E-2</v>
      </c>
    </row>
    <row r="466" spans="1:22" x14ac:dyDescent="0.2">
      <c r="A466" s="14" t="s">
        <v>17</v>
      </c>
      <c r="B466" s="14" t="s">
        <v>447</v>
      </c>
      <c r="C466" s="15" t="s">
        <v>134</v>
      </c>
      <c r="D466" s="35">
        <v>4</v>
      </c>
      <c r="E466" s="35">
        <v>9</v>
      </c>
      <c r="F466">
        <v>53199.09</v>
      </c>
      <c r="G466">
        <f>2^(LOG(F466/Dashboard!$B$2,2)/LOG(Dashboard!$C$2/Dashboard!$B$2,2))-1</f>
        <v>1.1483567197284481</v>
      </c>
      <c r="H466" s="20" t="s">
        <v>55</v>
      </c>
      <c r="I466" s="21">
        <v>6.4350064350059993E-2</v>
      </c>
      <c r="L466" s="21">
        <v>6.4350064350059993E-2</v>
      </c>
      <c r="S466" s="40">
        <v>402.8</v>
      </c>
      <c r="U466" s="35">
        <v>40404</v>
      </c>
      <c r="V466" s="41">
        <v>1.0001485001485001E-2</v>
      </c>
    </row>
    <row r="467" spans="1:22" hidden="1" x14ac:dyDescent="0.2">
      <c r="A467" s="14" t="s">
        <v>17</v>
      </c>
      <c r="B467" s="14" t="s">
        <v>447</v>
      </c>
      <c r="C467" s="15" t="s">
        <v>135</v>
      </c>
      <c r="D467" s="35">
        <v>4</v>
      </c>
      <c r="E467" s="35">
        <v>10</v>
      </c>
      <c r="F467">
        <v>59011.360000000001</v>
      </c>
      <c r="G467">
        <f>2^(LOG(F467/Dashboard!$B$2,2)/LOG(Dashboard!$C$2/Dashboard!$B$2,2))-1</f>
        <v>1.2836791456814218</v>
      </c>
      <c r="H467" s="14" t="s">
        <v>59</v>
      </c>
      <c r="J467" s="17">
        <v>10.80339220202</v>
      </c>
      <c r="K467" s="19">
        <v>4.8662236179520004</v>
      </c>
      <c r="S467" s="40">
        <v>416.4</v>
      </c>
      <c r="T467" s="40">
        <v>2133.04</v>
      </c>
      <c r="U467" s="35">
        <v>42579.218767420003</v>
      </c>
      <c r="V467" s="41">
        <v>9.9954863503884904E-3</v>
      </c>
    </row>
    <row r="468" spans="1:22" hidden="1" x14ac:dyDescent="0.2">
      <c r="A468" s="14" t="s">
        <v>17</v>
      </c>
      <c r="B468" s="14" t="s">
        <v>447</v>
      </c>
      <c r="C468" s="15" t="s">
        <v>136</v>
      </c>
      <c r="D468" s="35">
        <v>4</v>
      </c>
      <c r="E468" s="35">
        <v>11</v>
      </c>
      <c r="F468">
        <v>39203.08</v>
      </c>
      <c r="G468">
        <f>2^(LOG(F468/Dashboard!$B$2,2)/LOG(Dashboard!$C$2/Dashboard!$B$2,2))-1</f>
        <v>0.79473009056418231</v>
      </c>
      <c r="H468" s="14" t="s">
        <v>59</v>
      </c>
      <c r="J468" s="17">
        <v>10.80339220202</v>
      </c>
      <c r="K468" s="19">
        <v>4.8662236179520004</v>
      </c>
      <c r="S468" s="40">
        <v>416.4</v>
      </c>
      <c r="T468" s="40">
        <v>2133.04</v>
      </c>
      <c r="U468" s="35">
        <v>42579.218767420003</v>
      </c>
      <c r="V468" s="41">
        <v>9.9954863503884904E-3</v>
      </c>
    </row>
    <row r="469" spans="1:22" hidden="1" x14ac:dyDescent="0.2">
      <c r="A469" s="14" t="s">
        <v>17</v>
      </c>
      <c r="B469" s="14" t="s">
        <v>447</v>
      </c>
      <c r="C469" s="15" t="s">
        <v>137</v>
      </c>
      <c r="D469" s="35">
        <v>4</v>
      </c>
      <c r="E469" s="35">
        <v>12</v>
      </c>
      <c r="F469">
        <v>59229.97</v>
      </c>
      <c r="G469">
        <f>2^(LOG(F469/Dashboard!$B$2,2)/LOG(Dashboard!$C$2/Dashboard!$B$2,2))-1</f>
        <v>1.2886592631978204</v>
      </c>
      <c r="H469" s="14" t="s">
        <v>59</v>
      </c>
      <c r="J469" s="17">
        <v>10.89001089001</v>
      </c>
      <c r="L469" s="21">
        <v>6.4350064350059993E-2</v>
      </c>
      <c r="S469" s="40">
        <v>394</v>
      </c>
      <c r="U469" s="35">
        <v>40404</v>
      </c>
      <c r="V469" s="41">
        <v>1.0001485001485001E-2</v>
      </c>
    </row>
    <row r="470" spans="1:22" hidden="1" x14ac:dyDescent="0.2">
      <c r="A470" s="14" t="s">
        <v>17</v>
      </c>
      <c r="B470" s="14" t="s">
        <v>447</v>
      </c>
      <c r="C470" s="15" t="s">
        <v>138</v>
      </c>
      <c r="D470" s="35">
        <v>4</v>
      </c>
      <c r="E470" s="35">
        <v>13</v>
      </c>
      <c r="F470">
        <v>33495.370000000003</v>
      </c>
      <c r="G470">
        <f>2^(LOG(F470/Dashboard!$B$2,2)/LOG(Dashboard!$C$2/Dashboard!$B$2,2))-1</f>
        <v>0.6358433772592833</v>
      </c>
      <c r="H470" s="14" t="s">
        <v>59</v>
      </c>
      <c r="J470" s="17">
        <v>10.89001089001</v>
      </c>
      <c r="L470" s="21">
        <v>6.4350064350059993E-2</v>
      </c>
      <c r="S470" s="40">
        <v>394</v>
      </c>
      <c r="U470" s="35">
        <v>40404</v>
      </c>
      <c r="V470" s="41">
        <v>1.0001485001485001E-2</v>
      </c>
    </row>
    <row r="471" spans="1:22" hidden="1" x14ac:dyDescent="0.2">
      <c r="A471" s="14" t="s">
        <v>17</v>
      </c>
      <c r="B471" s="14" t="s">
        <v>447</v>
      </c>
      <c r="C471" s="15" t="s">
        <v>139</v>
      </c>
      <c r="D471" s="35">
        <v>4</v>
      </c>
      <c r="E471" s="35">
        <v>14</v>
      </c>
      <c r="F471">
        <v>748.51300000000003</v>
      </c>
      <c r="G471">
        <f>2^(LOG(F471/Dashboard!$B$2,2)/LOG(Dashboard!$C$2/Dashboard!$B$2,2))-1</f>
        <v>-0.8257234195297608</v>
      </c>
      <c r="H471" s="22" t="s">
        <v>64</v>
      </c>
      <c r="I471" s="23">
        <v>9.9990099990099992</v>
      </c>
      <c r="Q471" s="23">
        <v>9.9990099990099992</v>
      </c>
      <c r="S471" s="40">
        <v>363.6</v>
      </c>
      <c r="U471" s="35">
        <v>40404</v>
      </c>
      <c r="V471" s="41">
        <v>9.9990099990099994E-3</v>
      </c>
    </row>
    <row r="472" spans="1:22" hidden="1" x14ac:dyDescent="0.2">
      <c r="A472" s="14" t="s">
        <v>17</v>
      </c>
      <c r="B472" s="14" t="s">
        <v>447</v>
      </c>
      <c r="C472" s="15" t="s">
        <v>140</v>
      </c>
      <c r="D472" s="35">
        <v>4</v>
      </c>
      <c r="E472" s="35">
        <v>15</v>
      </c>
      <c r="F472">
        <v>8770.6740000000009</v>
      </c>
      <c r="G472">
        <f>2^(LOG(F472/Dashboard!$B$2,2)/LOG(Dashboard!$C$2/Dashboard!$B$2,2))-1</f>
        <v>-0.25714320892020126</v>
      </c>
      <c r="H472" s="22" t="s">
        <v>64</v>
      </c>
      <c r="I472" s="23">
        <v>9.9990099990099992</v>
      </c>
      <c r="Q472" s="23">
        <v>9.9990099990099992</v>
      </c>
      <c r="S472" s="40">
        <v>363.6</v>
      </c>
      <c r="U472" s="35">
        <v>40404</v>
      </c>
      <c r="V472" s="41">
        <v>9.9990099990099994E-3</v>
      </c>
    </row>
    <row r="473" spans="1:22" hidden="1" x14ac:dyDescent="0.2">
      <c r="A473" s="14" t="s">
        <v>17</v>
      </c>
      <c r="B473" s="14" t="s">
        <v>447</v>
      </c>
      <c r="C473" s="15" t="s">
        <v>141</v>
      </c>
      <c r="D473" s="35">
        <v>4</v>
      </c>
      <c r="E473" s="35">
        <v>16</v>
      </c>
      <c r="F473">
        <v>53584.04</v>
      </c>
      <c r="G473">
        <f>2^(LOG(F473/Dashboard!$B$2,2)/LOG(Dashboard!$C$2/Dashboard!$B$2,2))-1</f>
        <v>1.1575012792861581</v>
      </c>
      <c r="H473" s="14" t="s">
        <v>450</v>
      </c>
      <c r="S473" s="40">
        <v>404</v>
      </c>
      <c r="U473" s="35">
        <v>40404</v>
      </c>
      <c r="V473" s="41">
        <v>9.9990099990099994E-3</v>
      </c>
    </row>
    <row r="474" spans="1:22" hidden="1" x14ac:dyDescent="0.2">
      <c r="A474" s="14" t="s">
        <v>17</v>
      </c>
      <c r="B474" s="14" t="s">
        <v>447</v>
      </c>
      <c r="C474" s="15" t="s">
        <v>142</v>
      </c>
      <c r="D474" s="35">
        <v>4</v>
      </c>
      <c r="E474" s="35">
        <v>17</v>
      </c>
      <c r="F474">
        <v>42401.49</v>
      </c>
      <c r="G474">
        <f>2^(LOG(F474/Dashboard!$B$2,2)/LOG(Dashboard!$C$2/Dashboard!$B$2,2))-1</f>
        <v>0.87959790974835395</v>
      </c>
      <c r="H474" s="14" t="s">
        <v>450</v>
      </c>
      <c r="S474" s="40">
        <v>404</v>
      </c>
      <c r="U474" s="35">
        <v>40404</v>
      </c>
      <c r="V474" s="41">
        <v>9.9990099990099994E-3</v>
      </c>
    </row>
    <row r="475" spans="1:22" hidden="1" x14ac:dyDescent="0.2">
      <c r="A475" s="14" t="s">
        <v>17</v>
      </c>
      <c r="B475" s="14" t="s">
        <v>447</v>
      </c>
      <c r="C475" s="15" t="s">
        <v>143</v>
      </c>
      <c r="D475" s="35">
        <v>4</v>
      </c>
      <c r="E475" s="35">
        <v>18</v>
      </c>
      <c r="F475">
        <v>51286.22</v>
      </c>
      <c r="G475">
        <f>2^(LOG(F475/Dashboard!$B$2,2)/LOG(Dashboard!$C$2/Dashboard!$B$2,2))-1</f>
        <v>1.1025067299342268</v>
      </c>
      <c r="H475" s="24" t="s">
        <v>69</v>
      </c>
      <c r="I475" s="25">
        <v>0.5742005742006</v>
      </c>
      <c r="M475" s="25">
        <v>0.5742005742006</v>
      </c>
      <c r="S475" s="40">
        <v>401.6</v>
      </c>
      <c r="U475" s="35">
        <v>40404</v>
      </c>
      <c r="V475" s="41">
        <v>9.9970299970299995E-3</v>
      </c>
    </row>
    <row r="476" spans="1:22" hidden="1" x14ac:dyDescent="0.2">
      <c r="A476" s="14" t="s">
        <v>17</v>
      </c>
      <c r="B476" s="14" t="s">
        <v>447</v>
      </c>
      <c r="C476" s="15" t="s">
        <v>144</v>
      </c>
      <c r="D476" s="35">
        <v>4</v>
      </c>
      <c r="E476" s="35">
        <v>19</v>
      </c>
      <c r="F476">
        <v>36584.47</v>
      </c>
      <c r="G476">
        <f>2^(LOG(F476/Dashboard!$B$2,2)/LOG(Dashboard!$C$2/Dashboard!$B$2,2))-1</f>
        <v>0.72310559421404008</v>
      </c>
      <c r="H476" s="24" t="s">
        <v>69</v>
      </c>
      <c r="I476" s="25">
        <v>0.5742005742006</v>
      </c>
      <c r="M476" s="25">
        <v>0.5742005742006</v>
      </c>
      <c r="S476" s="40">
        <v>401.6</v>
      </c>
      <c r="U476" s="35">
        <v>40404</v>
      </c>
      <c r="V476" s="41">
        <v>9.9970299970299995E-3</v>
      </c>
    </row>
    <row r="477" spans="1:22" hidden="1" x14ac:dyDescent="0.2">
      <c r="A477" s="14" t="s">
        <v>17</v>
      </c>
      <c r="B477" s="14" t="s">
        <v>447</v>
      </c>
      <c r="C477" s="15" t="s">
        <v>145</v>
      </c>
      <c r="D477" s="35">
        <v>4</v>
      </c>
      <c r="E477" s="35">
        <v>20</v>
      </c>
      <c r="F477">
        <v>22122.720000000001</v>
      </c>
      <c r="G477">
        <f>2^(LOG(F477/Dashboard!$B$2,2)/LOG(Dashboard!$C$2/Dashboard!$B$2,2))-1</f>
        <v>0.28119381327627746</v>
      </c>
      <c r="H477" s="26" t="s">
        <v>72</v>
      </c>
      <c r="I477" s="27">
        <v>0.5742005742006</v>
      </c>
      <c r="N477" s="27">
        <v>0.5742005742006</v>
      </c>
      <c r="S477" s="40">
        <v>401.6</v>
      </c>
      <c r="U477" s="35">
        <v>40404</v>
      </c>
      <c r="V477" s="41">
        <v>9.9970299970299995E-3</v>
      </c>
    </row>
    <row r="478" spans="1:22" hidden="1" x14ac:dyDescent="0.2">
      <c r="A478" s="14" t="s">
        <v>17</v>
      </c>
      <c r="B478" s="14" t="s">
        <v>447</v>
      </c>
      <c r="C478" s="15" t="s">
        <v>146</v>
      </c>
      <c r="D478" s="35">
        <v>4</v>
      </c>
      <c r="E478" s="35">
        <v>21</v>
      </c>
      <c r="F478">
        <v>20932.23</v>
      </c>
      <c r="G478">
        <f>2^(LOG(F478/Dashboard!$B$2,2)/LOG(Dashboard!$C$2/Dashboard!$B$2,2))-1</f>
        <v>0.24011655551872391</v>
      </c>
      <c r="H478" s="26" t="s">
        <v>72</v>
      </c>
      <c r="I478" s="27">
        <v>0.5742005742006</v>
      </c>
      <c r="N478" s="27">
        <v>0.5742005742006</v>
      </c>
      <c r="S478" s="40">
        <v>401.6</v>
      </c>
      <c r="U478" s="35">
        <v>40404</v>
      </c>
      <c r="V478" s="41">
        <v>9.9970299970299995E-3</v>
      </c>
    </row>
    <row r="479" spans="1:22" hidden="1" x14ac:dyDescent="0.2">
      <c r="A479" s="14" t="s">
        <v>17</v>
      </c>
      <c r="B479" s="14" t="s">
        <v>447</v>
      </c>
      <c r="C479" s="15" t="s">
        <v>147</v>
      </c>
      <c r="D479" s="35">
        <v>4</v>
      </c>
      <c r="E479" s="35">
        <v>22</v>
      </c>
      <c r="F479">
        <v>1233.2650000000001</v>
      </c>
      <c r="G479">
        <f>2^(LOG(F479/Dashboard!$B$2,2)/LOG(Dashboard!$C$2/Dashboard!$B$2,2))-1</f>
        <v>-0.76612015008117629</v>
      </c>
      <c r="H479" s="14" t="s">
        <v>75</v>
      </c>
      <c r="M479" s="25">
        <v>0.17325017325020001</v>
      </c>
      <c r="N479" s="27">
        <v>0.17325017325020001</v>
      </c>
      <c r="R479" s="28">
        <v>0.5742005742006</v>
      </c>
      <c r="S479" s="40">
        <v>400.4</v>
      </c>
      <c r="U479" s="35">
        <v>40404</v>
      </c>
      <c r="V479" s="41">
        <v>1.000198000198E-2</v>
      </c>
    </row>
    <row r="480" spans="1:22" hidden="1" x14ac:dyDescent="0.2">
      <c r="A480" s="14" t="s">
        <v>17</v>
      </c>
      <c r="B480" s="14" t="s">
        <v>447</v>
      </c>
      <c r="C480" s="15" t="s">
        <v>148</v>
      </c>
      <c r="D480" s="35">
        <v>4</v>
      </c>
      <c r="E480" s="35">
        <v>23</v>
      </c>
      <c r="F480">
        <v>1684.749</v>
      </c>
      <c r="G480">
        <f>2^(LOG(F480/Dashboard!$B$2,2)/LOG(Dashboard!$C$2/Dashboard!$B$2,2))-1</f>
        <v>-0.71893587285943994</v>
      </c>
      <c r="H480" s="14" t="s">
        <v>75</v>
      </c>
      <c r="M480" s="25">
        <v>0.17325017325020001</v>
      </c>
      <c r="N480" s="27">
        <v>0.17325017325020001</v>
      </c>
      <c r="R480" s="28">
        <v>0.5742005742006</v>
      </c>
      <c r="S480" s="40">
        <v>400.4</v>
      </c>
      <c r="U480" s="35">
        <v>40404</v>
      </c>
      <c r="V480" s="41">
        <v>1.000198000198E-2</v>
      </c>
    </row>
    <row r="481" spans="1:22" hidden="1" x14ac:dyDescent="0.2">
      <c r="A481" s="14" t="s">
        <v>17</v>
      </c>
      <c r="B481" s="14" t="s">
        <v>447</v>
      </c>
      <c r="C481" s="15" t="s">
        <v>149</v>
      </c>
      <c r="D481" s="35">
        <v>4</v>
      </c>
      <c r="E481" s="35">
        <v>24</v>
      </c>
      <c r="F481">
        <v>19.010000000000002</v>
      </c>
      <c r="G481">
        <f>2^(LOG(F481/Dashboard!$B$2,2)/LOG(Dashboard!$C$2/Dashboard!$B$2,2))-1</f>
        <v>-0.97997961575434522</v>
      </c>
      <c r="H481" s="14" t="s">
        <v>449</v>
      </c>
    </row>
    <row r="482" spans="1:22" x14ac:dyDescent="0.2">
      <c r="A482" s="14" t="s">
        <v>17</v>
      </c>
      <c r="B482" s="14" t="s">
        <v>447</v>
      </c>
      <c r="C482" s="15" t="s">
        <v>150</v>
      </c>
      <c r="D482" s="35">
        <v>5</v>
      </c>
      <c r="E482" s="35">
        <v>1</v>
      </c>
      <c r="F482">
        <v>79805.77</v>
      </c>
      <c r="G482">
        <f>2^(LOG(F482/Dashboard!$B$2,2)/LOG(Dashboard!$C$2/Dashboard!$B$2,2))-1</f>
        <v>1.7281440400078587</v>
      </c>
      <c r="H482" s="16" t="s">
        <v>47</v>
      </c>
      <c r="I482" s="17">
        <v>2.4007524007519998</v>
      </c>
      <c r="J482" s="17">
        <v>2.4007524007519998</v>
      </c>
      <c r="S482" s="40">
        <v>402</v>
      </c>
      <c r="U482" s="35">
        <v>40404</v>
      </c>
      <c r="V482" s="41">
        <v>9.9975249975250008E-3</v>
      </c>
    </row>
    <row r="483" spans="1:22" x14ac:dyDescent="0.2">
      <c r="A483" s="14" t="s">
        <v>17</v>
      </c>
      <c r="B483" s="14" t="s">
        <v>447</v>
      </c>
      <c r="C483" s="15" t="s">
        <v>151</v>
      </c>
      <c r="D483" s="35">
        <v>5</v>
      </c>
      <c r="E483" s="35">
        <v>2</v>
      </c>
      <c r="F483">
        <v>71543.600000000006</v>
      </c>
      <c r="G483">
        <f>2^(LOG(F483/Dashboard!$B$2,2)/LOG(Dashboard!$C$2/Dashboard!$B$2,2))-1</f>
        <v>1.5580311482536229</v>
      </c>
      <c r="H483" s="16" t="s">
        <v>47</v>
      </c>
      <c r="I483" s="17">
        <v>2.4007524007519998</v>
      </c>
      <c r="J483" s="17">
        <v>2.4007524007519998</v>
      </c>
      <c r="S483" s="40">
        <v>402</v>
      </c>
      <c r="U483" s="35">
        <v>40404</v>
      </c>
      <c r="V483" s="41">
        <v>9.9975249975250008E-3</v>
      </c>
    </row>
    <row r="484" spans="1:22" x14ac:dyDescent="0.2">
      <c r="A484" s="14" t="s">
        <v>17</v>
      </c>
      <c r="B484" s="14" t="s">
        <v>447</v>
      </c>
      <c r="C484" s="15" t="s">
        <v>152</v>
      </c>
      <c r="D484" s="35">
        <v>5</v>
      </c>
      <c r="E484" s="35">
        <v>3</v>
      </c>
      <c r="F484">
        <v>65667.179999999993</v>
      </c>
      <c r="G484">
        <f>2^(LOG(F484/Dashboard!$B$2,2)/LOG(Dashboard!$C$2/Dashboard!$B$2,2))-1</f>
        <v>1.4320782025254535</v>
      </c>
      <c r="H484" s="16" t="s">
        <v>47</v>
      </c>
      <c r="I484" s="17">
        <v>2.4007524007519998</v>
      </c>
      <c r="J484" s="17">
        <v>2.4007524007519998</v>
      </c>
      <c r="S484" s="40">
        <v>402</v>
      </c>
      <c r="U484" s="35">
        <v>40404</v>
      </c>
      <c r="V484" s="41">
        <v>9.9975249975250008E-3</v>
      </c>
    </row>
    <row r="485" spans="1:22" x14ac:dyDescent="0.2">
      <c r="A485" s="14" t="s">
        <v>17</v>
      </c>
      <c r="B485" s="14" t="s">
        <v>447</v>
      </c>
      <c r="C485" s="15" t="s">
        <v>153</v>
      </c>
      <c r="D485" s="35">
        <v>5</v>
      </c>
      <c r="E485" s="35">
        <v>4</v>
      </c>
      <c r="F485">
        <v>70961.429999999993</v>
      </c>
      <c r="G485">
        <f>2^(LOG(F485/Dashboard!$B$2,2)/LOG(Dashboard!$C$2/Dashboard!$B$2,2))-1</f>
        <v>1.5457478993047822</v>
      </c>
      <c r="H485" s="18" t="s">
        <v>51</v>
      </c>
      <c r="I485" s="19">
        <v>1.0389803438909999</v>
      </c>
      <c r="K485" s="19">
        <v>1.0389803438909999</v>
      </c>
      <c r="S485" s="40">
        <v>430.8</v>
      </c>
      <c r="T485" s="40">
        <v>2684.08</v>
      </c>
      <c r="U485" s="35">
        <v>43119.198802400002</v>
      </c>
      <c r="V485" s="41">
        <v>9.9909091997331702E-3</v>
      </c>
    </row>
    <row r="486" spans="1:22" x14ac:dyDescent="0.2">
      <c r="A486" s="14" t="s">
        <v>17</v>
      </c>
      <c r="B486" s="14" t="s">
        <v>447</v>
      </c>
      <c r="C486" s="15" t="s">
        <v>154</v>
      </c>
      <c r="D486" s="35">
        <v>5</v>
      </c>
      <c r="E486" s="35">
        <v>5</v>
      </c>
      <c r="F486">
        <v>73534.89</v>
      </c>
      <c r="G486">
        <f>2^(LOG(F486/Dashboard!$B$2,2)/LOG(Dashboard!$C$2/Dashboard!$B$2,2))-1</f>
        <v>1.5997383843842483</v>
      </c>
      <c r="H486" s="18" t="s">
        <v>51</v>
      </c>
      <c r="I486" s="19">
        <v>1.0389803438909999</v>
      </c>
      <c r="K486" s="19">
        <v>1.0389803438909999</v>
      </c>
      <c r="S486" s="40">
        <v>430.8</v>
      </c>
      <c r="T486" s="40">
        <v>2684.08</v>
      </c>
      <c r="U486" s="35">
        <v>43119.198802400002</v>
      </c>
      <c r="V486" s="41">
        <v>9.9909091997331702E-3</v>
      </c>
    </row>
    <row r="487" spans="1:22" x14ac:dyDescent="0.2">
      <c r="A487" s="14" t="s">
        <v>17</v>
      </c>
      <c r="B487" s="14" t="s">
        <v>447</v>
      </c>
      <c r="C487" s="15" t="s">
        <v>155</v>
      </c>
      <c r="D487" s="35">
        <v>5</v>
      </c>
      <c r="E487" s="35">
        <v>6</v>
      </c>
      <c r="F487">
        <v>50917.91</v>
      </c>
      <c r="G487">
        <f>2^(LOG(F487/Dashboard!$B$2,2)/LOG(Dashboard!$C$2/Dashboard!$B$2,2))-1</f>
        <v>1.0935984707558837</v>
      </c>
      <c r="H487" s="18" t="s">
        <v>51</v>
      </c>
      <c r="I487" s="19">
        <v>1.0389803438909999</v>
      </c>
      <c r="K487" s="19">
        <v>1.0389803438909999</v>
      </c>
      <c r="S487" s="40">
        <v>430.8</v>
      </c>
      <c r="T487" s="40">
        <v>2684.08</v>
      </c>
      <c r="U487" s="35">
        <v>43119.198802400002</v>
      </c>
      <c r="V487" s="41">
        <v>9.9909091997331702E-3</v>
      </c>
    </row>
    <row r="488" spans="1:22" x14ac:dyDescent="0.2">
      <c r="A488" s="14" t="s">
        <v>17</v>
      </c>
      <c r="B488" s="14" t="s">
        <v>447</v>
      </c>
      <c r="C488" s="15" t="s">
        <v>156</v>
      </c>
      <c r="D488" s="35">
        <v>5</v>
      </c>
      <c r="E488" s="35">
        <v>7</v>
      </c>
      <c r="F488">
        <v>65681.440000000002</v>
      </c>
      <c r="G488">
        <f>2^(LOG(F488/Dashboard!$B$2,2)/LOG(Dashboard!$C$2/Dashboard!$B$2,2))-1</f>
        <v>1.432389323653358</v>
      </c>
      <c r="H488" s="20" t="s">
        <v>55</v>
      </c>
      <c r="I488" s="21">
        <v>2.079002079002E-2</v>
      </c>
      <c r="L488" s="21">
        <v>2.079002079002E-2</v>
      </c>
      <c r="S488" s="40">
        <v>403.6</v>
      </c>
      <c r="U488" s="35">
        <v>40404</v>
      </c>
      <c r="V488" s="41">
        <v>9.9995049995050007E-3</v>
      </c>
    </row>
    <row r="489" spans="1:22" x14ac:dyDescent="0.2">
      <c r="A489" s="14" t="s">
        <v>17</v>
      </c>
      <c r="B489" s="14" t="s">
        <v>447</v>
      </c>
      <c r="C489" s="15" t="s">
        <v>157</v>
      </c>
      <c r="D489" s="35">
        <v>5</v>
      </c>
      <c r="E489" s="35">
        <v>8</v>
      </c>
      <c r="F489">
        <v>53938.1</v>
      </c>
      <c r="G489">
        <f>2^(LOG(F489/Dashboard!$B$2,2)/LOG(Dashboard!$C$2/Dashboard!$B$2,2))-1</f>
        <v>1.1658882386627241</v>
      </c>
      <c r="H489" s="20" t="s">
        <v>55</v>
      </c>
      <c r="I489" s="21">
        <v>2.079002079002E-2</v>
      </c>
      <c r="L489" s="21">
        <v>2.079002079002E-2</v>
      </c>
      <c r="S489" s="40">
        <v>403.6</v>
      </c>
      <c r="U489" s="35">
        <v>40404</v>
      </c>
      <c r="V489" s="41">
        <v>9.9995049995050007E-3</v>
      </c>
    </row>
    <row r="490" spans="1:22" x14ac:dyDescent="0.2">
      <c r="A490" s="14" t="s">
        <v>17</v>
      </c>
      <c r="B490" s="14" t="s">
        <v>447</v>
      </c>
      <c r="C490" s="15" t="s">
        <v>158</v>
      </c>
      <c r="D490" s="35">
        <v>5</v>
      </c>
      <c r="E490" s="35">
        <v>9</v>
      </c>
      <c r="F490">
        <v>68993.91</v>
      </c>
      <c r="G490">
        <f>2^(LOG(F490/Dashboard!$B$2,2)/LOG(Dashboard!$C$2/Dashboard!$B$2,2))-1</f>
        <v>1.5039252236255933</v>
      </c>
      <c r="H490" s="20" t="s">
        <v>55</v>
      </c>
      <c r="I490" s="21">
        <v>2.079002079002E-2</v>
      </c>
      <c r="L490" s="21">
        <v>2.079002079002E-2</v>
      </c>
      <c r="S490" s="40">
        <v>403.6</v>
      </c>
      <c r="U490" s="35">
        <v>40404</v>
      </c>
      <c r="V490" s="41">
        <v>9.9995049995050007E-3</v>
      </c>
    </row>
    <row r="491" spans="1:22" hidden="1" x14ac:dyDescent="0.2">
      <c r="A491" s="14" t="s">
        <v>17</v>
      </c>
      <c r="B491" s="14" t="s">
        <v>447</v>
      </c>
      <c r="C491" s="15" t="s">
        <v>159</v>
      </c>
      <c r="D491" s="35">
        <v>5</v>
      </c>
      <c r="E491" s="35">
        <v>10</v>
      </c>
      <c r="F491">
        <v>55313.94</v>
      </c>
      <c r="G491">
        <f>2^(LOG(F491/Dashboard!$B$2,2)/LOG(Dashboard!$C$2/Dashboard!$B$2,2))-1</f>
        <v>1.1982665126444694</v>
      </c>
      <c r="H491" s="14" t="s">
        <v>59</v>
      </c>
      <c r="J491" s="17">
        <v>2.3955895171439998</v>
      </c>
      <c r="K491" s="19">
        <v>1.052180493804</v>
      </c>
      <c r="S491" s="40">
        <v>423.6</v>
      </c>
      <c r="T491" s="40">
        <v>2148.16</v>
      </c>
      <c r="U491" s="35">
        <v>42578.246093510003</v>
      </c>
      <c r="V491" s="41">
        <v>9.9966541380115698E-3</v>
      </c>
    </row>
    <row r="492" spans="1:22" hidden="1" x14ac:dyDescent="0.2">
      <c r="A492" s="14" t="s">
        <v>17</v>
      </c>
      <c r="B492" s="14" t="s">
        <v>447</v>
      </c>
      <c r="C492" s="15" t="s">
        <v>160</v>
      </c>
      <c r="D492" s="35">
        <v>5</v>
      </c>
      <c r="E492" s="35">
        <v>11</v>
      </c>
      <c r="F492">
        <v>45471.58</v>
      </c>
      <c r="G492">
        <f>2^(LOG(F492/Dashboard!$B$2,2)/LOG(Dashboard!$C$2/Dashboard!$B$2,2))-1</f>
        <v>0.95861852026309524</v>
      </c>
      <c r="H492" s="14" t="s">
        <v>59</v>
      </c>
      <c r="J492" s="17">
        <v>2.3955895171439998</v>
      </c>
      <c r="K492" s="19">
        <v>1.052180493804</v>
      </c>
      <c r="S492" s="40">
        <v>423.6</v>
      </c>
      <c r="T492" s="40">
        <v>2148.16</v>
      </c>
      <c r="U492" s="35">
        <v>42578.246093510003</v>
      </c>
      <c r="V492" s="41">
        <v>9.9966541380115698E-3</v>
      </c>
    </row>
    <row r="493" spans="1:22" hidden="1" x14ac:dyDescent="0.2">
      <c r="A493" s="14" t="s">
        <v>17</v>
      </c>
      <c r="B493" s="14" t="s">
        <v>447</v>
      </c>
      <c r="C493" s="15" t="s">
        <v>161</v>
      </c>
      <c r="D493" s="35">
        <v>5</v>
      </c>
      <c r="E493" s="35">
        <v>12</v>
      </c>
      <c r="F493">
        <v>52711.97</v>
      </c>
      <c r="G493">
        <f>2^(LOG(F493/Dashboard!$B$2,2)/LOG(Dashboard!$C$2/Dashboard!$B$2,2))-1</f>
        <v>1.1367460286637212</v>
      </c>
      <c r="H493" s="14" t="s">
        <v>59</v>
      </c>
      <c r="J493" s="17">
        <v>2.4007524007519998</v>
      </c>
      <c r="L493" s="21">
        <v>2.079002079002E-2</v>
      </c>
      <c r="S493" s="40">
        <v>401.6</v>
      </c>
      <c r="U493" s="35">
        <v>40404</v>
      </c>
      <c r="V493" s="41">
        <v>9.9980199980200003E-3</v>
      </c>
    </row>
    <row r="494" spans="1:22" hidden="1" x14ac:dyDescent="0.2">
      <c r="A494" s="14" t="s">
        <v>17</v>
      </c>
      <c r="B494" s="14" t="s">
        <v>447</v>
      </c>
      <c r="C494" s="15" t="s">
        <v>162</v>
      </c>
      <c r="D494" s="35">
        <v>5</v>
      </c>
      <c r="E494" s="35">
        <v>13</v>
      </c>
      <c r="F494">
        <v>65168.17</v>
      </c>
      <c r="G494">
        <f>2^(LOG(F494/Dashboard!$B$2,2)/LOG(Dashboard!$C$2/Dashboard!$B$2,2))-1</f>
        <v>1.4211733822551453</v>
      </c>
      <c r="H494" s="14" t="s">
        <v>59</v>
      </c>
      <c r="J494" s="17">
        <v>2.4007524007519998</v>
      </c>
      <c r="L494" s="21">
        <v>2.079002079002E-2</v>
      </c>
      <c r="S494" s="40">
        <v>401.6</v>
      </c>
      <c r="U494" s="35">
        <v>40404</v>
      </c>
      <c r="V494" s="41">
        <v>9.9980199980200003E-3</v>
      </c>
    </row>
    <row r="495" spans="1:22" hidden="1" x14ac:dyDescent="0.2">
      <c r="A495" s="14" t="s">
        <v>17</v>
      </c>
      <c r="B495" s="14" t="s">
        <v>447</v>
      </c>
      <c r="C495" s="15" t="s">
        <v>163</v>
      </c>
      <c r="D495" s="35">
        <v>5</v>
      </c>
      <c r="E495" s="35">
        <v>14</v>
      </c>
      <c r="F495">
        <v>1668.115</v>
      </c>
      <c r="G495">
        <f>2^(LOG(F495/Dashboard!$B$2,2)/LOG(Dashboard!$C$2/Dashboard!$B$2,2))-1</f>
        <v>-0.72057401365539286</v>
      </c>
      <c r="H495" s="22" t="s">
        <v>64</v>
      </c>
      <c r="I495" s="23">
        <v>9.9990099990099992</v>
      </c>
      <c r="Q495" s="23">
        <v>9.9990099990099992</v>
      </c>
      <c r="S495" s="40">
        <v>363.6</v>
      </c>
      <c r="U495" s="35">
        <v>40404</v>
      </c>
      <c r="V495" s="41">
        <v>9.9990099990099994E-3</v>
      </c>
    </row>
    <row r="496" spans="1:22" hidden="1" x14ac:dyDescent="0.2">
      <c r="A496" s="14" t="s">
        <v>17</v>
      </c>
      <c r="B496" s="14" t="s">
        <v>447</v>
      </c>
      <c r="C496" s="15" t="s">
        <v>164</v>
      </c>
      <c r="D496" s="35">
        <v>5</v>
      </c>
      <c r="E496" s="35">
        <v>15</v>
      </c>
      <c r="F496">
        <v>61912.73</v>
      </c>
      <c r="G496">
        <f>2^(LOG(F496/Dashboard!$B$2,2)/LOG(Dashboard!$C$2/Dashboard!$B$2,2))-1</f>
        <v>1.3491718969457254</v>
      </c>
      <c r="H496" s="14" t="s">
        <v>451</v>
      </c>
      <c r="S496" s="40">
        <v>430.8</v>
      </c>
      <c r="T496" s="40">
        <v>2688</v>
      </c>
      <c r="U496" s="35">
        <v>43118.879999999997</v>
      </c>
      <c r="V496" s="41">
        <v>9.9909830682058508E-3</v>
      </c>
    </row>
    <row r="497" spans="1:22" hidden="1" x14ac:dyDescent="0.2">
      <c r="A497" s="14" t="s">
        <v>17</v>
      </c>
      <c r="B497" s="14" t="s">
        <v>447</v>
      </c>
      <c r="C497" s="15" t="s">
        <v>165</v>
      </c>
      <c r="D497" s="35">
        <v>5</v>
      </c>
      <c r="E497" s="35">
        <v>16</v>
      </c>
      <c r="F497">
        <v>53491.37</v>
      </c>
      <c r="G497">
        <f>2^(LOG(F497/Dashboard!$B$2,2)/LOG(Dashboard!$C$2/Dashboard!$B$2,2))-1</f>
        <v>1.1553023596536498</v>
      </c>
      <c r="H497" s="14" t="s">
        <v>450</v>
      </c>
      <c r="S497" s="40">
        <v>404</v>
      </c>
      <c r="U497" s="35">
        <v>40404</v>
      </c>
      <c r="V497" s="41">
        <v>9.9990099990099994E-3</v>
      </c>
    </row>
    <row r="498" spans="1:22" hidden="1" x14ac:dyDescent="0.2">
      <c r="A498" s="14" t="s">
        <v>17</v>
      </c>
      <c r="B498" s="14" t="s">
        <v>447</v>
      </c>
      <c r="C498" s="15" t="s">
        <v>166</v>
      </c>
      <c r="D498" s="35">
        <v>5</v>
      </c>
      <c r="E498" s="35">
        <v>17</v>
      </c>
      <c r="F498">
        <v>61349.57</v>
      </c>
      <c r="G498">
        <f>2^(LOG(F498/Dashboard!$B$2,2)/LOG(Dashboard!$C$2/Dashboard!$B$2,2))-1</f>
        <v>1.3365599793638601</v>
      </c>
      <c r="H498" s="14" t="s">
        <v>450</v>
      </c>
      <c r="S498" s="40">
        <v>404</v>
      </c>
      <c r="U498" s="35">
        <v>40404</v>
      </c>
      <c r="V498" s="41">
        <v>9.9990099990099994E-3</v>
      </c>
    </row>
    <row r="499" spans="1:22" hidden="1" x14ac:dyDescent="0.2">
      <c r="A499" s="14" t="s">
        <v>17</v>
      </c>
      <c r="B499" s="14" t="s">
        <v>447</v>
      </c>
      <c r="C499" s="15" t="s">
        <v>167</v>
      </c>
      <c r="D499" s="35">
        <v>5</v>
      </c>
      <c r="E499" s="35">
        <v>18</v>
      </c>
      <c r="F499">
        <v>45925.440000000002</v>
      </c>
      <c r="G499">
        <f>2^(LOG(F499/Dashboard!$B$2,2)/LOG(Dashboard!$C$2/Dashboard!$B$2,2))-1</f>
        <v>0.97011181669456237</v>
      </c>
      <c r="H499" s="24" t="s">
        <v>69</v>
      </c>
      <c r="I499" s="25">
        <v>0.17325017325020001</v>
      </c>
      <c r="M499" s="25">
        <v>0.17325017325020001</v>
      </c>
      <c r="S499" s="40">
        <v>403.2</v>
      </c>
      <c r="U499" s="35">
        <v>40404</v>
      </c>
      <c r="V499" s="41">
        <v>9.996534996535E-3</v>
      </c>
    </row>
    <row r="500" spans="1:22" hidden="1" x14ac:dyDescent="0.2">
      <c r="A500" s="14" t="s">
        <v>17</v>
      </c>
      <c r="B500" s="14" t="s">
        <v>447</v>
      </c>
      <c r="C500" s="15" t="s">
        <v>168</v>
      </c>
      <c r="D500" s="35">
        <v>5</v>
      </c>
      <c r="E500" s="35">
        <v>19</v>
      </c>
      <c r="F500">
        <v>52448.2</v>
      </c>
      <c r="G500">
        <f>2^(LOG(F500/Dashboard!$B$2,2)/LOG(Dashboard!$C$2/Dashboard!$B$2,2))-1</f>
        <v>1.1304405721788968</v>
      </c>
      <c r="H500" s="24" t="s">
        <v>69</v>
      </c>
      <c r="I500" s="25">
        <v>0.17325017325020001</v>
      </c>
      <c r="M500" s="25">
        <v>0.17325017325020001</v>
      </c>
      <c r="S500" s="40">
        <v>403.2</v>
      </c>
      <c r="U500" s="35">
        <v>40404</v>
      </c>
      <c r="V500" s="41">
        <v>9.996534996535E-3</v>
      </c>
    </row>
    <row r="501" spans="1:22" hidden="1" x14ac:dyDescent="0.2">
      <c r="A501" s="14" t="s">
        <v>17</v>
      </c>
      <c r="B501" s="14" t="s">
        <v>447</v>
      </c>
      <c r="C501" s="15" t="s">
        <v>169</v>
      </c>
      <c r="D501" s="35">
        <v>5</v>
      </c>
      <c r="E501" s="35">
        <v>20</v>
      </c>
      <c r="F501">
        <v>56972.55</v>
      </c>
      <c r="G501">
        <f>2^(LOG(F501/Dashboard!$B$2,2)/LOG(Dashboard!$C$2/Dashboard!$B$2,2))-1</f>
        <v>1.2368626510141465</v>
      </c>
      <c r="H501" s="26" t="s">
        <v>72</v>
      </c>
      <c r="I501" s="27">
        <v>0.17325017325020001</v>
      </c>
      <c r="N501" s="27">
        <v>0.17325017325020001</v>
      </c>
      <c r="S501" s="40">
        <v>403.2</v>
      </c>
      <c r="U501" s="35">
        <v>40404</v>
      </c>
      <c r="V501" s="41">
        <v>9.996534996535E-3</v>
      </c>
    </row>
    <row r="502" spans="1:22" hidden="1" x14ac:dyDescent="0.2">
      <c r="A502" s="14" t="s">
        <v>17</v>
      </c>
      <c r="B502" s="14" t="s">
        <v>447</v>
      </c>
      <c r="C502" s="15" t="s">
        <v>170</v>
      </c>
      <c r="D502" s="35">
        <v>5</v>
      </c>
      <c r="E502" s="35">
        <v>21</v>
      </c>
      <c r="F502">
        <v>75383.59</v>
      </c>
      <c r="G502">
        <f>2^(LOG(F502/Dashboard!$B$2,2)/LOG(Dashboard!$C$2/Dashboard!$B$2,2))-1</f>
        <v>1.6380455640429563</v>
      </c>
      <c r="H502" s="26" t="s">
        <v>72</v>
      </c>
      <c r="I502" s="27">
        <v>0.17325017325020001</v>
      </c>
      <c r="N502" s="27">
        <v>0.17325017325020001</v>
      </c>
      <c r="S502" s="40">
        <v>403.2</v>
      </c>
      <c r="U502" s="35">
        <v>40404</v>
      </c>
      <c r="V502" s="41">
        <v>9.996534996535E-3</v>
      </c>
    </row>
    <row r="503" spans="1:22" hidden="1" x14ac:dyDescent="0.2">
      <c r="A503" s="14" t="s">
        <v>17</v>
      </c>
      <c r="B503" s="14" t="s">
        <v>447</v>
      </c>
      <c r="C503" s="15" t="s">
        <v>171</v>
      </c>
      <c r="D503" s="35">
        <v>5</v>
      </c>
      <c r="E503" s="35">
        <v>22</v>
      </c>
      <c r="F503">
        <v>1639.6</v>
      </c>
      <c r="G503">
        <f>2^(LOG(F503/Dashboard!$B$2,2)/LOG(Dashboard!$C$2/Dashboard!$B$2,2))-1</f>
        <v>-0.72339791305483514</v>
      </c>
      <c r="H503" s="14" t="s">
        <v>75</v>
      </c>
      <c r="M503" s="25">
        <v>0.17325017325020001</v>
      </c>
      <c r="N503" s="27">
        <v>0.17325017325020001</v>
      </c>
      <c r="R503" s="28">
        <v>0.17325017325020001</v>
      </c>
      <c r="S503" s="40">
        <v>402</v>
      </c>
      <c r="U503" s="35">
        <v>40404</v>
      </c>
      <c r="V503" s="41">
        <v>1.0001485001485001E-2</v>
      </c>
    </row>
    <row r="504" spans="1:22" hidden="1" x14ac:dyDescent="0.2">
      <c r="A504" s="14" t="s">
        <v>17</v>
      </c>
      <c r="B504" s="14" t="s">
        <v>447</v>
      </c>
      <c r="C504" s="15" t="s">
        <v>172</v>
      </c>
      <c r="D504" s="35">
        <v>5</v>
      </c>
      <c r="E504" s="35">
        <v>23</v>
      </c>
      <c r="F504">
        <v>1981.778</v>
      </c>
      <c r="G504">
        <f>2^(LOG(F504/Dashboard!$B$2,2)/LOG(Dashboard!$C$2/Dashboard!$B$2,2))-1</f>
        <v>-0.69072152275309506</v>
      </c>
      <c r="H504" s="14" t="s">
        <v>75</v>
      </c>
      <c r="M504" s="25">
        <v>0.17325017325020001</v>
      </c>
      <c r="N504" s="27">
        <v>0.17325017325020001</v>
      </c>
      <c r="R504" s="28">
        <v>0.17325017325020001</v>
      </c>
      <c r="S504" s="40">
        <v>402</v>
      </c>
      <c r="U504" s="35">
        <v>40404</v>
      </c>
      <c r="V504" s="41">
        <v>1.0001485001485001E-2</v>
      </c>
    </row>
    <row r="505" spans="1:22" hidden="1" x14ac:dyDescent="0.2">
      <c r="A505" s="14" t="s">
        <v>17</v>
      </c>
      <c r="B505" s="14" t="s">
        <v>447</v>
      </c>
      <c r="C505" s="15" t="s">
        <v>173</v>
      </c>
      <c r="D505" s="35">
        <v>5</v>
      </c>
      <c r="E505" s="35">
        <v>24</v>
      </c>
      <c r="F505">
        <v>11.881</v>
      </c>
      <c r="G505">
        <f>2^(LOG(F505/Dashboard!$B$2,2)/LOG(Dashboard!$C$2/Dashboard!$B$2,2))-1</f>
        <v>-0.98482191946305009</v>
      </c>
      <c r="H505" s="14" t="s">
        <v>449</v>
      </c>
    </row>
    <row r="506" spans="1:22" x14ac:dyDescent="0.2">
      <c r="A506" s="14" t="s">
        <v>17</v>
      </c>
      <c r="B506" s="14" t="s">
        <v>447</v>
      </c>
      <c r="C506" s="15" t="s">
        <v>174</v>
      </c>
      <c r="D506" s="35">
        <v>6</v>
      </c>
      <c r="E506" s="35">
        <v>1</v>
      </c>
      <c r="F506">
        <v>71671.92</v>
      </c>
      <c r="G506">
        <f>2^(LOG(F506/Dashboard!$B$2,2)/LOG(Dashboard!$C$2/Dashboard!$B$2,2))-1</f>
        <v>1.5607330506103567</v>
      </c>
      <c r="H506" s="16" t="s">
        <v>47</v>
      </c>
      <c r="I506" s="17">
        <v>0.51975051975050002</v>
      </c>
      <c r="J506" s="17">
        <v>0.51975051975050002</v>
      </c>
      <c r="S506" s="40">
        <v>403.6</v>
      </c>
      <c r="U506" s="35">
        <v>40404</v>
      </c>
      <c r="V506" s="41">
        <v>9.9995049995050007E-3</v>
      </c>
    </row>
    <row r="507" spans="1:22" x14ac:dyDescent="0.2">
      <c r="A507" s="14" t="s">
        <v>17</v>
      </c>
      <c r="B507" s="14" t="s">
        <v>447</v>
      </c>
      <c r="C507" s="15" t="s">
        <v>175</v>
      </c>
      <c r="D507" s="35">
        <v>6</v>
      </c>
      <c r="E507" s="35">
        <v>2</v>
      </c>
      <c r="F507">
        <v>47736.13</v>
      </c>
      <c r="G507">
        <f>2^(LOG(F507/Dashboard!$B$2,2)/LOG(Dashboard!$C$2/Dashboard!$B$2,2))-1</f>
        <v>1.0155074410390208</v>
      </c>
      <c r="H507" s="16" t="s">
        <v>47</v>
      </c>
      <c r="I507" s="17">
        <v>0.51975051975050002</v>
      </c>
      <c r="J507" s="17">
        <v>0.51975051975050002</v>
      </c>
      <c r="S507" s="40">
        <v>403.6</v>
      </c>
      <c r="U507" s="35">
        <v>40404</v>
      </c>
      <c r="V507" s="41">
        <v>9.9995049995050007E-3</v>
      </c>
    </row>
    <row r="508" spans="1:22" x14ac:dyDescent="0.2">
      <c r="A508" s="14" t="s">
        <v>17</v>
      </c>
      <c r="B508" s="14" t="s">
        <v>447</v>
      </c>
      <c r="C508" s="15" t="s">
        <v>176</v>
      </c>
      <c r="D508" s="35">
        <v>6</v>
      </c>
      <c r="E508" s="35">
        <v>3</v>
      </c>
      <c r="F508">
        <v>67741.63</v>
      </c>
      <c r="G508">
        <f>2^(LOG(F508/Dashboard!$B$2,2)/LOG(Dashboard!$C$2/Dashboard!$B$2,2))-1</f>
        <v>1.4770505883217044</v>
      </c>
      <c r="H508" s="16" t="s">
        <v>47</v>
      </c>
      <c r="I508" s="17">
        <v>0.51975051975050002</v>
      </c>
      <c r="J508" s="17">
        <v>0.51975051975050002</v>
      </c>
      <c r="S508" s="40">
        <v>403.6</v>
      </c>
      <c r="U508" s="35">
        <v>40404</v>
      </c>
      <c r="V508" s="41">
        <v>9.9995049995050007E-3</v>
      </c>
    </row>
    <row r="509" spans="1:22" x14ac:dyDescent="0.2">
      <c r="A509" s="14" t="s">
        <v>17</v>
      </c>
      <c r="B509" s="14" t="s">
        <v>447</v>
      </c>
      <c r="C509" s="15" t="s">
        <v>177</v>
      </c>
      <c r="D509" s="35">
        <v>6</v>
      </c>
      <c r="E509" s="35">
        <v>4</v>
      </c>
      <c r="F509">
        <v>55328.2</v>
      </c>
      <c r="G509">
        <f>2^(LOG(F509/Dashboard!$B$2,2)/LOG(Dashboard!$C$2/Dashboard!$B$2,2))-1</f>
        <v>1.198600355786823</v>
      </c>
      <c r="H509" s="18" t="s">
        <v>51</v>
      </c>
      <c r="I509" s="19">
        <v>0.21939310785669999</v>
      </c>
      <c r="K509" s="19">
        <v>0.21939310785669999</v>
      </c>
      <c r="S509" s="40">
        <v>430.8</v>
      </c>
      <c r="T509" s="40">
        <v>2686.88</v>
      </c>
      <c r="U509" s="35">
        <v>43118.947957930002</v>
      </c>
      <c r="V509" s="41">
        <v>9.9909673218443792E-3</v>
      </c>
    </row>
    <row r="510" spans="1:22" x14ac:dyDescent="0.2">
      <c r="A510" s="14" t="s">
        <v>17</v>
      </c>
      <c r="B510" s="14" t="s">
        <v>447</v>
      </c>
      <c r="C510" s="15" t="s">
        <v>178</v>
      </c>
      <c r="D510" s="35">
        <v>6</v>
      </c>
      <c r="E510" s="35">
        <v>5</v>
      </c>
      <c r="F510">
        <v>60629.57</v>
      </c>
      <c r="G510">
        <f>2^(LOG(F510/Dashboard!$B$2,2)/LOG(Dashboard!$C$2/Dashboard!$B$2,2))-1</f>
        <v>1.3203661426933011</v>
      </c>
      <c r="H510" s="18" t="s">
        <v>51</v>
      </c>
      <c r="I510" s="19">
        <v>0.21939310785669999</v>
      </c>
      <c r="K510" s="19">
        <v>0.21939310785669999</v>
      </c>
      <c r="S510" s="40">
        <v>430.8</v>
      </c>
      <c r="T510" s="40">
        <v>2686.88</v>
      </c>
      <c r="U510" s="35">
        <v>43118.947957930002</v>
      </c>
      <c r="V510" s="41">
        <v>9.9909673218443792E-3</v>
      </c>
    </row>
    <row r="511" spans="1:22" x14ac:dyDescent="0.2">
      <c r="A511" s="14" t="s">
        <v>17</v>
      </c>
      <c r="B511" s="14" t="s">
        <v>447</v>
      </c>
      <c r="C511" s="15" t="s">
        <v>179</v>
      </c>
      <c r="D511" s="35">
        <v>6</v>
      </c>
      <c r="E511" s="35">
        <v>6</v>
      </c>
      <c r="F511">
        <v>86544.76</v>
      </c>
      <c r="G511">
        <f>2^(LOG(F511/Dashboard!$B$2,2)/LOG(Dashboard!$C$2/Dashboard!$B$2,2))-1</f>
        <v>1.8615936941123858</v>
      </c>
      <c r="H511" s="18" t="s">
        <v>51</v>
      </c>
      <c r="I511" s="19">
        <v>0.21939310785669999</v>
      </c>
      <c r="K511" s="19">
        <v>0.21939310785669999</v>
      </c>
      <c r="S511" s="40">
        <v>430.8</v>
      </c>
      <c r="T511" s="40">
        <v>2686.88</v>
      </c>
      <c r="U511" s="35">
        <v>43118.947957930002</v>
      </c>
      <c r="V511" s="41">
        <v>9.9909673218443792E-3</v>
      </c>
    </row>
    <row r="512" spans="1:22" x14ac:dyDescent="0.2">
      <c r="A512" s="14" t="s">
        <v>17</v>
      </c>
      <c r="B512" s="14" t="s">
        <v>447</v>
      </c>
      <c r="C512" s="15" t="s">
        <v>180</v>
      </c>
      <c r="D512" s="35">
        <v>6</v>
      </c>
      <c r="E512" s="35">
        <v>7</v>
      </c>
      <c r="F512">
        <v>60144.82</v>
      </c>
      <c r="G512">
        <f>2^(LOG(F512/Dashboard!$B$2,2)/LOG(Dashboard!$C$2/Dashboard!$B$2,2))-1</f>
        <v>1.3094188810670517</v>
      </c>
      <c r="H512" s="20" t="s">
        <v>55</v>
      </c>
      <c r="I512" s="21">
        <v>6.9300069300070001E-3</v>
      </c>
      <c r="L512" s="21">
        <v>6.9300069300070001E-3</v>
      </c>
      <c r="S512" s="40">
        <v>404</v>
      </c>
      <c r="U512" s="35">
        <v>40404</v>
      </c>
      <c r="V512" s="41">
        <v>1.0002475002475E-2</v>
      </c>
    </row>
    <row r="513" spans="1:22" x14ac:dyDescent="0.2">
      <c r="A513" s="14" t="s">
        <v>17</v>
      </c>
      <c r="B513" s="14" t="s">
        <v>447</v>
      </c>
      <c r="C513" s="15" t="s">
        <v>181</v>
      </c>
      <c r="D513" s="35">
        <v>6</v>
      </c>
      <c r="E513" s="35">
        <v>8</v>
      </c>
      <c r="F513">
        <v>51103.25</v>
      </c>
      <c r="G513">
        <f>2^(LOG(F513/Dashboard!$B$2,2)/LOG(Dashboard!$C$2/Dashboard!$B$2,2))-1</f>
        <v>1.0980845591998931</v>
      </c>
      <c r="H513" s="20" t="s">
        <v>55</v>
      </c>
      <c r="I513" s="21">
        <v>6.9300069300070001E-3</v>
      </c>
      <c r="L513" s="21">
        <v>6.9300069300070001E-3</v>
      </c>
      <c r="S513" s="40">
        <v>404</v>
      </c>
      <c r="U513" s="35">
        <v>40404</v>
      </c>
      <c r="V513" s="41">
        <v>1.0002475002475E-2</v>
      </c>
    </row>
    <row r="514" spans="1:22" x14ac:dyDescent="0.2">
      <c r="A514" s="14" t="s">
        <v>17</v>
      </c>
      <c r="B514" s="14" t="s">
        <v>447</v>
      </c>
      <c r="C514" s="15" t="s">
        <v>182</v>
      </c>
      <c r="D514" s="35">
        <v>6</v>
      </c>
      <c r="E514" s="35">
        <v>9</v>
      </c>
      <c r="F514">
        <v>57200.66</v>
      </c>
      <c r="G514">
        <f>2^(LOG(F514/Dashboard!$B$2,2)/LOG(Dashboard!$C$2/Dashboard!$B$2,2))-1</f>
        <v>1.2421344817583786</v>
      </c>
      <c r="H514" s="20" t="s">
        <v>55</v>
      </c>
      <c r="I514" s="21">
        <v>6.9300069300070001E-3</v>
      </c>
      <c r="L514" s="21">
        <v>6.9300069300070001E-3</v>
      </c>
      <c r="S514" s="40">
        <v>404</v>
      </c>
      <c r="U514" s="35">
        <v>40404</v>
      </c>
      <c r="V514" s="41">
        <v>1.0002475002475E-2</v>
      </c>
    </row>
    <row r="515" spans="1:22" hidden="1" x14ac:dyDescent="0.2">
      <c r="A515" s="14" t="s">
        <v>17</v>
      </c>
      <c r="B515" s="14" t="s">
        <v>447</v>
      </c>
      <c r="C515" s="15" t="s">
        <v>183</v>
      </c>
      <c r="D515" s="35">
        <v>6</v>
      </c>
      <c r="E515" s="35">
        <v>10</v>
      </c>
      <c r="F515">
        <v>47607.82</v>
      </c>
      <c r="G515">
        <f>2^(LOG(F515/Dashboard!$B$2,2)/LOG(Dashboard!$C$2/Dashboard!$B$2,2))-1</f>
        <v>1.0123141540931635</v>
      </c>
      <c r="H515" s="14" t="s">
        <v>59</v>
      </c>
      <c r="J515" s="17">
        <v>0.54018458045600004</v>
      </c>
      <c r="K515" s="19">
        <v>0.2195967750984</v>
      </c>
      <c r="S515" s="40">
        <v>425.2</v>
      </c>
      <c r="T515" s="40">
        <v>2151.52</v>
      </c>
      <c r="U515" s="35">
        <v>42578.038752200002</v>
      </c>
      <c r="V515" s="41">
        <v>9.9971725442137196E-3</v>
      </c>
    </row>
    <row r="516" spans="1:22" hidden="1" x14ac:dyDescent="0.2">
      <c r="A516" s="14" t="s">
        <v>17</v>
      </c>
      <c r="B516" s="14" t="s">
        <v>447</v>
      </c>
      <c r="C516" s="15" t="s">
        <v>184</v>
      </c>
      <c r="D516" s="35">
        <v>6</v>
      </c>
      <c r="E516" s="35">
        <v>11</v>
      </c>
      <c r="F516">
        <v>67154.7</v>
      </c>
      <c r="G516">
        <f>2^(LOG(F516/Dashboard!$B$2,2)/LOG(Dashboard!$C$2/Dashboard!$B$2,2))-1</f>
        <v>1.4643845369500301</v>
      </c>
      <c r="H516" s="14" t="s">
        <v>59</v>
      </c>
      <c r="J516" s="17">
        <v>0.54018458045600004</v>
      </c>
      <c r="K516" s="19">
        <v>0.2195967750984</v>
      </c>
      <c r="S516" s="40">
        <v>425.2</v>
      </c>
      <c r="T516" s="40">
        <v>2151.52</v>
      </c>
      <c r="U516" s="35">
        <v>42578.038752200002</v>
      </c>
      <c r="V516" s="41">
        <v>9.9971725442137196E-3</v>
      </c>
    </row>
    <row r="517" spans="1:22" hidden="1" x14ac:dyDescent="0.2">
      <c r="A517" s="14" t="s">
        <v>17</v>
      </c>
      <c r="B517" s="14" t="s">
        <v>447</v>
      </c>
      <c r="C517" s="15" t="s">
        <v>185</v>
      </c>
      <c r="D517" s="35">
        <v>6</v>
      </c>
      <c r="E517" s="35">
        <v>12</v>
      </c>
      <c r="F517">
        <v>57521.46</v>
      </c>
      <c r="G517">
        <f>2^(LOG(F517/Dashboard!$B$2,2)/LOG(Dashboard!$C$2/Dashboard!$B$2,2))-1</f>
        <v>1.2495338697526885</v>
      </c>
      <c r="H517" s="14" t="s">
        <v>59</v>
      </c>
      <c r="J517" s="17">
        <v>0.51975051975050002</v>
      </c>
      <c r="L517" s="21">
        <v>6.9300069300070001E-3</v>
      </c>
      <c r="S517" s="40">
        <v>403.6</v>
      </c>
      <c r="U517" s="35">
        <v>40404</v>
      </c>
      <c r="V517" s="41">
        <v>1.0002970002969999E-2</v>
      </c>
    </row>
    <row r="518" spans="1:22" hidden="1" x14ac:dyDescent="0.2">
      <c r="A518" s="14" t="s">
        <v>17</v>
      </c>
      <c r="B518" s="14" t="s">
        <v>447</v>
      </c>
      <c r="C518" s="15" t="s">
        <v>186</v>
      </c>
      <c r="D518" s="35">
        <v>6</v>
      </c>
      <c r="E518" s="35">
        <v>13</v>
      </c>
      <c r="F518">
        <v>69426.38</v>
      </c>
      <c r="G518">
        <f>2^(LOG(F518/Dashboard!$B$2,2)/LOG(Dashboard!$C$2/Dashboard!$B$2,2))-1</f>
        <v>1.5131596257768711</v>
      </c>
      <c r="H518" s="14" t="s">
        <v>59</v>
      </c>
      <c r="J518" s="17">
        <v>0.51975051975050002</v>
      </c>
      <c r="L518" s="21">
        <v>6.9300069300070001E-3</v>
      </c>
      <c r="S518" s="40">
        <v>403.6</v>
      </c>
      <c r="U518" s="35">
        <v>40404</v>
      </c>
      <c r="V518" s="41">
        <v>1.0002970002969999E-2</v>
      </c>
    </row>
    <row r="519" spans="1:22" hidden="1" x14ac:dyDescent="0.2">
      <c r="A519" s="14" t="s">
        <v>17</v>
      </c>
      <c r="B519" s="14" t="s">
        <v>447</v>
      </c>
      <c r="C519" s="15" t="s">
        <v>187</v>
      </c>
      <c r="D519" s="35">
        <v>6</v>
      </c>
      <c r="E519" s="35">
        <v>14</v>
      </c>
      <c r="F519">
        <v>1577.818</v>
      </c>
      <c r="G519">
        <f>2^(LOG(F519/Dashboard!$B$2,2)/LOG(Dashboard!$C$2/Dashboard!$B$2,2))-1</f>
        <v>-0.72958646790900716</v>
      </c>
      <c r="H519" s="22" t="s">
        <v>64</v>
      </c>
      <c r="I519" s="23">
        <v>9.9990099990099992</v>
      </c>
      <c r="Q519" s="23">
        <v>9.9990099990099992</v>
      </c>
      <c r="S519" s="40">
        <v>363.6</v>
      </c>
      <c r="U519" s="35">
        <v>40404</v>
      </c>
      <c r="V519" s="41">
        <v>9.9990099990099994E-3</v>
      </c>
    </row>
    <row r="520" spans="1:22" hidden="1" x14ac:dyDescent="0.2">
      <c r="A520" s="14" t="s">
        <v>17</v>
      </c>
      <c r="B520" s="14" t="s">
        <v>447</v>
      </c>
      <c r="C520" s="15" t="s">
        <v>188</v>
      </c>
      <c r="D520" s="35">
        <v>6</v>
      </c>
      <c r="E520" s="35">
        <v>15</v>
      </c>
      <c r="F520">
        <v>85651.3</v>
      </c>
      <c r="G520">
        <f>2^(LOG(F520/Dashboard!$B$2,2)/LOG(Dashboard!$C$2/Dashboard!$B$2,2))-1</f>
        <v>1.8441528657005986</v>
      </c>
      <c r="H520" s="14" t="s">
        <v>451</v>
      </c>
      <c r="S520" s="40">
        <v>430.8</v>
      </c>
      <c r="T520" s="40">
        <v>2688</v>
      </c>
      <c r="U520" s="35">
        <v>43118.879999999997</v>
      </c>
      <c r="V520" s="41">
        <v>9.9909830682058508E-3</v>
      </c>
    </row>
    <row r="521" spans="1:22" hidden="1" x14ac:dyDescent="0.2">
      <c r="A521" s="14" t="s">
        <v>17</v>
      </c>
      <c r="B521" s="14" t="s">
        <v>447</v>
      </c>
      <c r="C521" s="15" t="s">
        <v>189</v>
      </c>
      <c r="D521" s="35">
        <v>6</v>
      </c>
      <c r="E521" s="35">
        <v>16</v>
      </c>
      <c r="F521">
        <v>63084.22</v>
      </c>
      <c r="G521">
        <f>2^(LOG(F521/Dashboard!$B$2,2)/LOG(Dashboard!$C$2/Dashboard!$B$2,2))-1</f>
        <v>1.375257266753442</v>
      </c>
      <c r="H521" s="14" t="s">
        <v>450</v>
      </c>
      <c r="S521" s="40">
        <v>404</v>
      </c>
      <c r="U521" s="35">
        <v>40404</v>
      </c>
      <c r="V521" s="41">
        <v>9.9990099990099994E-3</v>
      </c>
    </row>
    <row r="522" spans="1:22" hidden="1" x14ac:dyDescent="0.2">
      <c r="A522" s="14" t="s">
        <v>17</v>
      </c>
      <c r="B522" s="14" t="s">
        <v>447</v>
      </c>
      <c r="C522" s="15" t="s">
        <v>190</v>
      </c>
      <c r="D522" s="35">
        <v>6</v>
      </c>
      <c r="E522" s="35">
        <v>17</v>
      </c>
      <c r="F522">
        <v>56304.83</v>
      </c>
      <c r="G522">
        <f>2^(LOG(F522/Dashboard!$B$2,2)/LOG(Dashboard!$C$2/Dashboard!$B$2,2))-1</f>
        <v>1.2213809579574311</v>
      </c>
      <c r="H522" s="14" t="s">
        <v>450</v>
      </c>
      <c r="S522" s="40">
        <v>404</v>
      </c>
      <c r="U522" s="35">
        <v>40404</v>
      </c>
      <c r="V522" s="41">
        <v>9.9990099990099994E-3</v>
      </c>
    </row>
    <row r="523" spans="1:22" hidden="1" x14ac:dyDescent="0.2">
      <c r="A523" s="14" t="s">
        <v>17</v>
      </c>
      <c r="B523" s="14" t="s">
        <v>447</v>
      </c>
      <c r="C523" s="15" t="s">
        <v>191</v>
      </c>
      <c r="D523" s="35">
        <v>6</v>
      </c>
      <c r="E523" s="35">
        <v>18</v>
      </c>
      <c r="F523">
        <v>48698.51</v>
      </c>
      <c r="G523">
        <f>2^(LOG(F523/Dashboard!$B$2,2)/LOG(Dashboard!$C$2/Dashboard!$B$2,2))-1</f>
        <v>1.0393470096910047</v>
      </c>
      <c r="H523" s="24" t="s">
        <v>69</v>
      </c>
      <c r="I523" s="25">
        <v>5.4450054450050002E-2</v>
      </c>
      <c r="M523" s="25">
        <v>5.4450054450050002E-2</v>
      </c>
      <c r="S523" s="40">
        <v>403.6</v>
      </c>
      <c r="U523" s="35">
        <v>40404</v>
      </c>
      <c r="V523" s="41">
        <v>9.9945549945550001E-3</v>
      </c>
    </row>
    <row r="524" spans="1:22" hidden="1" x14ac:dyDescent="0.2">
      <c r="A524" s="14" t="s">
        <v>17</v>
      </c>
      <c r="B524" s="14" t="s">
        <v>447</v>
      </c>
      <c r="C524" s="15" t="s">
        <v>192</v>
      </c>
      <c r="D524" s="35">
        <v>6</v>
      </c>
      <c r="E524" s="35">
        <v>19</v>
      </c>
      <c r="F524">
        <v>68435.490000000005</v>
      </c>
      <c r="G524">
        <f>2^(LOG(F524/Dashboard!$B$2,2)/LOG(Dashboard!$C$2/Dashboard!$B$2,2))-1</f>
        <v>1.4919661910552175</v>
      </c>
      <c r="H524" s="24" t="s">
        <v>69</v>
      </c>
      <c r="I524" s="25">
        <v>5.4450054450050002E-2</v>
      </c>
      <c r="M524" s="25">
        <v>5.4450054450050002E-2</v>
      </c>
      <c r="S524" s="40">
        <v>403.6</v>
      </c>
      <c r="U524" s="35">
        <v>40404</v>
      </c>
      <c r="V524" s="41">
        <v>9.9945549945550001E-3</v>
      </c>
    </row>
    <row r="525" spans="1:22" hidden="1" x14ac:dyDescent="0.2">
      <c r="A525" s="14" t="s">
        <v>17</v>
      </c>
      <c r="B525" s="14" t="s">
        <v>447</v>
      </c>
      <c r="C525" s="15" t="s">
        <v>193</v>
      </c>
      <c r="D525" s="35">
        <v>6</v>
      </c>
      <c r="E525" s="35">
        <v>20</v>
      </c>
      <c r="F525">
        <v>71545.98</v>
      </c>
      <c r="G525">
        <f>2^(LOG(F525/Dashboard!$B$2,2)/LOG(Dashboard!$C$2/Dashboard!$B$2,2))-1</f>
        <v>1.5580812795818657</v>
      </c>
      <c r="H525" s="26" t="s">
        <v>72</v>
      </c>
      <c r="I525" s="27">
        <v>5.4450054450050002E-2</v>
      </c>
      <c r="N525" s="27">
        <v>5.4450054450050002E-2</v>
      </c>
      <c r="S525" s="40">
        <v>403.6</v>
      </c>
      <c r="U525" s="35">
        <v>40404</v>
      </c>
      <c r="V525" s="41">
        <v>9.9945549945550001E-3</v>
      </c>
    </row>
    <row r="526" spans="1:22" hidden="1" x14ac:dyDescent="0.2">
      <c r="A526" s="14" t="s">
        <v>17</v>
      </c>
      <c r="B526" s="14" t="s">
        <v>447</v>
      </c>
      <c r="C526" s="15" t="s">
        <v>194</v>
      </c>
      <c r="D526" s="35">
        <v>6</v>
      </c>
      <c r="E526" s="35">
        <v>21</v>
      </c>
      <c r="F526">
        <v>64823.62</v>
      </c>
      <c r="G526">
        <f>2^(LOG(F526/Dashboard!$B$2,2)/LOG(Dashboard!$C$2/Dashboard!$B$2,2))-1</f>
        <v>1.4136239298765809</v>
      </c>
      <c r="H526" s="26" t="s">
        <v>72</v>
      </c>
      <c r="I526" s="27">
        <v>5.4450054450050002E-2</v>
      </c>
      <c r="N526" s="27">
        <v>5.4450054450050002E-2</v>
      </c>
      <c r="S526" s="40">
        <v>403.6</v>
      </c>
      <c r="U526" s="35">
        <v>40404</v>
      </c>
      <c r="V526" s="41">
        <v>9.9945549945550001E-3</v>
      </c>
    </row>
    <row r="527" spans="1:22" hidden="1" x14ac:dyDescent="0.2">
      <c r="A527" s="14" t="s">
        <v>17</v>
      </c>
      <c r="B527" s="14" t="s">
        <v>447</v>
      </c>
      <c r="C527" s="15" t="s">
        <v>195</v>
      </c>
      <c r="D527" s="35">
        <v>6</v>
      </c>
      <c r="E527" s="35">
        <v>22</v>
      </c>
      <c r="F527">
        <v>3576.23</v>
      </c>
      <c r="G527">
        <f>2^(LOG(F527/Dashboard!$B$2,2)/LOG(Dashboard!$C$2/Dashboard!$B$2,2))-1</f>
        <v>-0.56209348609275434</v>
      </c>
      <c r="H527" s="14" t="s">
        <v>75</v>
      </c>
      <c r="M527" s="25">
        <v>0.17325017325020001</v>
      </c>
      <c r="N527" s="27">
        <v>0.17325017325020001</v>
      </c>
      <c r="R527" s="28">
        <v>5.4450054450050002E-2</v>
      </c>
      <c r="S527" s="40">
        <v>402.4</v>
      </c>
      <c r="U527" s="35">
        <v>40404</v>
      </c>
      <c r="V527" s="41">
        <v>9.9995049995050007E-3</v>
      </c>
    </row>
    <row r="528" spans="1:22" hidden="1" x14ac:dyDescent="0.2">
      <c r="A528" s="14" t="s">
        <v>17</v>
      </c>
      <c r="B528" s="14" t="s">
        <v>447</v>
      </c>
      <c r="C528" s="15" t="s">
        <v>196</v>
      </c>
      <c r="D528" s="35">
        <v>6</v>
      </c>
      <c r="E528" s="35">
        <v>23</v>
      </c>
      <c r="F528">
        <v>2269.3020000000001</v>
      </c>
      <c r="G528">
        <f>2^(LOG(F528/Dashboard!$B$2,2)/LOG(Dashboard!$C$2/Dashboard!$B$2,2))-1</f>
        <v>-0.66502558413619717</v>
      </c>
      <c r="H528" s="14" t="s">
        <v>75</v>
      </c>
      <c r="M528" s="25">
        <v>0.17325017325020001</v>
      </c>
      <c r="N528" s="27">
        <v>0.17325017325020001</v>
      </c>
      <c r="R528" s="28">
        <v>5.4450054450050002E-2</v>
      </c>
      <c r="S528" s="40">
        <v>402.4</v>
      </c>
      <c r="U528" s="35">
        <v>40404</v>
      </c>
      <c r="V528" s="41">
        <v>9.9995049995050007E-3</v>
      </c>
    </row>
    <row r="529" spans="1:22" hidden="1" x14ac:dyDescent="0.2">
      <c r="A529" s="14" t="s">
        <v>17</v>
      </c>
      <c r="B529" s="14" t="s">
        <v>447</v>
      </c>
      <c r="C529" s="15" t="s">
        <v>197</v>
      </c>
      <c r="D529" s="35">
        <v>6</v>
      </c>
      <c r="E529" s="35">
        <v>24</v>
      </c>
      <c r="F529">
        <v>23.762</v>
      </c>
      <c r="G529">
        <f>2^(LOG(F529/Dashboard!$B$2,2)/LOG(Dashboard!$C$2/Dashboard!$B$2,2))-1</f>
        <v>-0.977167252139303</v>
      </c>
      <c r="H529" s="14" t="s">
        <v>449</v>
      </c>
    </row>
    <row r="530" spans="1:22" x14ac:dyDescent="0.2">
      <c r="A530" s="14" t="s">
        <v>17</v>
      </c>
      <c r="B530" s="14" t="s">
        <v>447</v>
      </c>
      <c r="C530" s="15" t="s">
        <v>198</v>
      </c>
      <c r="D530" s="35">
        <v>7</v>
      </c>
      <c r="E530" s="35">
        <v>1</v>
      </c>
      <c r="F530">
        <v>50269.2</v>
      </c>
      <c r="G530">
        <f>2^(LOG(F530/Dashboard!$B$2,2)/LOG(Dashboard!$C$2/Dashboard!$B$2,2))-1</f>
        <v>1.0778435695944153</v>
      </c>
      <c r="H530" s="16" t="s">
        <v>47</v>
      </c>
      <c r="I530" s="17">
        <v>0.1237501237501</v>
      </c>
      <c r="J530" s="17">
        <v>0.1237501237501</v>
      </c>
      <c r="S530" s="40">
        <v>404</v>
      </c>
      <c r="U530" s="35">
        <v>40404</v>
      </c>
      <c r="V530" s="41">
        <v>1.0001485001485001E-2</v>
      </c>
    </row>
    <row r="531" spans="1:22" x14ac:dyDescent="0.2">
      <c r="A531" s="14" t="s">
        <v>17</v>
      </c>
      <c r="B531" s="14" t="s">
        <v>447</v>
      </c>
      <c r="C531" s="15" t="s">
        <v>199</v>
      </c>
      <c r="D531" s="35">
        <v>7</v>
      </c>
      <c r="E531" s="35">
        <v>2</v>
      </c>
      <c r="F531">
        <v>27904.1</v>
      </c>
      <c r="G531">
        <f>2^(LOG(F531/Dashboard!$B$2,2)/LOG(Dashboard!$C$2/Dashboard!$B$2,2))-1</f>
        <v>0.46897706766443426</v>
      </c>
      <c r="H531" s="16" t="s">
        <v>47</v>
      </c>
      <c r="I531" s="17">
        <v>0.1237501237501</v>
      </c>
      <c r="J531" s="17">
        <v>0.1237501237501</v>
      </c>
      <c r="S531" s="40">
        <v>404</v>
      </c>
      <c r="U531" s="35">
        <v>40404</v>
      </c>
      <c r="V531" s="41">
        <v>1.0001485001485001E-2</v>
      </c>
    </row>
    <row r="532" spans="1:22" x14ac:dyDescent="0.2">
      <c r="A532" s="14" t="s">
        <v>17</v>
      </c>
      <c r="B532" s="14" t="s">
        <v>447</v>
      </c>
      <c r="C532" s="15" t="s">
        <v>200</v>
      </c>
      <c r="D532" s="35">
        <v>7</v>
      </c>
      <c r="E532" s="35">
        <v>3</v>
      </c>
      <c r="F532">
        <v>46571.78</v>
      </c>
      <c r="G532">
        <f>2^(LOG(F532/Dashboard!$B$2,2)/LOG(Dashboard!$C$2/Dashboard!$B$2,2))-1</f>
        <v>0.98639913278097957</v>
      </c>
      <c r="H532" s="16" t="s">
        <v>47</v>
      </c>
      <c r="I532" s="17">
        <v>0.1237501237501</v>
      </c>
      <c r="J532" s="17">
        <v>0.1237501237501</v>
      </c>
      <c r="S532" s="40">
        <v>404</v>
      </c>
      <c r="U532" s="35">
        <v>40404</v>
      </c>
      <c r="V532" s="41">
        <v>1.0001485001485001E-2</v>
      </c>
    </row>
    <row r="533" spans="1:22" x14ac:dyDescent="0.2">
      <c r="A533" s="14" t="s">
        <v>17</v>
      </c>
      <c r="B533" s="14" t="s">
        <v>447</v>
      </c>
      <c r="C533" s="15" t="s">
        <v>201</v>
      </c>
      <c r="D533" s="35">
        <v>7</v>
      </c>
      <c r="E533" s="35">
        <v>4</v>
      </c>
      <c r="F533">
        <v>41047.040000000001</v>
      </c>
      <c r="G533">
        <f>2^(LOG(F533/Dashboard!$B$2,2)/LOG(Dashboard!$C$2/Dashboard!$B$2,2))-1</f>
        <v>0.84399125834649391</v>
      </c>
      <c r="H533" s="18" t="s">
        <v>51</v>
      </c>
      <c r="I533" s="19">
        <v>4.5919544635519997E-2</v>
      </c>
      <c r="K533" s="19">
        <v>4.5919544635519997E-2</v>
      </c>
      <c r="S533" s="40">
        <v>430.8</v>
      </c>
      <c r="T533" s="40">
        <v>2688</v>
      </c>
      <c r="U533" s="35">
        <v>43118.894486340003</v>
      </c>
      <c r="V533" s="41">
        <v>9.9909797116078895E-3</v>
      </c>
    </row>
    <row r="534" spans="1:22" x14ac:dyDescent="0.2">
      <c r="A534" s="14" t="s">
        <v>17</v>
      </c>
      <c r="B534" s="14" t="s">
        <v>447</v>
      </c>
      <c r="C534" s="15" t="s">
        <v>202</v>
      </c>
      <c r="D534" s="35">
        <v>7</v>
      </c>
      <c r="E534" s="35">
        <v>5</v>
      </c>
      <c r="F534">
        <v>38366.65</v>
      </c>
      <c r="G534">
        <f>2^(LOG(F534/Dashboard!$B$2,2)/LOG(Dashboard!$C$2/Dashboard!$B$2,2))-1</f>
        <v>0.77207178225324613</v>
      </c>
      <c r="H534" s="18" t="s">
        <v>51</v>
      </c>
      <c r="I534" s="19">
        <v>4.5919544635519997E-2</v>
      </c>
      <c r="K534" s="19">
        <v>4.5919544635519997E-2</v>
      </c>
      <c r="S534" s="40">
        <v>430.8</v>
      </c>
      <c r="T534" s="40">
        <v>2688</v>
      </c>
      <c r="U534" s="35">
        <v>43118.894486340003</v>
      </c>
      <c r="V534" s="41">
        <v>9.9909797116078895E-3</v>
      </c>
    </row>
    <row r="535" spans="1:22" x14ac:dyDescent="0.2">
      <c r="A535" s="14" t="s">
        <v>17</v>
      </c>
      <c r="B535" s="14" t="s">
        <v>447</v>
      </c>
      <c r="C535" s="15" t="s">
        <v>203</v>
      </c>
      <c r="D535" s="35">
        <v>7</v>
      </c>
      <c r="E535" s="35">
        <v>6</v>
      </c>
      <c r="F535">
        <v>43321.09</v>
      </c>
      <c r="G535">
        <f>2^(LOG(F535/Dashboard!$B$2,2)/LOG(Dashboard!$C$2/Dashboard!$B$2,2))-1</f>
        <v>0.90350700690675301</v>
      </c>
      <c r="H535" s="18" t="s">
        <v>51</v>
      </c>
      <c r="I535" s="19">
        <v>4.5919544635519997E-2</v>
      </c>
      <c r="K535" s="19">
        <v>4.5919544635519997E-2</v>
      </c>
      <c r="S535" s="40">
        <v>430.8</v>
      </c>
      <c r="T535" s="40">
        <v>2688</v>
      </c>
      <c r="U535" s="35">
        <v>43118.894486340003</v>
      </c>
      <c r="V535" s="41">
        <v>9.9909797116078895E-3</v>
      </c>
    </row>
    <row r="536" spans="1:22" x14ac:dyDescent="0.2">
      <c r="A536" s="14" t="s">
        <v>17</v>
      </c>
      <c r="B536" s="14" t="s">
        <v>447</v>
      </c>
      <c r="C536" s="15" t="s">
        <v>204</v>
      </c>
      <c r="D536" s="35">
        <v>7</v>
      </c>
      <c r="E536" s="35">
        <v>7</v>
      </c>
      <c r="F536">
        <v>32285.87</v>
      </c>
      <c r="G536">
        <f>2^(LOG(F536/Dashboard!$B$2,2)/LOG(Dashboard!$C$2/Dashboard!$B$2,2))-1</f>
        <v>0.6007820460734643</v>
      </c>
      <c r="H536" s="20" t="s">
        <v>55</v>
      </c>
      <c r="I536" s="21">
        <v>1.980001980002E-3</v>
      </c>
      <c r="L536" s="21">
        <v>1.980001980002E-3</v>
      </c>
      <c r="S536" s="40">
        <v>404</v>
      </c>
      <c r="U536" s="35">
        <v>40404</v>
      </c>
      <c r="V536" s="41">
        <v>0.01</v>
      </c>
    </row>
    <row r="537" spans="1:22" x14ac:dyDescent="0.2">
      <c r="A537" s="14" t="s">
        <v>17</v>
      </c>
      <c r="B537" s="14" t="s">
        <v>447</v>
      </c>
      <c r="C537" s="15" t="s">
        <v>205</v>
      </c>
      <c r="D537" s="35">
        <v>7</v>
      </c>
      <c r="E537" s="35">
        <v>8</v>
      </c>
      <c r="F537">
        <v>29771.82</v>
      </c>
      <c r="G537">
        <f>2^(LOG(F537/Dashboard!$B$2,2)/LOG(Dashboard!$C$2/Dashboard!$B$2,2))-1</f>
        <v>0.52612871423064433</v>
      </c>
      <c r="H537" s="20" t="s">
        <v>55</v>
      </c>
      <c r="I537" s="21">
        <v>1.980001980002E-3</v>
      </c>
      <c r="L537" s="21">
        <v>1.980001980002E-3</v>
      </c>
      <c r="S537" s="40">
        <v>404</v>
      </c>
      <c r="U537" s="35">
        <v>40404</v>
      </c>
      <c r="V537" s="41">
        <v>0.01</v>
      </c>
    </row>
    <row r="538" spans="1:22" x14ac:dyDescent="0.2">
      <c r="A538" s="14" t="s">
        <v>17</v>
      </c>
      <c r="B538" s="14" t="s">
        <v>447</v>
      </c>
      <c r="C538" s="15" t="s">
        <v>206</v>
      </c>
      <c r="D538" s="35">
        <v>7</v>
      </c>
      <c r="E538" s="35">
        <v>9</v>
      </c>
      <c r="F538">
        <v>26176.58</v>
      </c>
      <c r="G538">
        <f>2^(LOG(F538/Dashboard!$B$2,2)/LOG(Dashboard!$C$2/Dashboard!$B$2,2))-1</f>
        <v>0.41469903638524008</v>
      </c>
      <c r="H538" s="20" t="s">
        <v>55</v>
      </c>
      <c r="I538" s="21">
        <v>1.980001980002E-3</v>
      </c>
      <c r="L538" s="21">
        <v>1.980001980002E-3</v>
      </c>
      <c r="S538" s="40">
        <v>404</v>
      </c>
      <c r="U538" s="35">
        <v>40404</v>
      </c>
      <c r="V538" s="41">
        <v>0.01</v>
      </c>
    </row>
    <row r="539" spans="1:22" hidden="1" x14ac:dyDescent="0.2">
      <c r="A539" s="14" t="s">
        <v>17</v>
      </c>
      <c r="B539" s="14" t="s">
        <v>447</v>
      </c>
      <c r="C539" s="15" t="s">
        <v>207</v>
      </c>
      <c r="D539" s="35">
        <v>7</v>
      </c>
      <c r="E539" s="35">
        <v>10</v>
      </c>
      <c r="F539">
        <v>26017.37</v>
      </c>
      <c r="G539">
        <f>2^(LOG(F539/Dashboard!$B$2,2)/LOG(Dashboard!$C$2/Dashboard!$B$2,2))-1</f>
        <v>0.40962369147596056</v>
      </c>
      <c r="H539" s="14" t="s">
        <v>59</v>
      </c>
      <c r="J539" s="17">
        <v>0.11743155243389999</v>
      </c>
      <c r="K539" s="19">
        <v>4.6502894763820003E-2</v>
      </c>
      <c r="S539" s="40">
        <v>425.6</v>
      </c>
      <c r="T539" s="40">
        <v>2152.08</v>
      </c>
      <c r="U539" s="35">
        <v>42577.994554019999</v>
      </c>
      <c r="V539" s="41">
        <v>9.9981223742204792E-3</v>
      </c>
    </row>
    <row r="540" spans="1:22" hidden="1" x14ac:dyDescent="0.2">
      <c r="A540" s="14" t="s">
        <v>17</v>
      </c>
      <c r="B540" s="14" t="s">
        <v>447</v>
      </c>
      <c r="C540" s="15" t="s">
        <v>208</v>
      </c>
      <c r="D540" s="35">
        <v>7</v>
      </c>
      <c r="E540" s="35">
        <v>11</v>
      </c>
      <c r="F540">
        <v>22814.21</v>
      </c>
      <c r="G540">
        <f>2^(LOG(F540/Dashboard!$B$2,2)/LOG(Dashboard!$C$2/Dashboard!$B$2,2))-1</f>
        <v>0.30463637532330279</v>
      </c>
      <c r="H540" s="14" t="s">
        <v>59</v>
      </c>
      <c r="J540" s="17">
        <v>0.11743155243389999</v>
      </c>
      <c r="K540" s="19">
        <v>4.6502894763820003E-2</v>
      </c>
      <c r="S540" s="40">
        <v>425.6</v>
      </c>
      <c r="T540" s="40">
        <v>2152.08</v>
      </c>
      <c r="U540" s="35">
        <v>42577.994554019999</v>
      </c>
      <c r="V540" s="41">
        <v>9.9981223742204792E-3</v>
      </c>
    </row>
    <row r="541" spans="1:22" hidden="1" x14ac:dyDescent="0.2">
      <c r="A541" s="14" t="s">
        <v>17</v>
      </c>
      <c r="B541" s="14" t="s">
        <v>447</v>
      </c>
      <c r="C541" s="15" t="s">
        <v>209</v>
      </c>
      <c r="D541" s="35">
        <v>7</v>
      </c>
      <c r="E541" s="35">
        <v>12</v>
      </c>
      <c r="F541">
        <v>35897.74</v>
      </c>
      <c r="G541">
        <f>2^(LOG(F541/Dashboard!$B$2,2)/LOG(Dashboard!$C$2/Dashboard!$B$2,2))-1</f>
        <v>0.70397679066131746</v>
      </c>
      <c r="H541" s="14" t="s">
        <v>59</v>
      </c>
      <c r="J541" s="17">
        <v>0.1237501237501</v>
      </c>
      <c r="L541" s="21">
        <v>1.980001980002E-3</v>
      </c>
      <c r="S541" s="40">
        <v>404</v>
      </c>
      <c r="U541" s="35">
        <v>40404</v>
      </c>
      <c r="V541" s="41">
        <v>1.0002475002475E-2</v>
      </c>
    </row>
    <row r="542" spans="1:22" hidden="1" x14ac:dyDescent="0.2">
      <c r="A542" s="14" t="s">
        <v>17</v>
      </c>
      <c r="B542" s="14" t="s">
        <v>447</v>
      </c>
      <c r="C542" s="15" t="s">
        <v>210</v>
      </c>
      <c r="D542" s="35">
        <v>7</v>
      </c>
      <c r="E542" s="35">
        <v>13</v>
      </c>
      <c r="F542">
        <v>25582.52</v>
      </c>
      <c r="G542">
        <f>2^(LOG(F542/Dashboard!$B$2,2)/LOG(Dashboard!$C$2/Dashboard!$B$2,2))-1</f>
        <v>0.39569597389844802</v>
      </c>
      <c r="H542" s="14" t="s">
        <v>59</v>
      </c>
      <c r="J542" s="17">
        <v>0.1237501237501</v>
      </c>
      <c r="L542" s="21">
        <v>1.980001980002E-3</v>
      </c>
      <c r="S542" s="40">
        <v>404</v>
      </c>
      <c r="U542" s="35">
        <v>40404</v>
      </c>
      <c r="V542" s="41">
        <v>1.0002475002475E-2</v>
      </c>
    </row>
    <row r="543" spans="1:22" hidden="1" x14ac:dyDescent="0.2">
      <c r="A543" s="14" t="s">
        <v>17</v>
      </c>
      <c r="B543" s="14" t="s">
        <v>447</v>
      </c>
      <c r="C543" s="15" t="s">
        <v>211</v>
      </c>
      <c r="D543" s="35">
        <v>7</v>
      </c>
      <c r="E543" s="35">
        <v>14</v>
      </c>
      <c r="F543">
        <v>1090.691</v>
      </c>
      <c r="G543">
        <f>2^(LOG(F543/Dashboard!$B$2,2)/LOG(Dashboard!$C$2/Dashboard!$B$2,2))-1</f>
        <v>-0.78244916299233369</v>
      </c>
      <c r="H543" s="22" t="s">
        <v>64</v>
      </c>
      <c r="I543" s="23">
        <v>9.9990099990099992</v>
      </c>
      <c r="Q543" s="23">
        <v>9.9990099990099992</v>
      </c>
      <c r="S543" s="40">
        <v>363.6</v>
      </c>
      <c r="U543" s="35">
        <v>40404</v>
      </c>
      <c r="V543" s="41">
        <v>9.9990099990099994E-3</v>
      </c>
    </row>
    <row r="544" spans="1:22" hidden="1" x14ac:dyDescent="0.2">
      <c r="A544" s="14" t="s">
        <v>17</v>
      </c>
      <c r="B544" s="14" t="s">
        <v>447</v>
      </c>
      <c r="C544" s="15" t="s">
        <v>212</v>
      </c>
      <c r="D544" s="35">
        <v>7</v>
      </c>
      <c r="E544" s="35">
        <v>15</v>
      </c>
      <c r="F544">
        <v>31615.77</v>
      </c>
      <c r="G544">
        <f>2^(LOG(F544/Dashboard!$B$2,2)/LOG(Dashboard!$C$2/Dashboard!$B$2,2))-1</f>
        <v>0.58112466599735013</v>
      </c>
      <c r="H544" s="14" t="s">
        <v>451</v>
      </c>
      <c r="S544" s="40">
        <v>430.8</v>
      </c>
      <c r="T544" s="40">
        <v>2688</v>
      </c>
      <c r="U544" s="35">
        <v>43118.879999999997</v>
      </c>
      <c r="V544" s="41">
        <v>9.9909830682058508E-3</v>
      </c>
    </row>
    <row r="545" spans="1:22" hidden="1" x14ac:dyDescent="0.2">
      <c r="A545" s="14" t="s">
        <v>17</v>
      </c>
      <c r="B545" s="14" t="s">
        <v>447</v>
      </c>
      <c r="C545" s="15" t="s">
        <v>213</v>
      </c>
      <c r="D545" s="35">
        <v>7</v>
      </c>
      <c r="E545" s="35">
        <v>16</v>
      </c>
      <c r="F545">
        <v>42363.47</v>
      </c>
      <c r="G545">
        <f>2^(LOG(F545/Dashboard!$B$2,2)/LOG(Dashboard!$C$2/Dashboard!$B$2,2))-1</f>
        <v>0.87860484821240226</v>
      </c>
      <c r="H545" s="14" t="s">
        <v>450</v>
      </c>
      <c r="S545" s="40">
        <v>404</v>
      </c>
      <c r="U545" s="35">
        <v>40404</v>
      </c>
      <c r="V545" s="41">
        <v>9.9990099990099994E-3</v>
      </c>
    </row>
    <row r="546" spans="1:22" hidden="1" x14ac:dyDescent="0.2">
      <c r="A546" s="14" t="s">
        <v>17</v>
      </c>
      <c r="B546" s="14" t="s">
        <v>447</v>
      </c>
      <c r="C546" s="15" t="s">
        <v>214</v>
      </c>
      <c r="D546" s="35">
        <v>7</v>
      </c>
      <c r="E546" s="35">
        <v>17</v>
      </c>
      <c r="F546">
        <v>32699.33</v>
      </c>
      <c r="G546">
        <f>2^(LOG(F546/Dashboard!$B$2,2)/LOG(Dashboard!$C$2/Dashboard!$B$2,2))-1</f>
        <v>0.61282730480086656</v>
      </c>
      <c r="H546" s="14" t="s">
        <v>450</v>
      </c>
      <c r="S546" s="40">
        <v>404</v>
      </c>
      <c r="U546" s="35">
        <v>40404</v>
      </c>
      <c r="V546" s="41">
        <v>9.9990099990099994E-3</v>
      </c>
    </row>
    <row r="547" spans="1:22" hidden="1" x14ac:dyDescent="0.2">
      <c r="A547" s="14" t="s">
        <v>17</v>
      </c>
      <c r="B547" s="14" t="s">
        <v>447</v>
      </c>
      <c r="C547" s="15" t="s">
        <v>215</v>
      </c>
      <c r="D547" s="35">
        <v>7</v>
      </c>
      <c r="E547" s="35">
        <v>18</v>
      </c>
      <c r="F547">
        <v>40785.65</v>
      </c>
      <c r="G547">
        <f>2^(LOG(F547/Dashboard!$B$2,2)/LOG(Dashboard!$C$2/Dashboard!$B$2,2))-1</f>
        <v>0.83706441007645416</v>
      </c>
      <c r="H547" s="24" t="s">
        <v>69</v>
      </c>
      <c r="I547" s="25">
        <v>1.485001485001E-2</v>
      </c>
      <c r="M547" s="25">
        <v>1.485001485001E-2</v>
      </c>
      <c r="S547" s="40">
        <v>404</v>
      </c>
      <c r="U547" s="35">
        <v>40404</v>
      </c>
      <c r="V547" s="41">
        <v>1.0000495000495E-2</v>
      </c>
    </row>
    <row r="548" spans="1:22" hidden="1" x14ac:dyDescent="0.2">
      <c r="A548" s="14" t="s">
        <v>17</v>
      </c>
      <c r="B548" s="14" t="s">
        <v>447</v>
      </c>
      <c r="C548" s="15" t="s">
        <v>216</v>
      </c>
      <c r="D548" s="35">
        <v>7</v>
      </c>
      <c r="E548" s="35">
        <v>19</v>
      </c>
      <c r="F548">
        <v>44209.81</v>
      </c>
      <c r="G548">
        <f>2^(LOG(F548/Dashboard!$B$2,2)/LOG(Dashboard!$C$2/Dashboard!$B$2,2))-1</f>
        <v>0.92641586893502681</v>
      </c>
      <c r="H548" s="24" t="s">
        <v>69</v>
      </c>
      <c r="I548" s="25">
        <v>1.485001485001E-2</v>
      </c>
      <c r="M548" s="25">
        <v>1.485001485001E-2</v>
      </c>
      <c r="S548" s="40">
        <v>404</v>
      </c>
      <c r="U548" s="35">
        <v>40404</v>
      </c>
      <c r="V548" s="41">
        <v>1.0000495000495E-2</v>
      </c>
    </row>
    <row r="549" spans="1:22" hidden="1" x14ac:dyDescent="0.2">
      <c r="A549" s="14" t="s">
        <v>17</v>
      </c>
      <c r="B549" s="14" t="s">
        <v>447</v>
      </c>
      <c r="C549" s="15" t="s">
        <v>217</v>
      </c>
      <c r="D549" s="35">
        <v>7</v>
      </c>
      <c r="E549" s="35">
        <v>20</v>
      </c>
      <c r="F549">
        <v>62682.63</v>
      </c>
      <c r="G549">
        <f>2^(LOG(F549/Dashboard!$B$2,2)/LOG(Dashboard!$C$2/Dashboard!$B$2,2))-1</f>
        <v>1.3663377297862365</v>
      </c>
      <c r="H549" s="26" t="s">
        <v>72</v>
      </c>
      <c r="I549" s="27">
        <v>1.485001485001E-2</v>
      </c>
      <c r="N549" s="27">
        <v>1.485001485001E-2</v>
      </c>
      <c r="S549" s="40">
        <v>404</v>
      </c>
      <c r="U549" s="35">
        <v>40404</v>
      </c>
      <c r="V549" s="41">
        <v>1.0000495000495E-2</v>
      </c>
    </row>
    <row r="550" spans="1:22" hidden="1" x14ac:dyDescent="0.2">
      <c r="A550" s="14" t="s">
        <v>17</v>
      </c>
      <c r="B550" s="14" t="s">
        <v>447</v>
      </c>
      <c r="C550" s="15" t="s">
        <v>218</v>
      </c>
      <c r="D550" s="35">
        <v>7</v>
      </c>
      <c r="E550" s="35">
        <v>21</v>
      </c>
      <c r="F550">
        <v>28861.72</v>
      </c>
      <c r="G550">
        <f>2^(LOG(F550/Dashboard!$B$2,2)/LOG(Dashboard!$C$2/Dashboard!$B$2,2))-1</f>
        <v>0.49846989058502444</v>
      </c>
      <c r="H550" s="26" t="s">
        <v>72</v>
      </c>
      <c r="I550" s="27">
        <v>1.485001485001E-2</v>
      </c>
      <c r="N550" s="27">
        <v>1.485001485001E-2</v>
      </c>
      <c r="S550" s="40">
        <v>404</v>
      </c>
      <c r="U550" s="35">
        <v>40404</v>
      </c>
      <c r="V550" s="41">
        <v>1.0000495000495E-2</v>
      </c>
    </row>
    <row r="551" spans="1:22" hidden="1" x14ac:dyDescent="0.2">
      <c r="A551" s="14" t="s">
        <v>17</v>
      </c>
      <c r="B551" s="14" t="s">
        <v>447</v>
      </c>
      <c r="C551" s="15" t="s">
        <v>219</v>
      </c>
      <c r="D551" s="35">
        <v>7</v>
      </c>
      <c r="E551" s="35">
        <v>22</v>
      </c>
      <c r="F551">
        <v>4897.415</v>
      </c>
      <c r="G551">
        <f>2^(LOG(F551/Dashboard!$B$2,2)/LOG(Dashboard!$C$2/Dashboard!$B$2,2))-1</f>
        <v>-0.47298855154234187</v>
      </c>
      <c r="H551" s="14" t="s">
        <v>75</v>
      </c>
      <c r="M551" s="25">
        <v>0.17325017325020001</v>
      </c>
      <c r="N551" s="27">
        <v>0.17325017325020001</v>
      </c>
      <c r="R551" s="28">
        <v>1.485001485001E-2</v>
      </c>
      <c r="S551" s="40">
        <v>402.4</v>
      </c>
      <c r="U551" s="35">
        <v>40404</v>
      </c>
      <c r="V551" s="41">
        <v>9.9955449955449992E-3</v>
      </c>
    </row>
    <row r="552" spans="1:22" hidden="1" x14ac:dyDescent="0.2">
      <c r="A552" s="14" t="s">
        <v>17</v>
      </c>
      <c r="B552" s="14" t="s">
        <v>447</v>
      </c>
      <c r="C552" s="15" t="s">
        <v>220</v>
      </c>
      <c r="D552" s="35">
        <v>7</v>
      </c>
      <c r="E552" s="35">
        <v>23</v>
      </c>
      <c r="F552">
        <v>2411.8760000000002</v>
      </c>
      <c r="G552">
        <f>2^(LOG(F552/Dashboard!$B$2,2)/LOG(Dashboard!$C$2/Dashboard!$B$2,2))-1</f>
        <v>-0.65278282128650034</v>
      </c>
      <c r="H552" s="14" t="s">
        <v>75</v>
      </c>
      <c r="M552" s="25">
        <v>0.17325017325020001</v>
      </c>
      <c r="N552" s="27">
        <v>0.17325017325020001</v>
      </c>
      <c r="R552" s="28">
        <v>1.485001485001E-2</v>
      </c>
      <c r="S552" s="40">
        <v>402.4</v>
      </c>
      <c r="U552" s="35">
        <v>40404</v>
      </c>
      <c r="V552" s="41">
        <v>9.9955449955449992E-3</v>
      </c>
    </row>
    <row r="553" spans="1:22" hidden="1" x14ac:dyDescent="0.2">
      <c r="A553" s="14" t="s">
        <v>17</v>
      </c>
      <c r="B553" s="14" t="s">
        <v>447</v>
      </c>
      <c r="C553" s="15" t="s">
        <v>221</v>
      </c>
      <c r="D553" s="35">
        <v>7</v>
      </c>
      <c r="E553" s="35">
        <v>24</v>
      </c>
      <c r="F553">
        <v>11.881</v>
      </c>
      <c r="G553">
        <f>2^(LOG(F553/Dashboard!$B$2,2)/LOG(Dashboard!$C$2/Dashboard!$B$2,2))-1</f>
        <v>-0.98482191946305009</v>
      </c>
      <c r="H553" s="14" t="s">
        <v>449</v>
      </c>
    </row>
    <row r="554" spans="1:22" x14ac:dyDescent="0.2">
      <c r="A554" s="14" t="s">
        <v>17</v>
      </c>
      <c r="B554" s="14" t="s">
        <v>447</v>
      </c>
      <c r="C554" s="15" t="s">
        <v>222</v>
      </c>
      <c r="D554" s="35">
        <v>8</v>
      </c>
      <c r="E554" s="35">
        <v>1</v>
      </c>
      <c r="F554">
        <v>64966.2</v>
      </c>
      <c r="G554">
        <f>2^(LOG(F554/Dashboard!$B$2,2)/LOG(Dashboard!$C$2/Dashboard!$B$2,2))-1</f>
        <v>1.4167500022615234</v>
      </c>
      <c r="H554" s="16" t="s">
        <v>47</v>
      </c>
      <c r="I554" s="17">
        <v>2.475002475002E-2</v>
      </c>
      <c r="J554" s="17">
        <v>2.475002475002E-2</v>
      </c>
      <c r="S554" s="40">
        <v>404</v>
      </c>
      <c r="U554" s="35">
        <v>40404</v>
      </c>
      <c r="V554" s="41">
        <v>9.9995049995050007E-3</v>
      </c>
    </row>
    <row r="555" spans="1:22" x14ac:dyDescent="0.2">
      <c r="A555" s="14" t="s">
        <v>17</v>
      </c>
      <c r="B555" s="14" t="s">
        <v>447</v>
      </c>
      <c r="C555" s="15" t="s">
        <v>223</v>
      </c>
      <c r="D555" s="35">
        <v>8</v>
      </c>
      <c r="E555" s="35">
        <v>2</v>
      </c>
      <c r="F555">
        <v>17634.02</v>
      </c>
      <c r="G555">
        <f>2^(LOG(F555/Dashboard!$B$2,2)/LOG(Dashboard!$C$2/Dashboard!$B$2,2))-1</f>
        <v>0.1209714095464649</v>
      </c>
      <c r="H555" s="16" t="s">
        <v>47</v>
      </c>
      <c r="I555" s="17">
        <v>2.475002475002E-2</v>
      </c>
      <c r="J555" s="17">
        <v>2.475002475002E-2</v>
      </c>
      <c r="S555" s="40">
        <v>404</v>
      </c>
      <c r="U555" s="35">
        <v>40404</v>
      </c>
      <c r="V555" s="41">
        <v>9.9995049995050007E-3</v>
      </c>
    </row>
    <row r="556" spans="1:22" x14ac:dyDescent="0.2">
      <c r="A556" s="14" t="s">
        <v>17</v>
      </c>
      <c r="B556" s="14" t="s">
        <v>447</v>
      </c>
      <c r="C556" s="15" t="s">
        <v>224</v>
      </c>
      <c r="D556" s="35">
        <v>8</v>
      </c>
      <c r="E556" s="35">
        <v>3</v>
      </c>
      <c r="F556">
        <v>40916.339999999997</v>
      </c>
      <c r="G556">
        <f>2^(LOG(F556/Dashboard!$B$2,2)/LOG(Dashboard!$C$2/Dashboard!$B$2,2))-1</f>
        <v>0.84052997449863698</v>
      </c>
      <c r="H556" s="16" t="s">
        <v>47</v>
      </c>
      <c r="I556" s="17">
        <v>2.475002475002E-2</v>
      </c>
      <c r="J556" s="17">
        <v>2.475002475002E-2</v>
      </c>
      <c r="S556" s="40">
        <v>404</v>
      </c>
      <c r="U556" s="35">
        <v>40404</v>
      </c>
      <c r="V556" s="41">
        <v>9.9995049995050007E-3</v>
      </c>
    </row>
    <row r="557" spans="1:22" x14ac:dyDescent="0.2">
      <c r="A557" s="14" t="s">
        <v>17</v>
      </c>
      <c r="B557" s="14" t="s">
        <v>447</v>
      </c>
      <c r="C557" s="15" t="s">
        <v>225</v>
      </c>
      <c r="D557" s="35">
        <v>8</v>
      </c>
      <c r="E557" s="35">
        <v>4</v>
      </c>
      <c r="F557">
        <v>43256.93</v>
      </c>
      <c r="G557">
        <f>2^(LOG(F557/Dashboard!$B$2,2)/LOG(Dashboard!$C$2/Dashboard!$B$2,2))-1</f>
        <v>0.90184569240142332</v>
      </c>
      <c r="H557" s="18" t="s">
        <v>51</v>
      </c>
      <c r="I557" s="19">
        <v>1.0204345949820001E-2</v>
      </c>
      <c r="K557" s="19">
        <v>1.0204345949820001E-2</v>
      </c>
      <c r="S557" s="40">
        <v>430.8</v>
      </c>
      <c r="T557" s="40">
        <v>2688</v>
      </c>
      <c r="U557" s="35">
        <v>43118.883088000002</v>
      </c>
      <c r="V557" s="41">
        <v>9.9909823526920603E-3</v>
      </c>
    </row>
    <row r="558" spans="1:22" x14ac:dyDescent="0.2">
      <c r="A558" s="14" t="s">
        <v>17</v>
      </c>
      <c r="B558" s="14" t="s">
        <v>447</v>
      </c>
      <c r="C558" s="15" t="s">
        <v>226</v>
      </c>
      <c r="D558" s="35">
        <v>8</v>
      </c>
      <c r="E558" s="35">
        <v>5</v>
      </c>
      <c r="F558">
        <v>31180.92</v>
      </c>
      <c r="G558">
        <f>2^(LOG(F558/Dashboard!$B$2,2)/LOG(Dashboard!$C$2/Dashboard!$B$2,2))-1</f>
        <v>0.56827666844578317</v>
      </c>
      <c r="H558" s="18" t="s">
        <v>51</v>
      </c>
      <c r="I558" s="19">
        <v>1.0204345949820001E-2</v>
      </c>
      <c r="K558" s="19">
        <v>1.0204345949820001E-2</v>
      </c>
      <c r="S558" s="40">
        <v>430.8</v>
      </c>
      <c r="T558" s="40">
        <v>2688</v>
      </c>
      <c r="U558" s="35">
        <v>43118.883088000002</v>
      </c>
      <c r="V558" s="41">
        <v>9.9909823526920603E-3</v>
      </c>
    </row>
    <row r="559" spans="1:22" x14ac:dyDescent="0.2">
      <c r="A559" s="14" t="s">
        <v>17</v>
      </c>
      <c r="B559" s="14" t="s">
        <v>447</v>
      </c>
      <c r="C559" s="15" t="s">
        <v>227</v>
      </c>
      <c r="D559" s="35">
        <v>8</v>
      </c>
      <c r="E559" s="35">
        <v>6</v>
      </c>
      <c r="F559">
        <v>43608.62</v>
      </c>
      <c r="G559">
        <f>2^(LOG(F559/Dashboard!$B$2,2)/LOG(Dashboard!$C$2/Dashboard!$B$2,2))-1</f>
        <v>0.91093972576359783</v>
      </c>
      <c r="H559" s="18" t="s">
        <v>51</v>
      </c>
      <c r="I559" s="19">
        <v>1.0204345949820001E-2</v>
      </c>
      <c r="K559" s="19">
        <v>1.0204345949820001E-2</v>
      </c>
      <c r="S559" s="40">
        <v>430.8</v>
      </c>
      <c r="T559" s="40">
        <v>2688</v>
      </c>
      <c r="U559" s="35">
        <v>43118.883088000002</v>
      </c>
      <c r="V559" s="41">
        <v>9.9909823526920603E-3</v>
      </c>
    </row>
    <row r="560" spans="1:22" x14ac:dyDescent="0.2">
      <c r="A560" s="14" t="s">
        <v>17</v>
      </c>
      <c r="B560" s="14" t="s">
        <v>447</v>
      </c>
      <c r="C560" s="15" t="s">
        <v>228</v>
      </c>
      <c r="D560" s="35">
        <v>8</v>
      </c>
      <c r="E560" s="35">
        <v>7</v>
      </c>
      <c r="F560">
        <v>48938.51</v>
      </c>
      <c r="G560">
        <f>2^(LOG(F560/Dashboard!$B$2,2)/LOG(Dashboard!$C$2/Dashboard!$B$2,2))-1</f>
        <v>1.0452619172679802</v>
      </c>
      <c r="H560" s="20" t="s">
        <v>55</v>
      </c>
      <c r="I560" s="21">
        <v>6.435006435006E-4</v>
      </c>
      <c r="L560" s="21">
        <v>6.435006435006E-4</v>
      </c>
      <c r="S560" s="40">
        <v>404</v>
      </c>
      <c r="U560" s="35">
        <v>40404</v>
      </c>
      <c r="V560" s="41">
        <v>9.9993317493317496E-3</v>
      </c>
    </row>
    <row r="561" spans="1:22" x14ac:dyDescent="0.2">
      <c r="A561" s="14" t="s">
        <v>17</v>
      </c>
      <c r="B561" s="14" t="s">
        <v>447</v>
      </c>
      <c r="C561" s="15" t="s">
        <v>229</v>
      </c>
      <c r="D561" s="35">
        <v>8</v>
      </c>
      <c r="E561" s="35">
        <v>8</v>
      </c>
      <c r="F561">
        <v>44549.61</v>
      </c>
      <c r="G561">
        <f>2^(LOG(F561/Dashboard!$B$2,2)/LOG(Dashboard!$C$2/Dashboard!$B$2,2))-1</f>
        <v>0.93512492557767812</v>
      </c>
      <c r="H561" s="20" t="s">
        <v>55</v>
      </c>
      <c r="I561" s="21">
        <v>6.435006435006E-4</v>
      </c>
      <c r="L561" s="21">
        <v>6.435006435006E-4</v>
      </c>
      <c r="S561" s="40">
        <v>404</v>
      </c>
      <c r="U561" s="35">
        <v>40404</v>
      </c>
      <c r="V561" s="41">
        <v>9.9993317493317496E-3</v>
      </c>
    </row>
    <row r="562" spans="1:22" x14ac:dyDescent="0.2">
      <c r="A562" s="14" t="s">
        <v>17</v>
      </c>
      <c r="B562" s="14" t="s">
        <v>447</v>
      </c>
      <c r="C562" s="15" t="s">
        <v>230</v>
      </c>
      <c r="D562" s="35">
        <v>8</v>
      </c>
      <c r="E562" s="35">
        <v>9</v>
      </c>
      <c r="F562">
        <v>55311.56</v>
      </c>
      <c r="G562">
        <f>2^(LOG(F562/Dashboard!$B$2,2)/LOG(Dashboard!$C$2/Dashboard!$B$2,2))-1</f>
        <v>1.1982107906401396</v>
      </c>
      <c r="H562" s="20" t="s">
        <v>55</v>
      </c>
      <c r="I562" s="21">
        <v>6.435006435006E-4</v>
      </c>
      <c r="L562" s="21">
        <v>6.435006435006E-4</v>
      </c>
      <c r="S562" s="40">
        <v>404</v>
      </c>
      <c r="U562" s="35">
        <v>40404</v>
      </c>
      <c r="V562" s="41">
        <v>9.9993317493317496E-3</v>
      </c>
    </row>
    <row r="563" spans="1:22" hidden="1" x14ac:dyDescent="0.2">
      <c r="A563" s="14" t="s">
        <v>17</v>
      </c>
      <c r="B563" s="14" t="s">
        <v>447</v>
      </c>
      <c r="C563" s="15" t="s">
        <v>231</v>
      </c>
      <c r="D563" s="35">
        <v>8</v>
      </c>
      <c r="E563" s="35">
        <v>10</v>
      </c>
      <c r="F563">
        <v>43019.31</v>
      </c>
      <c r="G563">
        <f>2^(LOG(F563/Dashboard!$B$2,2)/LOG(Dashboard!$C$2/Dashboard!$B$2,2))-1</f>
        <v>0.8956840871615579</v>
      </c>
      <c r="H563" s="14" t="s">
        <v>59</v>
      </c>
      <c r="J563" s="17">
        <v>2.3486315683779999E-2</v>
      </c>
      <c r="K563" s="19">
        <v>1.033397890086E-2</v>
      </c>
      <c r="S563" s="40">
        <v>425.6</v>
      </c>
      <c r="T563" s="40">
        <v>2152.64</v>
      </c>
      <c r="U563" s="35">
        <v>42577.985132460002</v>
      </c>
      <c r="V563" s="41">
        <v>9.9962456813284407E-3</v>
      </c>
    </row>
    <row r="564" spans="1:22" hidden="1" x14ac:dyDescent="0.2">
      <c r="A564" s="14" t="s">
        <v>17</v>
      </c>
      <c r="B564" s="14" t="s">
        <v>447</v>
      </c>
      <c r="C564" s="15" t="s">
        <v>232</v>
      </c>
      <c r="D564" s="35">
        <v>8</v>
      </c>
      <c r="E564" s="35">
        <v>11</v>
      </c>
      <c r="F564">
        <v>26887.07</v>
      </c>
      <c r="G564">
        <f>2^(LOG(F564/Dashboard!$B$2,2)/LOG(Dashboard!$C$2/Dashboard!$B$2,2))-1</f>
        <v>0.43719535318741376</v>
      </c>
      <c r="H564" s="14" t="s">
        <v>59</v>
      </c>
      <c r="J564" s="17">
        <v>2.3486315683779999E-2</v>
      </c>
      <c r="K564" s="19">
        <v>1.033397890086E-2</v>
      </c>
      <c r="S564" s="40">
        <v>425.6</v>
      </c>
      <c r="T564" s="40">
        <v>2152.64</v>
      </c>
      <c r="U564" s="35">
        <v>42577.985132460002</v>
      </c>
      <c r="V564" s="41">
        <v>9.9962456813284407E-3</v>
      </c>
    </row>
    <row r="565" spans="1:22" hidden="1" x14ac:dyDescent="0.2">
      <c r="A565" s="14" t="s">
        <v>17</v>
      </c>
      <c r="B565" s="14" t="s">
        <v>447</v>
      </c>
      <c r="C565" s="15" t="s">
        <v>233</v>
      </c>
      <c r="D565" s="35">
        <v>8</v>
      </c>
      <c r="E565" s="35">
        <v>12</v>
      </c>
      <c r="F565">
        <v>21799.56</v>
      </c>
      <c r="G565">
        <f>2^(LOG(F565/Dashboard!$B$2,2)/LOG(Dashboard!$C$2/Dashboard!$B$2,2))-1</f>
        <v>0.27013510312756761</v>
      </c>
      <c r="H565" s="14" t="s">
        <v>59</v>
      </c>
      <c r="J565" s="17">
        <v>2.475002475002E-2</v>
      </c>
      <c r="L565" s="21">
        <v>6.435006435006E-4</v>
      </c>
      <c r="S565" s="40">
        <v>404</v>
      </c>
      <c r="U565" s="35">
        <v>40404</v>
      </c>
      <c r="V565" s="41">
        <v>9.9998267498267492E-3</v>
      </c>
    </row>
    <row r="566" spans="1:22" hidden="1" x14ac:dyDescent="0.2">
      <c r="A566" s="14" t="s">
        <v>17</v>
      </c>
      <c r="B566" s="14" t="s">
        <v>447</v>
      </c>
      <c r="C566" s="15" t="s">
        <v>234</v>
      </c>
      <c r="D566" s="35">
        <v>8</v>
      </c>
      <c r="E566" s="35">
        <v>13</v>
      </c>
      <c r="F566">
        <v>29061.32</v>
      </c>
      <c r="G566">
        <f>2^(LOG(F566/Dashboard!$B$2,2)/LOG(Dashboard!$C$2/Dashboard!$B$2,2))-1</f>
        <v>0.50456625691576407</v>
      </c>
      <c r="H566" s="14" t="s">
        <v>59</v>
      </c>
      <c r="J566" s="17">
        <v>2.475002475002E-2</v>
      </c>
      <c r="L566" s="21">
        <v>6.435006435006E-4</v>
      </c>
      <c r="S566" s="40">
        <v>404</v>
      </c>
      <c r="U566" s="35">
        <v>40404</v>
      </c>
      <c r="V566" s="41">
        <v>9.9998267498267492E-3</v>
      </c>
    </row>
    <row r="567" spans="1:22" hidden="1" x14ac:dyDescent="0.2">
      <c r="A567" s="14" t="s">
        <v>17</v>
      </c>
      <c r="B567" s="14" t="s">
        <v>447</v>
      </c>
      <c r="C567" s="15" t="s">
        <v>235</v>
      </c>
      <c r="D567" s="35">
        <v>8</v>
      </c>
      <c r="E567" s="35">
        <v>14</v>
      </c>
      <c r="F567">
        <v>715.24599999999998</v>
      </c>
      <c r="G567">
        <f>2^(LOG(F567/Dashboard!$B$2,2)/LOG(Dashboard!$C$2/Dashboard!$B$2,2))-1</f>
        <v>-0.83032901004136028</v>
      </c>
      <c r="H567" s="22" t="s">
        <v>64</v>
      </c>
      <c r="I567" s="23">
        <v>9.9990099990099992</v>
      </c>
      <c r="Q567" s="23">
        <v>9.9990099990099992</v>
      </c>
      <c r="S567" s="40">
        <v>363.6</v>
      </c>
      <c r="U567" s="35">
        <v>40404</v>
      </c>
      <c r="V567" s="41">
        <v>9.9990099990099994E-3</v>
      </c>
    </row>
    <row r="568" spans="1:22" hidden="1" x14ac:dyDescent="0.2">
      <c r="A568" s="14" t="s">
        <v>17</v>
      </c>
      <c r="B568" s="14" t="s">
        <v>447</v>
      </c>
      <c r="C568" s="15" t="s">
        <v>236</v>
      </c>
      <c r="D568" s="35">
        <v>8</v>
      </c>
      <c r="E568" s="35">
        <v>15</v>
      </c>
      <c r="F568">
        <v>40350.800000000003</v>
      </c>
      <c r="G568">
        <f>2^(LOG(F568/Dashboard!$B$2,2)/LOG(Dashboard!$C$2/Dashboard!$B$2,2))-1</f>
        <v>0.82550031430935555</v>
      </c>
      <c r="H568" s="14" t="s">
        <v>451</v>
      </c>
      <c r="S568" s="40">
        <v>430.8</v>
      </c>
      <c r="T568" s="40">
        <v>2688</v>
      </c>
      <c r="U568" s="35">
        <v>43118.879999999997</v>
      </c>
      <c r="V568" s="41">
        <v>9.9909830682058508E-3</v>
      </c>
    </row>
    <row r="569" spans="1:22" hidden="1" x14ac:dyDescent="0.2">
      <c r="A569" s="14" t="s">
        <v>17</v>
      </c>
      <c r="B569" s="14" t="s">
        <v>447</v>
      </c>
      <c r="C569" s="15" t="s">
        <v>237</v>
      </c>
      <c r="D569" s="35">
        <v>8</v>
      </c>
      <c r="E569" s="35">
        <v>16</v>
      </c>
      <c r="F569">
        <v>31708.45</v>
      </c>
      <c r="G569">
        <f>2^(LOG(F569/Dashboard!$B$2,2)/LOG(Dashboard!$C$2/Dashboard!$B$2,2))-1</f>
        <v>0.5838535639114828</v>
      </c>
      <c r="H569" s="14" t="s">
        <v>450</v>
      </c>
      <c r="S569" s="40">
        <v>404</v>
      </c>
      <c r="U569" s="35">
        <v>40404</v>
      </c>
      <c r="V569" s="41">
        <v>9.9990099990099994E-3</v>
      </c>
    </row>
    <row r="570" spans="1:22" hidden="1" x14ac:dyDescent="0.2">
      <c r="A570" s="14" t="s">
        <v>17</v>
      </c>
      <c r="B570" s="14" t="s">
        <v>447</v>
      </c>
      <c r="C570" s="15" t="s">
        <v>238</v>
      </c>
      <c r="D570" s="35">
        <v>8</v>
      </c>
      <c r="E570" s="35">
        <v>17</v>
      </c>
      <c r="F570">
        <v>20877.580000000002</v>
      </c>
      <c r="G570">
        <f>2^(LOG(F570/Dashboard!$B$2,2)/LOG(Dashboard!$C$2/Dashboard!$B$2,2))-1</f>
        <v>0.23820815061472422</v>
      </c>
      <c r="H570" s="14" t="s">
        <v>450</v>
      </c>
      <c r="S570" s="40">
        <v>404</v>
      </c>
      <c r="U570" s="35">
        <v>40404</v>
      </c>
      <c r="V570" s="41">
        <v>9.9990099990099994E-3</v>
      </c>
    </row>
    <row r="571" spans="1:22" hidden="1" x14ac:dyDescent="0.2">
      <c r="A571" s="14" t="s">
        <v>17</v>
      </c>
      <c r="B571" s="14" t="s">
        <v>447</v>
      </c>
      <c r="C571" s="15" t="s">
        <v>239</v>
      </c>
      <c r="D571" s="35">
        <v>8</v>
      </c>
      <c r="E571" s="35">
        <v>18</v>
      </c>
      <c r="F571">
        <v>24967.07</v>
      </c>
      <c r="G571">
        <f>2^(LOG(F571/Dashboard!$B$2,2)/LOG(Dashboard!$C$2/Dashboard!$B$2,2))-1</f>
        <v>0.3758164415783658</v>
      </c>
      <c r="H571" s="24" t="s">
        <v>69</v>
      </c>
      <c r="I571" s="25">
        <v>4.950004950005E-3</v>
      </c>
      <c r="M571" s="25">
        <v>4.950004950005E-3</v>
      </c>
      <c r="S571" s="40">
        <v>404</v>
      </c>
      <c r="U571" s="35">
        <v>40404</v>
      </c>
      <c r="V571" s="41">
        <v>9.9995049995050007E-3</v>
      </c>
    </row>
    <row r="572" spans="1:22" hidden="1" x14ac:dyDescent="0.2">
      <c r="A572" s="14" t="s">
        <v>17</v>
      </c>
      <c r="B572" s="14" t="s">
        <v>447</v>
      </c>
      <c r="C572" s="15" t="s">
        <v>240</v>
      </c>
      <c r="D572" s="35">
        <v>8</v>
      </c>
      <c r="E572" s="35">
        <v>19</v>
      </c>
      <c r="F572">
        <v>22809.46</v>
      </c>
      <c r="G572">
        <f>2^(LOG(F572/Dashboard!$B$2,2)/LOG(Dashboard!$C$2/Dashboard!$B$2,2))-1</f>
        <v>0.30447634716042504</v>
      </c>
      <c r="H572" s="24" t="s">
        <v>69</v>
      </c>
      <c r="I572" s="25">
        <v>4.950004950005E-3</v>
      </c>
      <c r="M572" s="25">
        <v>4.950004950005E-3</v>
      </c>
      <c r="S572" s="40">
        <v>404</v>
      </c>
      <c r="U572" s="35">
        <v>40404</v>
      </c>
      <c r="V572" s="41">
        <v>9.9995049995050007E-3</v>
      </c>
    </row>
    <row r="573" spans="1:22" hidden="1" x14ac:dyDescent="0.2">
      <c r="A573" s="14" t="s">
        <v>17</v>
      </c>
      <c r="B573" s="14" t="s">
        <v>447</v>
      </c>
      <c r="C573" s="15" t="s">
        <v>241</v>
      </c>
      <c r="D573" s="35">
        <v>8</v>
      </c>
      <c r="E573" s="35">
        <v>20</v>
      </c>
      <c r="F573">
        <v>19988.87</v>
      </c>
      <c r="G573">
        <f>2^(LOG(F573/Dashboard!$B$2,2)/LOG(Dashboard!$C$2/Dashboard!$B$2,2))-1</f>
        <v>0.20688015598183962</v>
      </c>
      <c r="H573" s="26" t="s">
        <v>72</v>
      </c>
      <c r="I573" s="27">
        <v>4.950004950005E-3</v>
      </c>
      <c r="N573" s="27">
        <v>4.950004950005E-3</v>
      </c>
      <c r="S573" s="40">
        <v>404</v>
      </c>
      <c r="U573" s="35">
        <v>40404</v>
      </c>
      <c r="V573" s="41">
        <v>9.9995049995050007E-3</v>
      </c>
    </row>
    <row r="574" spans="1:22" hidden="1" x14ac:dyDescent="0.2">
      <c r="A574" s="14" t="s">
        <v>17</v>
      </c>
      <c r="B574" s="14" t="s">
        <v>447</v>
      </c>
      <c r="C574" s="15" t="s">
        <v>242</v>
      </c>
      <c r="D574" s="35">
        <v>8</v>
      </c>
      <c r="E574" s="35">
        <v>21</v>
      </c>
      <c r="F574">
        <v>28186.87</v>
      </c>
      <c r="G574">
        <f>2^(LOG(F574/Dashboard!$B$2,2)/LOG(Dashboard!$C$2/Dashboard!$B$2,2))-1</f>
        <v>0.47772851155641449</v>
      </c>
      <c r="H574" s="26" t="s">
        <v>72</v>
      </c>
      <c r="I574" s="27">
        <v>4.950004950005E-3</v>
      </c>
      <c r="N574" s="27">
        <v>4.950004950005E-3</v>
      </c>
      <c r="S574" s="40">
        <v>404</v>
      </c>
      <c r="U574" s="35">
        <v>40404</v>
      </c>
      <c r="V574" s="41">
        <v>9.9995049995050007E-3</v>
      </c>
    </row>
    <row r="575" spans="1:22" hidden="1" x14ac:dyDescent="0.2">
      <c r="A575" s="14" t="s">
        <v>17</v>
      </c>
      <c r="B575" s="14" t="s">
        <v>447</v>
      </c>
      <c r="C575" s="15" t="s">
        <v>243</v>
      </c>
      <c r="D575" s="35">
        <v>8</v>
      </c>
      <c r="E575" s="35">
        <v>22</v>
      </c>
      <c r="F575">
        <v>3904.15</v>
      </c>
      <c r="G575">
        <f>2^(LOG(F575/Dashboard!$B$2,2)/LOG(Dashboard!$C$2/Dashboard!$B$2,2))-1</f>
        <v>-0.53886582142867789</v>
      </c>
      <c r="H575" s="14" t="s">
        <v>75</v>
      </c>
      <c r="M575" s="25">
        <v>0.17325017325020001</v>
      </c>
      <c r="N575" s="27">
        <v>0.17325017325020001</v>
      </c>
      <c r="R575" s="28">
        <v>4.950004950005E-3</v>
      </c>
      <c r="S575" s="40">
        <v>402.4</v>
      </c>
      <c r="U575" s="35">
        <v>40404</v>
      </c>
      <c r="V575" s="41">
        <v>9.9945549945550001E-3</v>
      </c>
    </row>
    <row r="576" spans="1:22" hidden="1" x14ac:dyDescent="0.2">
      <c r="A576" s="14" t="s">
        <v>17</v>
      </c>
      <c r="B576" s="14" t="s">
        <v>447</v>
      </c>
      <c r="C576" s="15" t="s">
        <v>244</v>
      </c>
      <c r="D576" s="35">
        <v>8</v>
      </c>
      <c r="E576" s="35">
        <v>23</v>
      </c>
      <c r="F576">
        <v>3262.567</v>
      </c>
      <c r="G576">
        <f>2^(LOG(F576/Dashboard!$B$2,2)/LOG(Dashboard!$C$2/Dashboard!$B$2,2))-1</f>
        <v>-0.58514556284242081</v>
      </c>
      <c r="H576" s="14" t="s">
        <v>75</v>
      </c>
      <c r="M576" s="25">
        <v>0.17325017325020001</v>
      </c>
      <c r="N576" s="27">
        <v>0.17325017325020001</v>
      </c>
      <c r="R576" s="28">
        <v>4.950004950005E-3</v>
      </c>
      <c r="S576" s="40">
        <v>402.4</v>
      </c>
      <c r="U576" s="35">
        <v>40404</v>
      </c>
      <c r="V576" s="41">
        <v>9.9945549945550001E-3</v>
      </c>
    </row>
    <row r="577" spans="1:22" hidden="1" x14ac:dyDescent="0.2">
      <c r="A577" s="14" t="s">
        <v>17</v>
      </c>
      <c r="B577" s="14" t="s">
        <v>447</v>
      </c>
      <c r="C577" s="15" t="s">
        <v>245</v>
      </c>
      <c r="D577" s="35">
        <v>8</v>
      </c>
      <c r="E577" s="35">
        <v>24</v>
      </c>
      <c r="F577">
        <v>19.010000000000002</v>
      </c>
      <c r="G577">
        <f>2^(LOG(F577/Dashboard!$B$2,2)/LOG(Dashboard!$C$2/Dashboard!$B$2,2))-1</f>
        <v>-0.97997961575434522</v>
      </c>
      <c r="H577" s="14" t="s">
        <v>449</v>
      </c>
    </row>
    <row r="578" spans="1:22" hidden="1" x14ac:dyDescent="0.2">
      <c r="A578" s="14" t="s">
        <v>17</v>
      </c>
      <c r="B578" s="14" t="s">
        <v>447</v>
      </c>
      <c r="C578" s="15" t="s">
        <v>246</v>
      </c>
      <c r="D578" s="35">
        <v>9</v>
      </c>
      <c r="E578" s="35">
        <v>1</v>
      </c>
      <c r="F578">
        <v>90.296999999999997</v>
      </c>
      <c r="G578">
        <f>2^(LOG(F578/Dashboard!$B$2,2)/LOG(Dashboard!$C$2/Dashboard!$B$2,2))-1</f>
        <v>-0.94986725994336496</v>
      </c>
      <c r="H578" s="14" t="s">
        <v>59</v>
      </c>
      <c r="M578" s="25">
        <v>19.998019998019998</v>
      </c>
      <c r="N578" s="27">
        <v>19.998019998019998</v>
      </c>
      <c r="S578" s="40">
        <v>242.4</v>
      </c>
      <c r="U578" s="35">
        <v>40404</v>
      </c>
      <c r="V578" s="41">
        <v>9.9990099990099994E-3</v>
      </c>
    </row>
    <row r="579" spans="1:22" hidden="1" x14ac:dyDescent="0.2">
      <c r="A579" s="14" t="s">
        <v>17</v>
      </c>
      <c r="B579" s="14" t="s">
        <v>447</v>
      </c>
      <c r="C579" s="15" t="s">
        <v>247</v>
      </c>
      <c r="D579" s="35">
        <v>9</v>
      </c>
      <c r="E579" s="35">
        <v>2</v>
      </c>
      <c r="F579">
        <v>90.296999999999997</v>
      </c>
      <c r="G579">
        <f>2^(LOG(F579/Dashboard!$B$2,2)/LOG(Dashboard!$C$2/Dashboard!$B$2,2))-1</f>
        <v>-0.94986725994336496</v>
      </c>
      <c r="H579" s="14" t="s">
        <v>59</v>
      </c>
      <c r="M579" s="25">
        <v>19.998019998019998</v>
      </c>
      <c r="N579" s="27">
        <v>19.998019998019998</v>
      </c>
      <c r="S579" s="40">
        <v>242.4</v>
      </c>
      <c r="U579" s="35">
        <v>40404</v>
      </c>
      <c r="V579" s="41">
        <v>9.9990099990099994E-3</v>
      </c>
    </row>
    <row r="580" spans="1:22" hidden="1" x14ac:dyDescent="0.2">
      <c r="A580" s="14" t="s">
        <v>17</v>
      </c>
      <c r="B580" s="14" t="s">
        <v>447</v>
      </c>
      <c r="C580" s="15" t="s">
        <v>248</v>
      </c>
      <c r="D580" s="35">
        <v>9</v>
      </c>
      <c r="E580" s="35">
        <v>3</v>
      </c>
      <c r="F580">
        <v>109.307</v>
      </c>
      <c r="G580">
        <f>2^(LOG(F580/Dashboard!$B$2,2)/LOG(Dashboard!$C$2/Dashboard!$B$2,2))-1</f>
        <v>-0.94389480624262756</v>
      </c>
      <c r="H580" s="14" t="s">
        <v>59</v>
      </c>
      <c r="M580" s="25">
        <v>19.998019998019998</v>
      </c>
      <c r="O580" s="29">
        <v>19.998019998019998</v>
      </c>
      <c r="S580" s="40">
        <v>242.4</v>
      </c>
      <c r="U580" s="35">
        <v>40404</v>
      </c>
      <c r="V580" s="41">
        <v>9.9990099990099994E-3</v>
      </c>
    </row>
    <row r="581" spans="1:22" hidden="1" x14ac:dyDescent="0.2">
      <c r="A581" s="14" t="s">
        <v>17</v>
      </c>
      <c r="B581" s="14" t="s">
        <v>447</v>
      </c>
      <c r="C581" s="15" t="s">
        <v>249</v>
      </c>
      <c r="D581" s="35">
        <v>9</v>
      </c>
      <c r="E581" s="35">
        <v>4</v>
      </c>
      <c r="F581">
        <v>130.69300000000001</v>
      </c>
      <c r="G581">
        <f>2^(LOG(F581/Dashboard!$B$2,2)/LOG(Dashboard!$C$2/Dashboard!$B$2,2))-1</f>
        <v>-0.93766657861945235</v>
      </c>
      <c r="H581" s="14" t="s">
        <v>59</v>
      </c>
      <c r="M581" s="25">
        <v>19.998019998019998</v>
      </c>
      <c r="O581" s="29">
        <v>19.998019998019998</v>
      </c>
      <c r="S581" s="40">
        <v>242.4</v>
      </c>
      <c r="U581" s="35">
        <v>40404</v>
      </c>
      <c r="V581" s="41">
        <v>9.9990099990099994E-3</v>
      </c>
    </row>
    <row r="582" spans="1:22" hidden="1" x14ac:dyDescent="0.2">
      <c r="A582" s="14" t="s">
        <v>17</v>
      </c>
      <c r="B582" s="14" t="s">
        <v>447</v>
      </c>
      <c r="C582" s="15" t="s">
        <v>250</v>
      </c>
      <c r="D582" s="35">
        <v>9</v>
      </c>
      <c r="E582" s="35">
        <v>5</v>
      </c>
      <c r="F582">
        <v>7981.7650000000003</v>
      </c>
      <c r="G582">
        <f>2^(LOG(F582/Dashboard!$B$2,2)/LOG(Dashboard!$C$2/Dashboard!$B$2,2))-1</f>
        <v>-0.29726717501430466</v>
      </c>
      <c r="H582" s="30" t="s">
        <v>251</v>
      </c>
      <c r="I582" s="29">
        <v>19.998019998019998</v>
      </c>
      <c r="O582" s="29">
        <v>19.998019998019998</v>
      </c>
      <c r="S582" s="40">
        <v>323.2</v>
      </c>
      <c r="U582" s="35">
        <v>40404</v>
      </c>
      <c r="V582" s="41">
        <v>9.9990099990099994E-3</v>
      </c>
    </row>
    <row r="583" spans="1:22" hidden="1" x14ac:dyDescent="0.2">
      <c r="A583" s="14" t="s">
        <v>17</v>
      </c>
      <c r="B583" s="14" t="s">
        <v>447</v>
      </c>
      <c r="C583" s="15" t="s">
        <v>252</v>
      </c>
      <c r="D583" s="35">
        <v>9</v>
      </c>
      <c r="E583" s="35">
        <v>6</v>
      </c>
      <c r="F583">
        <v>6201.9660000000003</v>
      </c>
      <c r="G583">
        <f>2^(LOG(F583/Dashboard!$B$2,2)/LOG(Dashboard!$C$2/Dashboard!$B$2,2))-1</f>
        <v>-0.39432289714229418</v>
      </c>
      <c r="H583" s="30" t="s">
        <v>251</v>
      </c>
      <c r="I583" s="29">
        <v>19.998019998019998</v>
      </c>
      <c r="O583" s="29">
        <v>19.998019998019998</v>
      </c>
      <c r="S583" s="40">
        <v>323.2</v>
      </c>
      <c r="U583" s="35">
        <v>40404</v>
      </c>
      <c r="V583" s="41">
        <v>9.9990099990099994E-3</v>
      </c>
    </row>
    <row r="584" spans="1:22" hidden="1" x14ac:dyDescent="0.2">
      <c r="A584" s="14" t="s">
        <v>17</v>
      </c>
      <c r="B584" s="14" t="s">
        <v>447</v>
      </c>
      <c r="C584" s="15" t="s">
        <v>253</v>
      </c>
      <c r="D584" s="35">
        <v>9</v>
      </c>
      <c r="E584" s="35">
        <v>7</v>
      </c>
      <c r="F584">
        <v>591.68200000000002</v>
      </c>
      <c r="G584">
        <f>2^(LOG(F584/Dashboard!$B$2,2)/LOG(Dashboard!$C$2/Dashboard!$B$2,2))-1</f>
        <v>-0.84826565306297241</v>
      </c>
      <c r="H584" s="14" t="s">
        <v>59</v>
      </c>
      <c r="N584" s="27">
        <v>19.998019998019998</v>
      </c>
      <c r="O584" s="29">
        <v>19.998019998019998</v>
      </c>
      <c r="S584" s="40">
        <v>242.4</v>
      </c>
      <c r="U584" s="35">
        <v>40404</v>
      </c>
      <c r="V584" s="41">
        <v>9.9990099990099994E-3</v>
      </c>
    </row>
    <row r="585" spans="1:22" hidden="1" x14ac:dyDescent="0.2">
      <c r="A585" s="14" t="s">
        <v>17</v>
      </c>
      <c r="B585" s="14" t="s">
        <v>447</v>
      </c>
      <c r="C585" s="15" t="s">
        <v>254</v>
      </c>
      <c r="D585" s="35">
        <v>9</v>
      </c>
      <c r="E585" s="35">
        <v>8</v>
      </c>
      <c r="F585">
        <v>553.66200000000003</v>
      </c>
      <c r="G585">
        <f>2^(LOG(F585/Dashboard!$B$2,2)/LOG(Dashboard!$C$2/Dashboard!$B$2,2))-1</f>
        <v>-0.85408777680567938</v>
      </c>
      <c r="H585" s="14" t="s">
        <v>59</v>
      </c>
      <c r="N585" s="27">
        <v>19.998019998019998</v>
      </c>
      <c r="O585" s="29">
        <v>19.998019998019998</v>
      </c>
      <c r="S585" s="40">
        <v>242.4</v>
      </c>
      <c r="U585" s="35">
        <v>40404</v>
      </c>
      <c r="V585" s="41">
        <v>9.9990099990099994E-3</v>
      </c>
    </row>
    <row r="586" spans="1:22" hidden="1" x14ac:dyDescent="0.2">
      <c r="A586" s="14" t="s">
        <v>17</v>
      </c>
      <c r="B586" s="14" t="s">
        <v>447</v>
      </c>
      <c r="C586" s="15" t="s">
        <v>255</v>
      </c>
      <c r="D586" s="35">
        <v>9</v>
      </c>
      <c r="E586" s="35">
        <v>9</v>
      </c>
      <c r="F586">
        <v>2207.52</v>
      </c>
      <c r="G586">
        <f>2^(LOG(F586/Dashboard!$B$2,2)/LOG(Dashboard!$C$2/Dashboard!$B$2,2))-1</f>
        <v>-0.67042858776274561</v>
      </c>
      <c r="H586" s="31" t="s">
        <v>256</v>
      </c>
      <c r="I586" s="32">
        <v>19.998019998019998</v>
      </c>
      <c r="P586" s="32">
        <v>19.998019998019998</v>
      </c>
      <c r="S586" s="40">
        <v>323.2</v>
      </c>
      <c r="U586" s="35">
        <v>40404</v>
      </c>
      <c r="V586" s="41">
        <v>9.9990099990099994E-3</v>
      </c>
    </row>
    <row r="587" spans="1:22" hidden="1" x14ac:dyDescent="0.2">
      <c r="A587" s="14" t="s">
        <v>17</v>
      </c>
      <c r="B587" s="14" t="s">
        <v>447</v>
      </c>
      <c r="C587" s="15" t="s">
        <v>257</v>
      </c>
      <c r="D587" s="35">
        <v>9</v>
      </c>
      <c r="E587" s="35">
        <v>10</v>
      </c>
      <c r="F587">
        <v>2072.0749999999998</v>
      </c>
      <c r="G587">
        <f>2^(LOG(F587/Dashboard!$B$2,2)/LOG(Dashboard!$C$2/Dashboard!$B$2,2))-1</f>
        <v>-0.68249588958438467</v>
      </c>
      <c r="H587" s="31" t="s">
        <v>256</v>
      </c>
      <c r="I587" s="32">
        <v>19.998019998019998</v>
      </c>
      <c r="P587" s="32">
        <v>19.998019998019998</v>
      </c>
      <c r="S587" s="40">
        <v>323.2</v>
      </c>
      <c r="U587" s="35">
        <v>40404</v>
      </c>
      <c r="V587" s="41">
        <v>9.9990099990099994E-3</v>
      </c>
    </row>
    <row r="588" spans="1:22" hidden="1" x14ac:dyDescent="0.2">
      <c r="A588" s="14" t="s">
        <v>17</v>
      </c>
      <c r="B588" s="14" t="s">
        <v>447</v>
      </c>
      <c r="C588" s="15" t="s">
        <v>258</v>
      </c>
      <c r="D588" s="35">
        <v>9</v>
      </c>
      <c r="E588" s="35">
        <v>11</v>
      </c>
      <c r="F588">
        <v>2152.866</v>
      </c>
      <c r="G588">
        <f>2^(LOG(F588/Dashboard!$B$2,2)/LOG(Dashboard!$C$2/Dashboard!$B$2,2))-1</f>
        <v>-0.67526024793510486</v>
      </c>
      <c r="H588" s="14" t="s">
        <v>59</v>
      </c>
      <c r="L588" s="21">
        <v>1.999801999802</v>
      </c>
      <c r="P588" s="32">
        <v>19.998019998019998</v>
      </c>
      <c r="S588" s="40">
        <v>282.8</v>
      </c>
      <c r="U588" s="35">
        <v>40404</v>
      </c>
      <c r="V588" s="41">
        <v>9.9990099990099994E-3</v>
      </c>
    </row>
    <row r="589" spans="1:22" hidden="1" x14ac:dyDescent="0.2">
      <c r="A589" s="14" t="s">
        <v>17</v>
      </c>
      <c r="B589" s="14" t="s">
        <v>447</v>
      </c>
      <c r="C589" s="15" t="s">
        <v>259</v>
      </c>
      <c r="D589" s="35">
        <v>9</v>
      </c>
      <c r="E589" s="35">
        <v>12</v>
      </c>
      <c r="F589">
        <v>2419.0050000000001</v>
      </c>
      <c r="G589">
        <f>2^(LOG(F589/Dashboard!$B$2,2)/LOG(Dashboard!$C$2/Dashboard!$B$2,2))-1</f>
        <v>-0.65217857834008708</v>
      </c>
      <c r="H589" s="14" t="s">
        <v>59</v>
      </c>
      <c r="L589" s="21">
        <v>1.999801999802</v>
      </c>
      <c r="P589" s="32">
        <v>19.998019998019998</v>
      </c>
      <c r="S589" s="40">
        <v>282.8</v>
      </c>
      <c r="U589" s="35">
        <v>40404</v>
      </c>
      <c r="V589" s="41">
        <v>9.9990099990099994E-3</v>
      </c>
    </row>
    <row r="590" spans="1:22" hidden="1" x14ac:dyDescent="0.2">
      <c r="A590" s="14" t="s">
        <v>17</v>
      </c>
      <c r="B590" s="14" t="s">
        <v>447</v>
      </c>
      <c r="C590" s="15" t="s">
        <v>260</v>
      </c>
      <c r="D590" s="35">
        <v>9</v>
      </c>
      <c r="E590" s="35">
        <v>13</v>
      </c>
      <c r="F590">
        <v>1525.5409999999999</v>
      </c>
      <c r="G590">
        <f>2^(LOG(F590/Dashboard!$B$2,2)/LOG(Dashboard!$C$2/Dashboard!$B$2,2))-1</f>
        <v>-0.73490112422792531</v>
      </c>
      <c r="H590" s="14" t="s">
        <v>59</v>
      </c>
      <c r="J590" s="17">
        <v>1000.005</v>
      </c>
      <c r="P590" s="32">
        <v>19.9512</v>
      </c>
      <c r="U590" s="35">
        <v>40899.795501020002</v>
      </c>
      <c r="V590" s="41">
        <v>2.1995219999999999E-2</v>
      </c>
    </row>
    <row r="591" spans="1:22" hidden="1" x14ac:dyDescent="0.2">
      <c r="A591" s="14" t="s">
        <v>17</v>
      </c>
      <c r="B591" s="14" t="s">
        <v>447</v>
      </c>
      <c r="C591" s="15" t="s">
        <v>261</v>
      </c>
      <c r="D591" s="35">
        <v>9</v>
      </c>
      <c r="E591" s="35">
        <v>14</v>
      </c>
      <c r="F591">
        <v>1456.63</v>
      </c>
      <c r="G591">
        <f>2^(LOG(F591/Dashboard!$B$2,2)/LOG(Dashboard!$C$2/Dashboard!$B$2,2))-1</f>
        <v>-0.74202262744808212</v>
      </c>
      <c r="H591" s="14" t="s">
        <v>59</v>
      </c>
      <c r="J591" s="17">
        <v>1000.005</v>
      </c>
      <c r="P591" s="32">
        <v>19.9512</v>
      </c>
      <c r="U591" s="35">
        <v>40899.795501020002</v>
      </c>
      <c r="V591" s="41">
        <v>2.1995219999999999E-2</v>
      </c>
    </row>
    <row r="592" spans="1:22" hidden="1" x14ac:dyDescent="0.2">
      <c r="A592" s="14" t="s">
        <v>17</v>
      </c>
      <c r="B592" s="14" t="s">
        <v>447</v>
      </c>
      <c r="C592" s="15" t="s">
        <v>262</v>
      </c>
      <c r="D592" s="35">
        <v>9</v>
      </c>
      <c r="E592" s="35">
        <v>15</v>
      </c>
      <c r="F592">
        <v>527.524</v>
      </c>
      <c r="G592">
        <f>2^(LOG(F592/Dashboard!$B$2,2)/LOG(Dashboard!$C$2/Dashboard!$B$2,2))-1</f>
        <v>-0.85818610436413012</v>
      </c>
      <c r="H592" s="22" t="s">
        <v>64</v>
      </c>
      <c r="I592" s="23">
        <v>19.998019998019998</v>
      </c>
      <c r="Q592" s="23">
        <v>19.998019998019998</v>
      </c>
      <c r="S592" s="40">
        <v>323.2</v>
      </c>
      <c r="U592" s="35">
        <v>40404</v>
      </c>
      <c r="V592" s="41">
        <v>9.9990099990099994E-3</v>
      </c>
    </row>
    <row r="593" spans="1:22" hidden="1" x14ac:dyDescent="0.2">
      <c r="A593" s="14" t="s">
        <v>17</v>
      </c>
      <c r="B593" s="14" t="s">
        <v>447</v>
      </c>
      <c r="C593" s="15" t="s">
        <v>263</v>
      </c>
      <c r="D593" s="35">
        <v>9</v>
      </c>
      <c r="E593" s="35">
        <v>16</v>
      </c>
      <c r="F593">
        <v>354.05900000000003</v>
      </c>
      <c r="G593">
        <f>2^(LOG(F593/Dashboard!$B$2,2)/LOG(Dashboard!$C$2/Dashboard!$B$2,2))-1</f>
        <v>-0.88787467091461514</v>
      </c>
      <c r="H593" s="22" t="s">
        <v>64</v>
      </c>
      <c r="I593" s="23">
        <v>19.998019998019998</v>
      </c>
      <c r="Q593" s="23">
        <v>19.998019998019998</v>
      </c>
      <c r="S593" s="40">
        <v>323.2</v>
      </c>
      <c r="U593" s="35">
        <v>40404</v>
      </c>
      <c r="V593" s="41">
        <v>9.9990099990099994E-3</v>
      </c>
    </row>
    <row r="594" spans="1:22" hidden="1" x14ac:dyDescent="0.2">
      <c r="A594" s="14" t="s">
        <v>17</v>
      </c>
      <c r="B594" s="14" t="s">
        <v>447</v>
      </c>
      <c r="C594" s="15" t="s">
        <v>264</v>
      </c>
      <c r="D594" s="35">
        <v>9</v>
      </c>
      <c r="E594" s="35">
        <v>17</v>
      </c>
      <c r="F594">
        <v>425.346</v>
      </c>
      <c r="G594">
        <f>2^(LOG(F594/Dashboard!$B$2,2)/LOG(Dashboard!$C$2/Dashboard!$B$2,2))-1</f>
        <v>-0.8750786702872817</v>
      </c>
      <c r="H594" s="14" t="s">
        <v>59</v>
      </c>
      <c r="O594" s="29">
        <v>19.998019998019998</v>
      </c>
      <c r="Q594" s="23">
        <v>19.998019998019998</v>
      </c>
      <c r="S594" s="40">
        <v>242.4</v>
      </c>
      <c r="U594" s="35">
        <v>40404</v>
      </c>
      <c r="V594" s="41">
        <v>9.9990099990099994E-3</v>
      </c>
    </row>
    <row r="595" spans="1:22" hidden="1" x14ac:dyDescent="0.2">
      <c r="A595" s="14" t="s">
        <v>17</v>
      </c>
      <c r="B595" s="14" t="s">
        <v>447</v>
      </c>
      <c r="C595" s="15" t="s">
        <v>265</v>
      </c>
      <c r="D595" s="35">
        <v>9</v>
      </c>
      <c r="E595" s="35">
        <v>18</v>
      </c>
      <c r="F595">
        <v>418.21699999999998</v>
      </c>
      <c r="G595">
        <f>2^(LOG(F595/Dashboard!$B$2,2)/LOG(Dashboard!$C$2/Dashboard!$B$2,2))-1</f>
        <v>-0.87631640551978185</v>
      </c>
      <c r="H595" s="14" t="s">
        <v>59</v>
      </c>
      <c r="O595" s="29">
        <v>19.998019998019998</v>
      </c>
      <c r="Q595" s="23">
        <v>19.998019998019998</v>
      </c>
      <c r="S595" s="40">
        <v>242.4</v>
      </c>
      <c r="U595" s="35">
        <v>40404</v>
      </c>
      <c r="V595" s="41">
        <v>9.9990099990099994E-3</v>
      </c>
    </row>
    <row r="596" spans="1:22" hidden="1" x14ac:dyDescent="0.2">
      <c r="A596" s="14" t="s">
        <v>17</v>
      </c>
      <c r="B596" s="14" t="s">
        <v>447</v>
      </c>
      <c r="C596" s="15" t="s">
        <v>266</v>
      </c>
      <c r="D596" s="35">
        <v>9</v>
      </c>
      <c r="E596" s="35">
        <v>19</v>
      </c>
      <c r="F596">
        <v>220.99</v>
      </c>
      <c r="G596">
        <f>2^(LOG(F596/Dashboard!$B$2,2)/LOG(Dashboard!$C$2/Dashboard!$B$2,2))-1</f>
        <v>-0.91506042481936811</v>
      </c>
      <c r="H596" s="14" t="s">
        <v>59</v>
      </c>
      <c r="Q596" s="23">
        <v>19.998019998019998</v>
      </c>
      <c r="R596" s="28">
        <v>19.998019998019998</v>
      </c>
      <c r="S596" s="40">
        <v>242.4</v>
      </c>
      <c r="U596" s="35">
        <v>40404</v>
      </c>
      <c r="V596" s="41">
        <v>9.9990099990099994E-3</v>
      </c>
    </row>
    <row r="597" spans="1:22" hidden="1" x14ac:dyDescent="0.2">
      <c r="A597" s="14" t="s">
        <v>17</v>
      </c>
      <c r="B597" s="14" t="s">
        <v>447</v>
      </c>
      <c r="C597" s="15" t="s">
        <v>267</v>
      </c>
      <c r="D597" s="35">
        <v>9</v>
      </c>
      <c r="E597" s="35">
        <v>20</v>
      </c>
      <c r="F597">
        <v>418.21699999999998</v>
      </c>
      <c r="G597">
        <f>2^(LOG(F597/Dashboard!$B$2,2)/LOG(Dashboard!$C$2/Dashboard!$B$2,2))-1</f>
        <v>-0.87631640551978185</v>
      </c>
      <c r="H597" s="14" t="s">
        <v>59</v>
      </c>
      <c r="Q597" s="23">
        <v>19.998019998019998</v>
      </c>
      <c r="R597" s="28">
        <v>19.998019998019998</v>
      </c>
      <c r="S597" s="40">
        <v>242.4</v>
      </c>
      <c r="U597" s="35">
        <v>40404</v>
      </c>
      <c r="V597" s="41">
        <v>9.9990099990099994E-3</v>
      </c>
    </row>
    <row r="598" spans="1:22" hidden="1" x14ac:dyDescent="0.2">
      <c r="A598" s="14" t="s">
        <v>17</v>
      </c>
      <c r="B598" s="14" t="s">
        <v>447</v>
      </c>
      <c r="C598" s="15" t="s">
        <v>268</v>
      </c>
      <c r="D598" s="35">
        <v>9</v>
      </c>
      <c r="E598" s="35">
        <v>21</v>
      </c>
      <c r="F598">
        <v>681.97900000000004</v>
      </c>
      <c r="G598">
        <f>2^(LOG(F598/Dashboard!$B$2,2)/LOG(Dashboard!$C$2/Dashboard!$B$2,2))-1</f>
        <v>-0.83502350241052747</v>
      </c>
      <c r="H598" s="33" t="s">
        <v>269</v>
      </c>
      <c r="I598" s="28">
        <v>19.998019998019998</v>
      </c>
      <c r="R598" s="28">
        <v>19.998019998019998</v>
      </c>
      <c r="S598" s="40">
        <v>323.2</v>
      </c>
      <c r="U598" s="35">
        <v>40404</v>
      </c>
      <c r="V598" s="41">
        <v>9.9990099990099994E-3</v>
      </c>
    </row>
    <row r="599" spans="1:22" hidden="1" x14ac:dyDescent="0.2">
      <c r="A599" s="14" t="s">
        <v>17</v>
      </c>
      <c r="B599" s="14" t="s">
        <v>447</v>
      </c>
      <c r="C599" s="15" t="s">
        <v>270</v>
      </c>
      <c r="D599" s="35">
        <v>9</v>
      </c>
      <c r="E599" s="35">
        <v>22</v>
      </c>
      <c r="F599">
        <v>724.75099999999998</v>
      </c>
      <c r="G599">
        <f>2^(LOG(F599/Dashboard!$B$2,2)/LOG(Dashboard!$C$2/Dashboard!$B$2,2))-1</f>
        <v>-0.82900428873588483</v>
      </c>
      <c r="H599" s="33" t="s">
        <v>269</v>
      </c>
      <c r="I599" s="28">
        <v>19.998019998019998</v>
      </c>
      <c r="R599" s="28">
        <v>19.998019998019998</v>
      </c>
      <c r="S599" s="40">
        <v>323.2</v>
      </c>
      <c r="U599" s="35">
        <v>40404</v>
      </c>
      <c r="V599" s="41">
        <v>9.9990099990099994E-3</v>
      </c>
    </row>
    <row r="600" spans="1:22" hidden="1" x14ac:dyDescent="0.2">
      <c r="A600" s="14" t="s">
        <v>17</v>
      </c>
      <c r="B600" s="14" t="s">
        <v>447</v>
      </c>
      <c r="C600" s="15" t="s">
        <v>271</v>
      </c>
      <c r="D600" s="35">
        <v>9</v>
      </c>
      <c r="E600" s="35">
        <v>23</v>
      </c>
      <c r="F600">
        <v>361.18700000000001</v>
      </c>
      <c r="G600">
        <f>2^(LOG(F600/Dashboard!$B$2,2)/LOG(Dashboard!$C$2/Dashboard!$B$2,2))-1</f>
        <v>-0.88655029014460696</v>
      </c>
      <c r="H600" s="14" t="s">
        <v>59</v>
      </c>
      <c r="O600" s="29">
        <v>19.998019998019998</v>
      </c>
      <c r="R600" s="28">
        <v>19.998019998019998</v>
      </c>
      <c r="S600" s="40">
        <v>242.4</v>
      </c>
      <c r="U600" s="35">
        <v>40404</v>
      </c>
      <c r="V600" s="41">
        <v>9.9990099990099994E-3</v>
      </c>
    </row>
    <row r="601" spans="1:22" hidden="1" x14ac:dyDescent="0.2">
      <c r="A601" s="14" t="s">
        <v>17</v>
      </c>
      <c r="B601" s="14" t="s">
        <v>447</v>
      </c>
      <c r="C601" s="15" t="s">
        <v>272</v>
      </c>
      <c r="D601" s="35">
        <v>9</v>
      </c>
      <c r="E601" s="35">
        <v>24</v>
      </c>
      <c r="F601">
        <v>278.01900000000001</v>
      </c>
      <c r="G601">
        <f>2^(LOG(F601/Dashboard!$B$2,2)/LOG(Dashboard!$C$2/Dashboard!$B$2,2))-1</f>
        <v>-0.90275977461561319</v>
      </c>
      <c r="H601" s="14" t="s">
        <v>59</v>
      </c>
      <c r="O601" s="29">
        <v>19.998019998019998</v>
      </c>
      <c r="R601" s="28">
        <v>19.998019998019998</v>
      </c>
      <c r="S601" s="40">
        <v>242.4</v>
      </c>
      <c r="U601" s="35">
        <v>40404</v>
      </c>
      <c r="V601" s="41">
        <v>9.9990099990099994E-3</v>
      </c>
    </row>
    <row r="602" spans="1:22" hidden="1" x14ac:dyDescent="0.2">
      <c r="A602" s="14" t="s">
        <v>17</v>
      </c>
      <c r="B602" s="14" t="s">
        <v>447</v>
      </c>
      <c r="C602" s="15" t="s">
        <v>273</v>
      </c>
      <c r="D602" s="35">
        <v>10</v>
      </c>
      <c r="E602" s="35">
        <v>1</v>
      </c>
      <c r="F602">
        <v>1518.412</v>
      </c>
      <c r="G602">
        <f>2^(LOG(F602/Dashboard!$B$2,2)/LOG(Dashboard!$C$2/Dashboard!$B$2,2))-1</f>
        <v>-0.73563164145803495</v>
      </c>
      <c r="H602" s="14" t="s">
        <v>59</v>
      </c>
      <c r="M602" s="25">
        <v>6.1380061380060003</v>
      </c>
      <c r="N602" s="27">
        <v>6.1380061380060003</v>
      </c>
      <c r="S602" s="40">
        <v>354.4</v>
      </c>
      <c r="U602" s="35">
        <v>40404</v>
      </c>
      <c r="V602" s="41">
        <v>9.9990099990099994E-3</v>
      </c>
    </row>
    <row r="603" spans="1:22" hidden="1" x14ac:dyDescent="0.2">
      <c r="A603" s="14" t="s">
        <v>17</v>
      </c>
      <c r="B603" s="14" t="s">
        <v>447</v>
      </c>
      <c r="C603" s="15" t="s">
        <v>274</v>
      </c>
      <c r="D603" s="35">
        <v>10</v>
      </c>
      <c r="E603" s="35">
        <v>2</v>
      </c>
      <c r="F603">
        <v>1373.462</v>
      </c>
      <c r="G603">
        <f>2^(LOG(F603/Dashboard!$B$2,2)/LOG(Dashboard!$C$2/Dashboard!$B$2,2))-1</f>
        <v>-0.75080462778516088</v>
      </c>
      <c r="H603" s="14" t="s">
        <v>59</v>
      </c>
      <c r="M603" s="25">
        <v>6.1380061380060003</v>
      </c>
      <c r="N603" s="27">
        <v>6.1380061380060003</v>
      </c>
      <c r="S603" s="40">
        <v>354.4</v>
      </c>
      <c r="U603" s="35">
        <v>40404</v>
      </c>
      <c r="V603" s="41">
        <v>9.9990099990099994E-3</v>
      </c>
    </row>
    <row r="604" spans="1:22" hidden="1" x14ac:dyDescent="0.2">
      <c r="A604" s="14" t="s">
        <v>17</v>
      </c>
      <c r="B604" s="14" t="s">
        <v>447</v>
      </c>
      <c r="C604" s="15" t="s">
        <v>275</v>
      </c>
      <c r="D604" s="35">
        <v>10</v>
      </c>
      <c r="E604" s="35">
        <v>3</v>
      </c>
      <c r="F604">
        <v>1114.453</v>
      </c>
      <c r="G604">
        <f>2^(LOG(F604/Dashboard!$B$2,2)/LOG(Dashboard!$C$2/Dashboard!$B$2,2))-1</f>
        <v>-0.77966936159334554</v>
      </c>
      <c r="H604" s="14" t="s">
        <v>59</v>
      </c>
      <c r="M604" s="25">
        <v>6.1380061380060003</v>
      </c>
      <c r="O604" s="29">
        <v>6.1380061380060003</v>
      </c>
      <c r="S604" s="40">
        <v>354.4</v>
      </c>
      <c r="U604" s="35">
        <v>40404</v>
      </c>
      <c r="V604" s="41">
        <v>9.9990099990099994E-3</v>
      </c>
    </row>
    <row r="605" spans="1:22" hidden="1" x14ac:dyDescent="0.2">
      <c r="A605" s="14" t="s">
        <v>17</v>
      </c>
      <c r="B605" s="14" t="s">
        <v>447</v>
      </c>
      <c r="C605" s="15" t="s">
        <v>276</v>
      </c>
      <c r="D605" s="35">
        <v>10</v>
      </c>
      <c r="E605" s="35">
        <v>4</v>
      </c>
      <c r="F605">
        <v>1026.5319999999999</v>
      </c>
      <c r="G605">
        <f>2^(LOG(F605/Dashboard!$B$2,2)/LOG(Dashboard!$C$2/Dashboard!$B$2,2))-1</f>
        <v>-0.79008193898199119</v>
      </c>
      <c r="H605" s="14" t="s">
        <v>59</v>
      </c>
      <c r="M605" s="25">
        <v>6.1380061380060003</v>
      </c>
      <c r="O605" s="29">
        <v>6.1380061380060003</v>
      </c>
      <c r="S605" s="40">
        <v>354.4</v>
      </c>
      <c r="U605" s="35">
        <v>40404</v>
      </c>
      <c r="V605" s="41">
        <v>9.9990099990099994E-3</v>
      </c>
    </row>
    <row r="606" spans="1:22" hidden="1" x14ac:dyDescent="0.2">
      <c r="A606" s="14" t="s">
        <v>17</v>
      </c>
      <c r="B606" s="14" t="s">
        <v>447</v>
      </c>
      <c r="C606" s="15" t="s">
        <v>277</v>
      </c>
      <c r="D606" s="35">
        <v>10</v>
      </c>
      <c r="E606" s="35">
        <v>5</v>
      </c>
      <c r="F606">
        <v>27752.02</v>
      </c>
      <c r="G606">
        <f>2^(LOG(F606/Dashboard!$B$2,2)/LOG(Dashboard!$C$2/Dashboard!$B$2,2))-1</f>
        <v>0.46425527914136744</v>
      </c>
      <c r="H606" s="30" t="s">
        <v>251</v>
      </c>
      <c r="I606" s="29">
        <v>6.1380061380060003</v>
      </c>
      <c r="O606" s="29">
        <v>6.1380061380060003</v>
      </c>
      <c r="S606" s="40">
        <v>379.2</v>
      </c>
      <c r="U606" s="35">
        <v>40404</v>
      </c>
      <c r="V606" s="41">
        <v>9.9990099990099994E-3</v>
      </c>
    </row>
    <row r="607" spans="1:22" hidden="1" x14ac:dyDescent="0.2">
      <c r="A607" s="14" t="s">
        <v>17</v>
      </c>
      <c r="B607" s="14" t="s">
        <v>447</v>
      </c>
      <c r="C607" s="15" t="s">
        <v>278</v>
      </c>
      <c r="D607" s="35">
        <v>10</v>
      </c>
      <c r="E607" s="35">
        <v>6</v>
      </c>
      <c r="F607">
        <v>24584.5</v>
      </c>
      <c r="G607">
        <f>2^(LOG(F607/Dashboard!$B$2,2)/LOG(Dashboard!$C$2/Dashboard!$B$2,2))-1</f>
        <v>0.36335756362784011</v>
      </c>
      <c r="H607" s="30" t="s">
        <v>251</v>
      </c>
      <c r="I607" s="29">
        <v>6.1380061380060003</v>
      </c>
      <c r="O607" s="29">
        <v>6.1380061380060003</v>
      </c>
      <c r="S607" s="40">
        <v>379.2</v>
      </c>
      <c r="U607" s="35">
        <v>40404</v>
      </c>
      <c r="V607" s="41">
        <v>9.9990099990099994E-3</v>
      </c>
    </row>
    <row r="608" spans="1:22" hidden="1" x14ac:dyDescent="0.2">
      <c r="A608" s="14" t="s">
        <v>17</v>
      </c>
      <c r="B608" s="14" t="s">
        <v>447</v>
      </c>
      <c r="C608" s="15" t="s">
        <v>279</v>
      </c>
      <c r="D608" s="35">
        <v>10</v>
      </c>
      <c r="E608" s="35">
        <v>7</v>
      </c>
      <c r="F608">
        <v>1337.819</v>
      </c>
      <c r="G608">
        <f>2^(LOG(F608/Dashboard!$B$2,2)/LOG(Dashboard!$C$2/Dashboard!$B$2,2))-1</f>
        <v>-0.75463495253441293</v>
      </c>
      <c r="H608" s="14" t="s">
        <v>59</v>
      </c>
      <c r="N608" s="27">
        <v>6.1380061380060003</v>
      </c>
      <c r="O608" s="29">
        <v>6.1380061380060003</v>
      </c>
      <c r="S608" s="40">
        <v>354.4</v>
      </c>
      <c r="U608" s="35">
        <v>40404</v>
      </c>
      <c r="V608" s="41">
        <v>9.9990099990099994E-3</v>
      </c>
    </row>
    <row r="609" spans="1:22" hidden="1" x14ac:dyDescent="0.2">
      <c r="A609" s="14" t="s">
        <v>17</v>
      </c>
      <c r="B609" s="14" t="s">
        <v>447</v>
      </c>
      <c r="C609" s="15" t="s">
        <v>280</v>
      </c>
      <c r="D609" s="35">
        <v>10</v>
      </c>
      <c r="E609" s="35">
        <v>8</v>
      </c>
      <c r="F609">
        <v>1126.3340000000001</v>
      </c>
      <c r="G609">
        <f>2^(LOG(F609/Dashboard!$B$2,2)/LOG(Dashboard!$C$2/Dashboard!$B$2,2))-1</f>
        <v>-0.77828859956872309</v>
      </c>
      <c r="H609" s="14" t="s">
        <v>59</v>
      </c>
      <c r="N609" s="27">
        <v>6.1380061380060003</v>
      </c>
      <c r="O609" s="29">
        <v>6.1380061380060003</v>
      </c>
      <c r="S609" s="40">
        <v>354.4</v>
      </c>
      <c r="U609" s="35">
        <v>40404</v>
      </c>
      <c r="V609" s="41">
        <v>9.9990099990099994E-3</v>
      </c>
    </row>
    <row r="610" spans="1:22" hidden="1" x14ac:dyDescent="0.2">
      <c r="A610" s="14" t="s">
        <v>17</v>
      </c>
      <c r="B610" s="14" t="s">
        <v>447</v>
      </c>
      <c r="C610" s="15" t="s">
        <v>281</v>
      </c>
      <c r="D610" s="35">
        <v>10</v>
      </c>
      <c r="E610" s="35">
        <v>9</v>
      </c>
      <c r="F610">
        <v>969.50300000000004</v>
      </c>
      <c r="G610">
        <f>2^(LOG(F610/Dashboard!$B$2,2)/LOG(Dashboard!$C$2/Dashboard!$B$2,2))-1</f>
        <v>-0.79703273303089539</v>
      </c>
      <c r="H610" s="31" t="s">
        <v>256</v>
      </c>
      <c r="I610" s="32">
        <v>6.1380061380060003</v>
      </c>
      <c r="P610" s="32">
        <v>6.1380061380060003</v>
      </c>
      <c r="S610" s="40">
        <v>379.2</v>
      </c>
      <c r="U610" s="35">
        <v>40404</v>
      </c>
      <c r="V610" s="41">
        <v>9.9990099990099994E-3</v>
      </c>
    </row>
    <row r="611" spans="1:22" hidden="1" x14ac:dyDescent="0.2">
      <c r="A611" s="14" t="s">
        <v>17</v>
      </c>
      <c r="B611" s="14" t="s">
        <v>447</v>
      </c>
      <c r="C611" s="15" t="s">
        <v>282</v>
      </c>
      <c r="D611" s="35">
        <v>10</v>
      </c>
      <c r="E611" s="35">
        <v>10</v>
      </c>
      <c r="F611">
        <v>1121.5820000000001</v>
      </c>
      <c r="G611">
        <f>2^(LOG(F611/Dashboard!$B$2,2)/LOG(Dashboard!$C$2/Dashboard!$B$2,2))-1</f>
        <v>-0.77884013632603255</v>
      </c>
      <c r="H611" s="31" t="s">
        <v>256</v>
      </c>
      <c r="I611" s="32">
        <v>6.1380061380060003</v>
      </c>
      <c r="P611" s="32">
        <v>6.1380061380060003</v>
      </c>
      <c r="S611" s="40">
        <v>379.2</v>
      </c>
      <c r="U611" s="35">
        <v>40404</v>
      </c>
      <c r="V611" s="41">
        <v>9.9990099990099994E-3</v>
      </c>
    </row>
    <row r="612" spans="1:22" hidden="1" x14ac:dyDescent="0.2">
      <c r="A612" s="14" t="s">
        <v>17</v>
      </c>
      <c r="B612" s="14" t="s">
        <v>447</v>
      </c>
      <c r="C612" s="15" t="s">
        <v>283</v>
      </c>
      <c r="D612" s="35">
        <v>10</v>
      </c>
      <c r="E612" s="35">
        <v>11</v>
      </c>
      <c r="F612">
        <v>1095.443</v>
      </c>
      <c r="G612">
        <f>2^(LOG(F612/Dashboard!$B$2,2)/LOG(Dashboard!$C$2/Dashboard!$B$2,2))-1</f>
        <v>-0.78189127433097338</v>
      </c>
      <c r="H612" s="14" t="s">
        <v>59</v>
      </c>
      <c r="L612" s="21">
        <v>0.63360063360060004</v>
      </c>
      <c r="P612" s="32">
        <v>6.1380061380060003</v>
      </c>
      <c r="S612" s="40">
        <v>366.4</v>
      </c>
      <c r="U612" s="35">
        <v>40404</v>
      </c>
      <c r="V612" s="41">
        <v>9.9990099990099994E-3</v>
      </c>
    </row>
    <row r="613" spans="1:22" hidden="1" x14ac:dyDescent="0.2">
      <c r="A613" s="14" t="s">
        <v>17</v>
      </c>
      <c r="B613" s="14" t="s">
        <v>447</v>
      </c>
      <c r="C613" s="15" t="s">
        <v>284</v>
      </c>
      <c r="D613" s="35">
        <v>10</v>
      </c>
      <c r="E613" s="35">
        <v>12</v>
      </c>
      <c r="F613">
        <v>929.10699999999997</v>
      </c>
      <c r="G613">
        <f>2^(LOG(F613/Dashboard!$B$2,2)/LOG(Dashboard!$C$2/Dashboard!$B$2,2))-1</f>
        <v>-0.80205837183641404</v>
      </c>
      <c r="H613" s="14" t="s">
        <v>59</v>
      </c>
      <c r="L613" s="21">
        <v>0.63360063360060004</v>
      </c>
      <c r="P613" s="32">
        <v>6.1380061380060003</v>
      </c>
      <c r="S613" s="40">
        <v>366.4</v>
      </c>
      <c r="U613" s="35">
        <v>40404</v>
      </c>
      <c r="V613" s="41">
        <v>9.9990099990099994E-3</v>
      </c>
    </row>
    <row r="614" spans="1:22" hidden="1" x14ac:dyDescent="0.2">
      <c r="A614" s="14" t="s">
        <v>17</v>
      </c>
      <c r="B614" s="14" t="s">
        <v>447</v>
      </c>
      <c r="C614" s="15" t="s">
        <v>285</v>
      </c>
      <c r="D614" s="35">
        <v>10</v>
      </c>
      <c r="E614" s="35">
        <v>13</v>
      </c>
      <c r="F614">
        <v>1033.6610000000001</v>
      </c>
      <c r="G614">
        <f>2^(LOG(F614/Dashboard!$B$2,2)/LOG(Dashboard!$C$2/Dashboard!$B$2,2))-1</f>
        <v>-0.78922433248808921</v>
      </c>
      <c r="H614" s="14" t="s">
        <v>59</v>
      </c>
      <c r="J614" s="17">
        <v>221.26522126520001</v>
      </c>
      <c r="P614" s="32">
        <v>6.1380061380060003</v>
      </c>
      <c r="S614" s="40">
        <v>200.4</v>
      </c>
      <c r="U614" s="35">
        <v>40404</v>
      </c>
      <c r="V614" s="41">
        <v>9.9990099990099907E-3</v>
      </c>
    </row>
    <row r="615" spans="1:22" hidden="1" x14ac:dyDescent="0.2">
      <c r="A615" s="14" t="s">
        <v>17</v>
      </c>
      <c r="B615" s="14" t="s">
        <v>447</v>
      </c>
      <c r="C615" s="15" t="s">
        <v>286</v>
      </c>
      <c r="D615" s="35">
        <v>10</v>
      </c>
      <c r="E615" s="35">
        <v>14</v>
      </c>
      <c r="F615">
        <v>1002.77</v>
      </c>
      <c r="G615">
        <f>2^(LOG(F615/Dashboard!$B$2,2)/LOG(Dashboard!$C$2/Dashboard!$B$2,2))-1</f>
        <v>-0.79295830133837841</v>
      </c>
      <c r="H615" s="14" t="s">
        <v>59</v>
      </c>
      <c r="J615" s="17">
        <v>221.26522126520001</v>
      </c>
      <c r="P615" s="32">
        <v>6.1380061380060003</v>
      </c>
      <c r="S615" s="40">
        <v>200.4</v>
      </c>
      <c r="U615" s="35">
        <v>40404</v>
      </c>
      <c r="V615" s="41">
        <v>9.9990099990099907E-3</v>
      </c>
    </row>
    <row r="616" spans="1:22" hidden="1" x14ac:dyDescent="0.2">
      <c r="A616" s="14" t="s">
        <v>17</v>
      </c>
      <c r="B616" s="14" t="s">
        <v>447</v>
      </c>
      <c r="C616" s="15" t="s">
        <v>287</v>
      </c>
      <c r="D616" s="35">
        <v>10</v>
      </c>
      <c r="E616" s="35">
        <v>15</v>
      </c>
      <c r="F616">
        <v>1672.8679999999999</v>
      </c>
      <c r="G616">
        <f>2^(LOG(F616/Dashboard!$B$2,2)/LOG(Dashboard!$C$2/Dashboard!$B$2,2))-1</f>
        <v>-0.72010524901475192</v>
      </c>
      <c r="H616" s="22" t="s">
        <v>64</v>
      </c>
      <c r="I616" s="23">
        <v>6.1380061380060003</v>
      </c>
      <c r="Q616" s="23">
        <v>6.1380061380060003</v>
      </c>
      <c r="S616" s="40">
        <v>379.2</v>
      </c>
      <c r="U616" s="35">
        <v>40404</v>
      </c>
      <c r="V616" s="41">
        <v>9.9990099990099994E-3</v>
      </c>
    </row>
    <row r="617" spans="1:22" hidden="1" x14ac:dyDescent="0.2">
      <c r="A617" s="14" t="s">
        <v>17</v>
      </c>
      <c r="B617" s="14" t="s">
        <v>447</v>
      </c>
      <c r="C617" s="15" t="s">
        <v>288</v>
      </c>
      <c r="D617" s="35">
        <v>10</v>
      </c>
      <c r="E617" s="35">
        <v>16</v>
      </c>
      <c r="F617">
        <v>779.404</v>
      </c>
      <c r="G617">
        <f>2^(LOG(F617/Dashboard!$B$2,2)/LOG(Dashboard!$C$2/Dashboard!$B$2,2))-1</f>
        <v>-0.8215215335179854</v>
      </c>
      <c r="H617" s="22" t="s">
        <v>64</v>
      </c>
      <c r="I617" s="23">
        <v>6.1380061380060003</v>
      </c>
      <c r="Q617" s="23">
        <v>6.1380061380060003</v>
      </c>
      <c r="S617" s="40">
        <v>379.2</v>
      </c>
      <c r="U617" s="35">
        <v>40404</v>
      </c>
      <c r="V617" s="41">
        <v>9.9990099990099994E-3</v>
      </c>
    </row>
    <row r="618" spans="1:22" hidden="1" x14ac:dyDescent="0.2">
      <c r="A618" s="14" t="s">
        <v>17</v>
      </c>
      <c r="B618" s="14" t="s">
        <v>447</v>
      </c>
      <c r="C618" s="15" t="s">
        <v>289</v>
      </c>
      <c r="D618" s="35">
        <v>10</v>
      </c>
      <c r="E618" s="35">
        <v>17</v>
      </c>
      <c r="F618">
        <v>4871.2759999999998</v>
      </c>
      <c r="G618">
        <f>2^(LOG(F618/Dashboard!$B$2,2)/LOG(Dashboard!$C$2/Dashboard!$B$2,2))-1</f>
        <v>-0.47464744861144748</v>
      </c>
      <c r="H618" s="14" t="s">
        <v>59</v>
      </c>
      <c r="O618" s="29">
        <v>6.1380061380060003</v>
      </c>
      <c r="Q618" s="23">
        <v>6.1380061380060003</v>
      </c>
      <c r="S618" s="40">
        <v>354.4</v>
      </c>
      <c r="U618" s="35">
        <v>40404</v>
      </c>
      <c r="V618" s="41">
        <v>9.9990099990099994E-3</v>
      </c>
    </row>
    <row r="619" spans="1:22" hidden="1" x14ac:dyDescent="0.2">
      <c r="A619" s="14" t="s">
        <v>17</v>
      </c>
      <c r="B619" s="14" t="s">
        <v>447</v>
      </c>
      <c r="C619" s="15" t="s">
        <v>290</v>
      </c>
      <c r="D619" s="35">
        <v>10</v>
      </c>
      <c r="E619" s="35">
        <v>18</v>
      </c>
      <c r="F619">
        <v>1551.68</v>
      </c>
      <c r="G619">
        <f>2^(LOG(F619/Dashboard!$B$2,2)/LOG(Dashboard!$C$2/Dashboard!$B$2,2))-1</f>
        <v>-0.73223454843271329</v>
      </c>
      <c r="H619" s="14" t="s">
        <v>59</v>
      </c>
      <c r="O619" s="29">
        <v>6.1380061380060003</v>
      </c>
      <c r="Q619" s="23">
        <v>6.1380061380060003</v>
      </c>
      <c r="S619" s="40">
        <v>354.4</v>
      </c>
      <c r="U619" s="35">
        <v>40404</v>
      </c>
      <c r="V619" s="41">
        <v>9.9990099990099994E-3</v>
      </c>
    </row>
    <row r="620" spans="1:22" hidden="1" x14ac:dyDescent="0.2">
      <c r="A620" s="14" t="s">
        <v>17</v>
      </c>
      <c r="B620" s="14" t="s">
        <v>447</v>
      </c>
      <c r="C620" s="15" t="s">
        <v>291</v>
      </c>
      <c r="D620" s="35">
        <v>10</v>
      </c>
      <c r="E620" s="35">
        <v>19</v>
      </c>
      <c r="F620">
        <v>993.26499999999999</v>
      </c>
      <c r="G620">
        <f>2^(LOG(F620/Dashboard!$B$2,2)/LOG(Dashboard!$C$2/Dashboard!$B$2,2))-1</f>
        <v>-0.79411669847073818</v>
      </c>
      <c r="H620" s="14" t="s">
        <v>59</v>
      </c>
      <c r="Q620" s="23">
        <v>6.1380061380060003</v>
      </c>
      <c r="R620" s="28">
        <v>6.1380061380060003</v>
      </c>
      <c r="S620" s="40">
        <v>354.4</v>
      </c>
      <c r="U620" s="35">
        <v>40404</v>
      </c>
      <c r="V620" s="41">
        <v>9.9990099990099994E-3</v>
      </c>
    </row>
    <row r="621" spans="1:22" hidden="1" x14ac:dyDescent="0.2">
      <c r="A621" s="14" t="s">
        <v>17</v>
      </c>
      <c r="B621" s="14" t="s">
        <v>447</v>
      </c>
      <c r="C621" s="15" t="s">
        <v>292</v>
      </c>
      <c r="D621" s="35">
        <v>10</v>
      </c>
      <c r="E621" s="35">
        <v>20</v>
      </c>
      <c r="F621">
        <v>845.93899999999996</v>
      </c>
      <c r="G621">
        <f>2^(LOG(F621/Dashboard!$B$2,2)/LOG(Dashboard!$C$2/Dashboard!$B$2,2))-1</f>
        <v>-0.81269713011755029</v>
      </c>
      <c r="H621" s="14" t="s">
        <v>59</v>
      </c>
      <c r="Q621" s="23">
        <v>6.1380061380060003</v>
      </c>
      <c r="R621" s="28">
        <v>6.1380061380060003</v>
      </c>
      <c r="S621" s="40">
        <v>354.4</v>
      </c>
      <c r="U621" s="35">
        <v>40404</v>
      </c>
      <c r="V621" s="41">
        <v>9.9990099990099994E-3</v>
      </c>
    </row>
    <row r="622" spans="1:22" hidden="1" x14ac:dyDescent="0.2">
      <c r="A622" s="14" t="s">
        <v>17</v>
      </c>
      <c r="B622" s="14" t="s">
        <v>447</v>
      </c>
      <c r="C622" s="15" t="s">
        <v>293</v>
      </c>
      <c r="D622" s="35">
        <v>10</v>
      </c>
      <c r="E622" s="35">
        <v>21</v>
      </c>
      <c r="F622">
        <v>1618.2139999999999</v>
      </c>
      <c r="G622">
        <f>2^(LOG(F622/Dashboard!$B$2,2)/LOG(Dashboard!$C$2/Dashboard!$B$2,2))-1</f>
        <v>-0.72552907609595763</v>
      </c>
      <c r="H622" s="33" t="s">
        <v>269</v>
      </c>
      <c r="I622" s="28">
        <v>6.1380061380060003</v>
      </c>
      <c r="R622" s="28">
        <v>6.1380061380060003</v>
      </c>
      <c r="S622" s="40">
        <v>379.2</v>
      </c>
      <c r="U622" s="35">
        <v>40404</v>
      </c>
      <c r="V622" s="41">
        <v>9.9990099990099994E-3</v>
      </c>
    </row>
    <row r="623" spans="1:22" hidden="1" x14ac:dyDescent="0.2">
      <c r="A623" s="14" t="s">
        <v>17</v>
      </c>
      <c r="B623" s="14" t="s">
        <v>447</v>
      </c>
      <c r="C623" s="15" t="s">
        <v>294</v>
      </c>
      <c r="D623" s="35">
        <v>10</v>
      </c>
      <c r="E623" s="35">
        <v>22</v>
      </c>
      <c r="F623">
        <v>1530.2940000000001</v>
      </c>
      <c r="G623">
        <f>2^(LOG(F623/Dashboard!$B$2,2)/LOG(Dashboard!$C$2/Dashboard!$B$2,2))-1</f>
        <v>-0.7344148577463514</v>
      </c>
      <c r="H623" s="33" t="s">
        <v>269</v>
      </c>
      <c r="I623" s="28">
        <v>6.1380061380060003</v>
      </c>
      <c r="R623" s="28">
        <v>6.1380061380060003</v>
      </c>
      <c r="S623" s="40">
        <v>379.2</v>
      </c>
      <c r="U623" s="35">
        <v>40404</v>
      </c>
      <c r="V623" s="41">
        <v>9.9990099990099994E-3</v>
      </c>
    </row>
    <row r="624" spans="1:22" hidden="1" x14ac:dyDescent="0.2">
      <c r="A624" s="14" t="s">
        <v>17</v>
      </c>
      <c r="B624" s="14" t="s">
        <v>447</v>
      </c>
      <c r="C624" s="15" t="s">
        <v>295</v>
      </c>
      <c r="D624" s="35">
        <v>10</v>
      </c>
      <c r="E624" s="35">
        <v>23</v>
      </c>
      <c r="F624">
        <v>2582.9650000000001</v>
      </c>
      <c r="G624">
        <f>2^(LOG(F624/Dashboard!$B$2,2)/LOG(Dashboard!$C$2/Dashboard!$B$2,2))-1</f>
        <v>-0.63847747704734847</v>
      </c>
      <c r="H624" s="14" t="s">
        <v>59</v>
      </c>
      <c r="O624" s="29">
        <v>6.1380061380060003</v>
      </c>
      <c r="R624" s="28">
        <v>6.1380061380060003</v>
      </c>
      <c r="S624" s="40">
        <v>354.4</v>
      </c>
      <c r="U624" s="35">
        <v>40404</v>
      </c>
      <c r="V624" s="41">
        <v>9.9990099990099994E-3</v>
      </c>
    </row>
    <row r="625" spans="1:22" hidden="1" x14ac:dyDescent="0.2">
      <c r="A625" s="14" t="s">
        <v>17</v>
      </c>
      <c r="B625" s="14" t="s">
        <v>447</v>
      </c>
      <c r="C625" s="15" t="s">
        <v>296</v>
      </c>
      <c r="D625" s="35">
        <v>10</v>
      </c>
      <c r="E625" s="35">
        <v>24</v>
      </c>
      <c r="F625">
        <v>1062.1759999999999</v>
      </c>
      <c r="G625">
        <f>2^(LOG(F625/Dashboard!$B$2,2)/LOG(Dashboard!$C$2/Dashboard!$B$2,2))-1</f>
        <v>-0.78581806176798863</v>
      </c>
      <c r="H625" s="14" t="s">
        <v>59</v>
      </c>
      <c r="O625" s="29">
        <v>6.1380061380060003</v>
      </c>
      <c r="R625" s="28">
        <v>6.1380061380060003</v>
      </c>
      <c r="S625" s="40">
        <v>354.4</v>
      </c>
      <c r="U625" s="35">
        <v>40404</v>
      </c>
      <c r="V625" s="41">
        <v>9.9990099990099994E-3</v>
      </c>
    </row>
    <row r="626" spans="1:22" hidden="1" x14ac:dyDescent="0.2">
      <c r="A626" s="14" t="s">
        <v>17</v>
      </c>
      <c r="B626" s="14" t="s">
        <v>447</v>
      </c>
      <c r="C626" s="15" t="s">
        <v>297</v>
      </c>
      <c r="D626" s="35">
        <v>11</v>
      </c>
      <c r="E626" s="35">
        <v>1</v>
      </c>
      <c r="F626">
        <v>10562.35</v>
      </c>
      <c r="G626">
        <f>2^(LOG(F626/Dashboard!$B$2,2)/LOG(Dashboard!$C$2/Dashboard!$B$2,2))-1</f>
        <v>-0.17117481205542373</v>
      </c>
      <c r="H626" s="14" t="s">
        <v>59</v>
      </c>
      <c r="M626" s="25">
        <v>1.8810018810019999</v>
      </c>
      <c r="N626" s="27">
        <v>1.8810018810019999</v>
      </c>
      <c r="S626" s="40">
        <v>388.8</v>
      </c>
      <c r="U626" s="35">
        <v>40404</v>
      </c>
      <c r="V626" s="41">
        <v>9.9990099990099994E-3</v>
      </c>
    </row>
    <row r="627" spans="1:22" hidden="1" x14ac:dyDescent="0.2">
      <c r="A627" s="14" t="s">
        <v>17</v>
      </c>
      <c r="B627" s="14" t="s">
        <v>447</v>
      </c>
      <c r="C627" s="15" t="s">
        <v>298</v>
      </c>
      <c r="D627" s="35">
        <v>11</v>
      </c>
      <c r="E627" s="35">
        <v>2</v>
      </c>
      <c r="F627">
        <v>9447.9</v>
      </c>
      <c r="G627">
        <f>2^(LOG(F627/Dashboard!$B$2,2)/LOG(Dashboard!$C$2/Dashboard!$B$2,2))-1</f>
        <v>-0.22386926289577858</v>
      </c>
      <c r="H627" s="14" t="s">
        <v>59</v>
      </c>
      <c r="M627" s="25">
        <v>1.8810018810019999</v>
      </c>
      <c r="N627" s="27">
        <v>1.8810018810019999</v>
      </c>
      <c r="S627" s="40">
        <v>388.8</v>
      </c>
      <c r="U627" s="35">
        <v>40404</v>
      </c>
      <c r="V627" s="41">
        <v>9.9990099990099994E-3</v>
      </c>
    </row>
    <row r="628" spans="1:22" hidden="1" x14ac:dyDescent="0.2">
      <c r="A628" s="14" t="s">
        <v>17</v>
      </c>
      <c r="B628" s="14" t="s">
        <v>447</v>
      </c>
      <c r="C628" s="15" t="s">
        <v>299</v>
      </c>
      <c r="D628" s="35">
        <v>11</v>
      </c>
      <c r="E628" s="35">
        <v>3</v>
      </c>
      <c r="F628">
        <v>41617.339999999997</v>
      </c>
      <c r="G628">
        <f>2^(LOG(F628/Dashboard!$B$2,2)/LOG(Dashboard!$C$2/Dashboard!$B$2,2))-1</f>
        <v>0.85904162952080276</v>
      </c>
      <c r="H628" s="14" t="s">
        <v>59</v>
      </c>
      <c r="M628" s="25">
        <v>1.8810018810019999</v>
      </c>
      <c r="O628" s="29">
        <v>1.8810018810019999</v>
      </c>
      <c r="S628" s="40">
        <v>388.8</v>
      </c>
      <c r="U628" s="35">
        <v>40404</v>
      </c>
      <c r="V628" s="41">
        <v>9.9990099990099994E-3</v>
      </c>
    </row>
    <row r="629" spans="1:22" hidden="1" x14ac:dyDescent="0.2">
      <c r="A629" s="14" t="s">
        <v>17</v>
      </c>
      <c r="B629" s="14" t="s">
        <v>447</v>
      </c>
      <c r="C629" s="15" t="s">
        <v>300</v>
      </c>
      <c r="D629" s="35">
        <v>11</v>
      </c>
      <c r="E629" s="35">
        <v>4</v>
      </c>
      <c r="F629">
        <v>49363.85</v>
      </c>
      <c r="G629">
        <f>2^(LOG(F629/Dashboard!$B$2,2)/LOG(Dashboard!$C$2/Dashboard!$B$2,2))-1</f>
        <v>1.0557154144019885</v>
      </c>
      <c r="H629" s="14" t="s">
        <v>59</v>
      </c>
      <c r="M629" s="25">
        <v>1.8810018810019999</v>
      </c>
      <c r="O629" s="29">
        <v>1.8810018810019999</v>
      </c>
      <c r="S629" s="40">
        <v>388.8</v>
      </c>
      <c r="U629" s="35">
        <v>40404</v>
      </c>
      <c r="V629" s="41">
        <v>9.9990099990099994E-3</v>
      </c>
    </row>
    <row r="630" spans="1:22" hidden="1" x14ac:dyDescent="0.2">
      <c r="A630" s="14" t="s">
        <v>17</v>
      </c>
      <c r="B630" s="14" t="s">
        <v>447</v>
      </c>
      <c r="C630" s="15" t="s">
        <v>301</v>
      </c>
      <c r="D630" s="35">
        <v>11</v>
      </c>
      <c r="E630" s="35">
        <v>5</v>
      </c>
      <c r="F630">
        <v>77788.34</v>
      </c>
      <c r="G630">
        <f>2^(LOG(F630/Dashboard!$B$2,2)/LOG(Dashboard!$C$2/Dashboard!$B$2,2))-1</f>
        <v>1.6873019090931121</v>
      </c>
      <c r="H630" s="30" t="s">
        <v>251</v>
      </c>
      <c r="I630" s="29">
        <v>1.8810018810019999</v>
      </c>
      <c r="O630" s="29">
        <v>1.8810018810019999</v>
      </c>
      <c r="S630" s="40">
        <v>396.4</v>
      </c>
      <c r="U630" s="35">
        <v>40404</v>
      </c>
      <c r="V630" s="41">
        <v>9.9990099990099994E-3</v>
      </c>
    </row>
    <row r="631" spans="1:22" hidden="1" x14ac:dyDescent="0.2">
      <c r="A631" s="14" t="s">
        <v>17</v>
      </c>
      <c r="B631" s="14" t="s">
        <v>447</v>
      </c>
      <c r="C631" s="15" t="s">
        <v>302</v>
      </c>
      <c r="D631" s="35">
        <v>11</v>
      </c>
      <c r="E631" s="35">
        <v>6</v>
      </c>
      <c r="F631">
        <v>62627.98</v>
      </c>
      <c r="G631">
        <f>2^(LOG(F631/Dashboard!$B$2,2)/LOG(Dashboard!$C$2/Dashboard!$B$2,2))-1</f>
        <v>1.3651221102189663</v>
      </c>
      <c r="H631" s="30" t="s">
        <v>251</v>
      </c>
      <c r="I631" s="29">
        <v>1.8810018810019999</v>
      </c>
      <c r="O631" s="29">
        <v>1.8810018810019999</v>
      </c>
      <c r="S631" s="40">
        <v>396.4</v>
      </c>
      <c r="U631" s="35">
        <v>40404</v>
      </c>
      <c r="V631" s="41">
        <v>9.9990099990099994E-3</v>
      </c>
    </row>
    <row r="632" spans="1:22" hidden="1" x14ac:dyDescent="0.2">
      <c r="A632" s="14" t="s">
        <v>17</v>
      </c>
      <c r="B632" s="14" t="s">
        <v>447</v>
      </c>
      <c r="C632" s="15" t="s">
        <v>303</v>
      </c>
      <c r="D632" s="35">
        <v>11</v>
      </c>
      <c r="E632" s="35">
        <v>7</v>
      </c>
      <c r="F632">
        <v>5584.1459999999997</v>
      </c>
      <c r="G632">
        <f>2^(LOG(F632/Dashboard!$B$2,2)/LOG(Dashboard!$C$2/Dashboard!$B$2,2))-1</f>
        <v>-0.43063123630393285</v>
      </c>
      <c r="H632" s="14" t="s">
        <v>59</v>
      </c>
      <c r="N632" s="27">
        <v>1.8810018810019999</v>
      </c>
      <c r="O632" s="29">
        <v>1.8810018810019999</v>
      </c>
      <c r="S632" s="40">
        <v>388.8</v>
      </c>
      <c r="U632" s="35">
        <v>40404</v>
      </c>
      <c r="V632" s="41">
        <v>9.9990099990099994E-3</v>
      </c>
    </row>
    <row r="633" spans="1:22" hidden="1" x14ac:dyDescent="0.2">
      <c r="A633" s="14" t="s">
        <v>17</v>
      </c>
      <c r="B633" s="14" t="s">
        <v>447</v>
      </c>
      <c r="C633" s="15" t="s">
        <v>304</v>
      </c>
      <c r="D633" s="35">
        <v>11</v>
      </c>
      <c r="E633" s="35">
        <v>8</v>
      </c>
      <c r="F633">
        <v>5498.6019999999999</v>
      </c>
      <c r="G633">
        <f>2^(LOG(F633/Dashboard!$B$2,2)/LOG(Dashboard!$C$2/Dashboard!$B$2,2))-1</f>
        <v>-0.43578591000599265</v>
      </c>
      <c r="H633" s="14" t="s">
        <v>59</v>
      </c>
      <c r="N633" s="27">
        <v>1.8810018810019999</v>
      </c>
      <c r="O633" s="29">
        <v>1.8810018810019999</v>
      </c>
      <c r="S633" s="40">
        <v>388.8</v>
      </c>
      <c r="U633" s="35">
        <v>40404</v>
      </c>
      <c r="V633" s="41">
        <v>9.9990099990099994E-3</v>
      </c>
    </row>
    <row r="634" spans="1:22" hidden="1" x14ac:dyDescent="0.2">
      <c r="A634" s="14" t="s">
        <v>17</v>
      </c>
      <c r="B634" s="14" t="s">
        <v>447</v>
      </c>
      <c r="C634" s="15" t="s">
        <v>305</v>
      </c>
      <c r="D634" s="35">
        <v>11</v>
      </c>
      <c r="E634" s="35">
        <v>9</v>
      </c>
      <c r="F634">
        <v>1516.0360000000001</v>
      </c>
      <c r="G634">
        <f>2^(LOG(F634/Dashboard!$B$2,2)/LOG(Dashboard!$C$2/Dashboard!$B$2,2))-1</f>
        <v>-0.73587542599897959</v>
      </c>
      <c r="H634" s="31" t="s">
        <v>256</v>
      </c>
      <c r="I634" s="32">
        <v>1.8810018810019999</v>
      </c>
      <c r="P634" s="32">
        <v>1.8810018810019999</v>
      </c>
      <c r="S634" s="40">
        <v>396.4</v>
      </c>
      <c r="U634" s="35">
        <v>40404</v>
      </c>
      <c r="V634" s="41">
        <v>9.9990099990099994E-3</v>
      </c>
    </row>
    <row r="635" spans="1:22" hidden="1" x14ac:dyDescent="0.2">
      <c r="A635" s="14" t="s">
        <v>17</v>
      </c>
      <c r="B635" s="14" t="s">
        <v>447</v>
      </c>
      <c r="C635" s="15" t="s">
        <v>306</v>
      </c>
      <c r="D635" s="35">
        <v>11</v>
      </c>
      <c r="E635" s="35">
        <v>10</v>
      </c>
      <c r="F635">
        <v>1741.778</v>
      </c>
      <c r="G635">
        <f>2^(LOG(F635/Dashboard!$B$2,2)/LOG(Dashboard!$C$2/Dashboard!$B$2,2))-1</f>
        <v>-0.71336936463645984</v>
      </c>
      <c r="H635" s="31" t="s">
        <v>256</v>
      </c>
      <c r="I635" s="32">
        <v>1.8810018810019999</v>
      </c>
      <c r="P635" s="32">
        <v>1.8810018810019999</v>
      </c>
      <c r="S635" s="40">
        <v>396.4</v>
      </c>
      <c r="U635" s="35">
        <v>40404</v>
      </c>
      <c r="V635" s="41">
        <v>9.9990099990099994E-3</v>
      </c>
    </row>
    <row r="636" spans="1:22" hidden="1" x14ac:dyDescent="0.2">
      <c r="A636" s="14" t="s">
        <v>17</v>
      </c>
      <c r="B636" s="14" t="s">
        <v>447</v>
      </c>
      <c r="C636" s="15" t="s">
        <v>307</v>
      </c>
      <c r="D636" s="35">
        <v>11</v>
      </c>
      <c r="E636" s="35">
        <v>11</v>
      </c>
      <c r="F636">
        <v>2582.9650000000001</v>
      </c>
      <c r="G636">
        <f>2^(LOG(F636/Dashboard!$B$2,2)/LOG(Dashboard!$C$2/Dashboard!$B$2,2))-1</f>
        <v>-0.63847747704734847</v>
      </c>
      <c r="H636" s="14" t="s">
        <v>59</v>
      </c>
      <c r="L636" s="21">
        <v>0.1980001980002</v>
      </c>
      <c r="P636" s="32">
        <v>1.8810018810019999</v>
      </c>
      <c r="S636" s="40">
        <v>392.4</v>
      </c>
      <c r="U636" s="35">
        <v>40404</v>
      </c>
      <c r="V636" s="41">
        <v>9.9990099990099994E-3</v>
      </c>
    </row>
    <row r="637" spans="1:22" hidden="1" x14ac:dyDescent="0.2">
      <c r="A637" s="14" t="s">
        <v>17</v>
      </c>
      <c r="B637" s="14" t="s">
        <v>447</v>
      </c>
      <c r="C637" s="15" t="s">
        <v>308</v>
      </c>
      <c r="D637" s="35">
        <v>11</v>
      </c>
      <c r="E637" s="35">
        <v>12</v>
      </c>
      <c r="F637">
        <v>1924.748</v>
      </c>
      <c r="G637">
        <f>2^(LOG(F637/Dashboard!$B$2,2)/LOG(Dashboard!$C$2/Dashboard!$B$2,2))-1</f>
        <v>-0.6959961699728654</v>
      </c>
      <c r="H637" s="14" t="s">
        <v>59</v>
      </c>
      <c r="L637" s="21">
        <v>0.1980001980002</v>
      </c>
      <c r="P637" s="32">
        <v>1.8810018810019999</v>
      </c>
      <c r="S637" s="40">
        <v>392.4</v>
      </c>
      <c r="U637" s="35">
        <v>40404</v>
      </c>
      <c r="V637" s="41">
        <v>9.9990099990099994E-3</v>
      </c>
    </row>
    <row r="638" spans="1:22" hidden="1" x14ac:dyDescent="0.2">
      <c r="A638" s="14" t="s">
        <v>17</v>
      </c>
      <c r="B638" s="14" t="s">
        <v>447</v>
      </c>
      <c r="C638" s="15" t="s">
        <v>309</v>
      </c>
      <c r="D638" s="35">
        <v>11</v>
      </c>
      <c r="E638" s="35">
        <v>13</v>
      </c>
      <c r="F638">
        <v>1715.64</v>
      </c>
      <c r="G638">
        <f>2^(LOG(F638/Dashboard!$B$2,2)/LOG(Dashboard!$C$2/Dashboard!$B$2,2))-1</f>
        <v>-0.71591120755065729</v>
      </c>
      <c r="H638" s="14" t="s">
        <v>59</v>
      </c>
      <c r="J638" s="17">
        <v>49.005049005049997</v>
      </c>
      <c r="P638" s="32">
        <v>1.8810018810019999</v>
      </c>
      <c r="S638" s="40">
        <v>356.8</v>
      </c>
      <c r="U638" s="35">
        <v>40404</v>
      </c>
      <c r="V638" s="41">
        <v>9.9990099990099994E-3</v>
      </c>
    </row>
    <row r="639" spans="1:22" hidden="1" x14ac:dyDescent="0.2">
      <c r="A639" s="14" t="s">
        <v>17</v>
      </c>
      <c r="B639" s="14" t="s">
        <v>447</v>
      </c>
      <c r="C639" s="15" t="s">
        <v>310</v>
      </c>
      <c r="D639" s="35">
        <v>11</v>
      </c>
      <c r="E639" s="35">
        <v>14</v>
      </c>
      <c r="F639">
        <v>1881.9760000000001</v>
      </c>
      <c r="G639">
        <f>2^(LOG(F639/Dashboard!$B$2,2)/LOG(Dashboard!$C$2/Dashboard!$B$2,2))-1</f>
        <v>-0.6999943655023082</v>
      </c>
      <c r="H639" s="14" t="s">
        <v>59</v>
      </c>
      <c r="J639" s="17">
        <v>49.005049005049997</v>
      </c>
      <c r="P639" s="32">
        <v>1.8810018810019999</v>
      </c>
      <c r="S639" s="40">
        <v>356.8</v>
      </c>
      <c r="U639" s="35">
        <v>40404</v>
      </c>
      <c r="V639" s="41">
        <v>9.9990099990099994E-3</v>
      </c>
    </row>
    <row r="640" spans="1:22" hidden="1" x14ac:dyDescent="0.2">
      <c r="A640" s="14" t="s">
        <v>17</v>
      </c>
      <c r="B640" s="14" t="s">
        <v>447</v>
      </c>
      <c r="C640" s="15" t="s">
        <v>311</v>
      </c>
      <c r="D640" s="35">
        <v>11</v>
      </c>
      <c r="E640" s="35">
        <v>15</v>
      </c>
      <c r="F640">
        <v>18510.849999999999</v>
      </c>
      <c r="G640">
        <f>2^(LOG(F640/Dashboard!$B$2,2)/LOG(Dashboard!$C$2/Dashboard!$B$2,2))-1</f>
        <v>0.15348023376371911</v>
      </c>
      <c r="H640" s="22" t="s">
        <v>64</v>
      </c>
      <c r="I640" s="23">
        <v>1.8810018810019999</v>
      </c>
      <c r="Q640" s="23">
        <v>1.8810018810019999</v>
      </c>
      <c r="S640" s="40">
        <v>396.4</v>
      </c>
      <c r="U640" s="35">
        <v>40404</v>
      </c>
      <c r="V640" s="41">
        <v>9.9990099990099994E-3</v>
      </c>
    </row>
    <row r="641" spans="1:22" hidden="1" x14ac:dyDescent="0.2">
      <c r="A641" s="14" t="s">
        <v>17</v>
      </c>
      <c r="B641" s="14" t="s">
        <v>447</v>
      </c>
      <c r="C641" s="15" t="s">
        <v>312</v>
      </c>
      <c r="D641" s="35">
        <v>11</v>
      </c>
      <c r="E641" s="35">
        <v>16</v>
      </c>
      <c r="F641">
        <v>26642.32</v>
      </c>
      <c r="G641">
        <f>2^(LOG(F641/Dashboard!$B$2,2)/LOG(Dashboard!$C$2/Dashboard!$B$2,2))-1</f>
        <v>0.429473702973864</v>
      </c>
      <c r="H641" s="22" t="s">
        <v>64</v>
      </c>
      <c r="I641" s="23">
        <v>1.8810018810019999</v>
      </c>
      <c r="Q641" s="23">
        <v>1.8810018810019999</v>
      </c>
      <c r="S641" s="40">
        <v>396.4</v>
      </c>
      <c r="U641" s="35">
        <v>40404</v>
      </c>
      <c r="V641" s="41">
        <v>9.9990099990099994E-3</v>
      </c>
    </row>
    <row r="642" spans="1:22" hidden="1" x14ac:dyDescent="0.2">
      <c r="A642" s="14" t="s">
        <v>17</v>
      </c>
      <c r="B642" s="14" t="s">
        <v>447</v>
      </c>
      <c r="C642" s="15" t="s">
        <v>313</v>
      </c>
      <c r="D642" s="35">
        <v>11</v>
      </c>
      <c r="E642" s="35">
        <v>17</v>
      </c>
      <c r="F642">
        <v>7575.4290000000001</v>
      </c>
      <c r="G642">
        <f>2^(LOG(F642/Dashboard!$B$2,2)/LOG(Dashboard!$C$2/Dashboard!$B$2,2))-1</f>
        <v>-0.31856848789719627</v>
      </c>
      <c r="H642" s="14" t="s">
        <v>59</v>
      </c>
      <c r="O642" s="29">
        <v>1.8810018810019999</v>
      </c>
      <c r="Q642" s="23">
        <v>1.8810018810019999</v>
      </c>
      <c r="S642" s="40">
        <v>388.8</v>
      </c>
      <c r="U642" s="35">
        <v>40404</v>
      </c>
      <c r="V642" s="41">
        <v>9.9990099990099994E-3</v>
      </c>
    </row>
    <row r="643" spans="1:22" hidden="1" x14ac:dyDescent="0.2">
      <c r="A643" s="14" t="s">
        <v>17</v>
      </c>
      <c r="B643" s="14" t="s">
        <v>447</v>
      </c>
      <c r="C643" s="15" t="s">
        <v>314</v>
      </c>
      <c r="D643" s="35">
        <v>11</v>
      </c>
      <c r="E643" s="35">
        <v>18</v>
      </c>
      <c r="F643">
        <v>3139.0030000000002</v>
      </c>
      <c r="G643">
        <f>2^(LOG(F643/Dashboard!$B$2,2)/LOG(Dashboard!$C$2/Dashboard!$B$2,2))-1</f>
        <v>-0.59447500398630249</v>
      </c>
      <c r="H643" s="14" t="s">
        <v>59</v>
      </c>
      <c r="O643" s="29">
        <v>1.8810018810019999</v>
      </c>
      <c r="Q643" s="23">
        <v>1.8810018810019999</v>
      </c>
      <c r="S643" s="40">
        <v>388.8</v>
      </c>
      <c r="U643" s="35">
        <v>40404</v>
      </c>
      <c r="V643" s="41">
        <v>9.9990099990099994E-3</v>
      </c>
    </row>
    <row r="644" spans="1:22" hidden="1" x14ac:dyDescent="0.2">
      <c r="A644" s="14" t="s">
        <v>17</v>
      </c>
      <c r="B644" s="14" t="s">
        <v>447</v>
      </c>
      <c r="C644" s="15" t="s">
        <v>315</v>
      </c>
      <c r="D644" s="35">
        <v>11</v>
      </c>
      <c r="E644" s="35">
        <v>19</v>
      </c>
      <c r="F644">
        <v>2827.7170000000001</v>
      </c>
      <c r="G644">
        <f>2^(LOG(F644/Dashboard!$B$2,2)/LOG(Dashboard!$C$2/Dashboard!$B$2,2))-1</f>
        <v>-0.61867274484964563</v>
      </c>
      <c r="H644" s="14" t="s">
        <v>59</v>
      </c>
      <c r="Q644" s="23">
        <v>1.8810018810019999</v>
      </c>
      <c r="R644" s="28">
        <v>1.8810018810019999</v>
      </c>
      <c r="S644" s="40">
        <v>388.8</v>
      </c>
      <c r="U644" s="35">
        <v>40404</v>
      </c>
      <c r="V644" s="41">
        <v>9.9990099990099994E-3</v>
      </c>
    </row>
    <row r="645" spans="1:22" hidden="1" x14ac:dyDescent="0.2">
      <c r="A645" s="14" t="s">
        <v>17</v>
      </c>
      <c r="B645" s="14" t="s">
        <v>447</v>
      </c>
      <c r="C645" s="15" t="s">
        <v>316</v>
      </c>
      <c r="D645" s="35">
        <v>11</v>
      </c>
      <c r="E645" s="35">
        <v>20</v>
      </c>
      <c r="F645">
        <v>2243.163</v>
      </c>
      <c r="G645">
        <f>2^(LOG(F645/Dashboard!$B$2,2)/LOG(Dashboard!$C$2/Dashboard!$B$2,2))-1</f>
        <v>-0.66730403981603459</v>
      </c>
      <c r="H645" s="14" t="s">
        <v>59</v>
      </c>
      <c r="Q645" s="23">
        <v>1.8810018810019999</v>
      </c>
      <c r="R645" s="28">
        <v>1.8810018810019999</v>
      </c>
      <c r="S645" s="40">
        <v>388.8</v>
      </c>
      <c r="U645" s="35">
        <v>40404</v>
      </c>
      <c r="V645" s="41">
        <v>9.9990099990099994E-3</v>
      </c>
    </row>
    <row r="646" spans="1:22" hidden="1" x14ac:dyDescent="0.2">
      <c r="A646" s="14" t="s">
        <v>17</v>
      </c>
      <c r="B646" s="14" t="s">
        <v>447</v>
      </c>
      <c r="C646" s="15" t="s">
        <v>317</v>
      </c>
      <c r="D646" s="35">
        <v>11</v>
      </c>
      <c r="E646" s="35">
        <v>21</v>
      </c>
      <c r="F646">
        <v>2345.3409999999999</v>
      </c>
      <c r="G646">
        <f>2^(LOG(F646/Dashboard!$B$2,2)/LOG(Dashboard!$C$2/Dashboard!$B$2,2))-1</f>
        <v>-0.65845804835946531</v>
      </c>
      <c r="H646" s="33" t="s">
        <v>269</v>
      </c>
      <c r="I646" s="28">
        <v>1.8810018810019999</v>
      </c>
      <c r="R646" s="28">
        <v>1.8810018810019999</v>
      </c>
      <c r="S646" s="40">
        <v>396.4</v>
      </c>
      <c r="U646" s="35">
        <v>40404</v>
      </c>
      <c r="V646" s="41">
        <v>9.9990099990099994E-3</v>
      </c>
    </row>
    <row r="647" spans="1:22" hidden="1" x14ac:dyDescent="0.2">
      <c r="A647" s="14" t="s">
        <v>17</v>
      </c>
      <c r="B647" s="14" t="s">
        <v>447</v>
      </c>
      <c r="C647" s="15" t="s">
        <v>318</v>
      </c>
      <c r="D647" s="35">
        <v>11</v>
      </c>
      <c r="E647" s="35">
        <v>22</v>
      </c>
      <c r="F647">
        <v>2269.3020000000001</v>
      </c>
      <c r="G647">
        <f>2^(LOG(F647/Dashboard!$B$2,2)/LOG(Dashboard!$C$2/Dashboard!$B$2,2))-1</f>
        <v>-0.66502558413619717</v>
      </c>
      <c r="H647" s="33" t="s">
        <v>269</v>
      </c>
      <c r="I647" s="28">
        <v>1.8810018810019999</v>
      </c>
      <c r="R647" s="28">
        <v>1.8810018810019999</v>
      </c>
      <c r="S647" s="40">
        <v>396.4</v>
      </c>
      <c r="U647" s="35">
        <v>40404</v>
      </c>
      <c r="V647" s="41">
        <v>9.9990099990099994E-3</v>
      </c>
    </row>
    <row r="648" spans="1:22" hidden="1" x14ac:dyDescent="0.2">
      <c r="A648" s="14" t="s">
        <v>17</v>
      </c>
      <c r="B648" s="14" t="s">
        <v>447</v>
      </c>
      <c r="C648" s="15" t="s">
        <v>319</v>
      </c>
      <c r="D648" s="35">
        <v>11</v>
      </c>
      <c r="E648" s="35">
        <v>23</v>
      </c>
      <c r="F648">
        <v>3281.5770000000002</v>
      </c>
      <c r="G648">
        <f>2^(LOG(F648/Dashboard!$B$2,2)/LOG(Dashboard!$C$2/Dashboard!$B$2,2))-1</f>
        <v>-0.58372323458559028</v>
      </c>
      <c r="H648" s="14" t="s">
        <v>59</v>
      </c>
      <c r="O648" s="29">
        <v>1.8810018810019999</v>
      </c>
      <c r="R648" s="28">
        <v>1.8810018810019999</v>
      </c>
      <c r="S648" s="40">
        <v>388.8</v>
      </c>
      <c r="U648" s="35">
        <v>40404</v>
      </c>
      <c r="V648" s="41">
        <v>9.9990099990099994E-3</v>
      </c>
    </row>
    <row r="649" spans="1:22" hidden="1" x14ac:dyDescent="0.2">
      <c r="A649" s="14" t="s">
        <v>17</v>
      </c>
      <c r="B649" s="14" t="s">
        <v>447</v>
      </c>
      <c r="C649" s="15" t="s">
        <v>320</v>
      </c>
      <c r="D649" s="35">
        <v>11</v>
      </c>
      <c r="E649" s="35">
        <v>24</v>
      </c>
      <c r="F649">
        <v>2476.0340000000001</v>
      </c>
      <c r="G649">
        <f>2^(LOG(F649/Dashboard!$B$2,2)/LOG(Dashboard!$C$2/Dashboard!$B$2,2))-1</f>
        <v>-0.64737095936772615</v>
      </c>
      <c r="H649" s="14" t="s">
        <v>59</v>
      </c>
      <c r="O649" s="29">
        <v>1.8810018810019999</v>
      </c>
      <c r="R649" s="28">
        <v>1.8810018810019999</v>
      </c>
      <c r="S649" s="40">
        <v>388.8</v>
      </c>
      <c r="U649" s="35">
        <v>40404</v>
      </c>
      <c r="V649" s="41">
        <v>9.9990099990099994E-3</v>
      </c>
    </row>
    <row r="650" spans="1:22" hidden="1" x14ac:dyDescent="0.2">
      <c r="A650" s="14" t="s">
        <v>17</v>
      </c>
      <c r="B650" s="14" t="s">
        <v>447</v>
      </c>
      <c r="C650" s="15" t="s">
        <v>321</v>
      </c>
      <c r="D650" s="35">
        <v>12</v>
      </c>
      <c r="E650" s="35">
        <v>1</v>
      </c>
      <c r="F650">
        <v>23624.5</v>
      </c>
      <c r="G650">
        <f>2^(LOG(F650/Dashboard!$B$2,2)/LOG(Dashboard!$C$2/Dashboard!$B$2,2))-1</f>
        <v>0.33173806633013458</v>
      </c>
      <c r="H650" s="14" t="s">
        <v>59</v>
      </c>
      <c r="M650" s="25">
        <v>0.5742005742006</v>
      </c>
      <c r="N650" s="27">
        <v>0.5742005742006</v>
      </c>
      <c r="S650" s="40">
        <v>399.2</v>
      </c>
      <c r="U650" s="35">
        <v>40404</v>
      </c>
      <c r="V650" s="41">
        <v>9.9950499950499996E-3</v>
      </c>
    </row>
    <row r="651" spans="1:22" hidden="1" x14ac:dyDescent="0.2">
      <c r="A651" s="14" t="s">
        <v>17</v>
      </c>
      <c r="B651" s="14" t="s">
        <v>447</v>
      </c>
      <c r="C651" s="15" t="s">
        <v>322</v>
      </c>
      <c r="D651" s="35">
        <v>12</v>
      </c>
      <c r="E651" s="35">
        <v>2</v>
      </c>
      <c r="F651">
        <v>18408.669999999998</v>
      </c>
      <c r="G651">
        <f>2^(LOG(F651/Dashboard!$B$2,2)/LOG(Dashboard!$C$2/Dashboard!$B$2,2))-1</f>
        <v>0.14972494456249152</v>
      </c>
      <c r="H651" s="14" t="s">
        <v>59</v>
      </c>
      <c r="M651" s="25">
        <v>0.5742005742006</v>
      </c>
      <c r="N651" s="27">
        <v>0.5742005742006</v>
      </c>
      <c r="S651" s="40">
        <v>399.2</v>
      </c>
      <c r="U651" s="35">
        <v>40404</v>
      </c>
      <c r="V651" s="41">
        <v>9.9950499950499996E-3</v>
      </c>
    </row>
    <row r="652" spans="1:22" hidden="1" x14ac:dyDescent="0.2">
      <c r="A652" s="14" t="s">
        <v>17</v>
      </c>
      <c r="B652" s="14" t="s">
        <v>447</v>
      </c>
      <c r="C652" s="15" t="s">
        <v>323</v>
      </c>
      <c r="D652" s="35">
        <v>12</v>
      </c>
      <c r="E652" s="35">
        <v>3</v>
      </c>
      <c r="F652">
        <v>64426.79</v>
      </c>
      <c r="G652">
        <f>2^(LOG(F652/Dashboard!$B$2,2)/LOG(Dashboard!$C$2/Dashboard!$B$2,2))-1</f>
        <v>1.404908507699858</v>
      </c>
      <c r="H652" s="14" t="s">
        <v>59</v>
      </c>
      <c r="M652" s="25">
        <v>0.5742005742006</v>
      </c>
      <c r="O652" s="29">
        <v>0.5742005742006</v>
      </c>
      <c r="S652" s="40">
        <v>399.2</v>
      </c>
      <c r="U652" s="35">
        <v>40404</v>
      </c>
      <c r="V652" s="41">
        <v>9.9950499950499996E-3</v>
      </c>
    </row>
    <row r="653" spans="1:22" hidden="1" x14ac:dyDescent="0.2">
      <c r="A653" s="14" t="s">
        <v>17</v>
      </c>
      <c r="B653" s="14" t="s">
        <v>447</v>
      </c>
      <c r="C653" s="15" t="s">
        <v>324</v>
      </c>
      <c r="D653" s="35">
        <v>12</v>
      </c>
      <c r="E653" s="35">
        <v>4</v>
      </c>
      <c r="F653">
        <v>52754.73</v>
      </c>
      <c r="G653">
        <f>2^(LOG(F653/Dashboard!$B$2,2)/LOG(Dashboard!$C$2/Dashboard!$B$2,2))-1</f>
        <v>1.1377669897339513</v>
      </c>
      <c r="H653" s="14" t="s">
        <v>59</v>
      </c>
      <c r="M653" s="25">
        <v>0.5742005742006</v>
      </c>
      <c r="O653" s="29">
        <v>0.5742005742006</v>
      </c>
      <c r="S653" s="40">
        <v>399.2</v>
      </c>
      <c r="U653" s="35">
        <v>40404</v>
      </c>
      <c r="V653" s="41">
        <v>9.9950499950499996E-3</v>
      </c>
    </row>
    <row r="654" spans="1:22" hidden="1" x14ac:dyDescent="0.2">
      <c r="A654" s="14" t="s">
        <v>17</v>
      </c>
      <c r="B654" s="14" t="s">
        <v>447</v>
      </c>
      <c r="C654" s="15" t="s">
        <v>325</v>
      </c>
      <c r="D654" s="35">
        <v>12</v>
      </c>
      <c r="E654" s="35">
        <v>5</v>
      </c>
      <c r="F654">
        <v>81369.33</v>
      </c>
      <c r="G654">
        <f>2^(LOG(F654/Dashboard!$B$2,2)/LOG(Dashboard!$C$2/Dashboard!$B$2,2))-1</f>
        <v>1.7595066459571345</v>
      </c>
      <c r="H654" s="30" t="s">
        <v>251</v>
      </c>
      <c r="I654" s="29">
        <v>0.5742005742006</v>
      </c>
      <c r="O654" s="29">
        <v>0.5742005742006</v>
      </c>
      <c r="S654" s="40">
        <v>401.6</v>
      </c>
      <c r="U654" s="35">
        <v>40404</v>
      </c>
      <c r="V654" s="41">
        <v>9.9970299970299995E-3</v>
      </c>
    </row>
    <row r="655" spans="1:22" hidden="1" x14ac:dyDescent="0.2">
      <c r="A655" s="14" t="s">
        <v>17</v>
      </c>
      <c r="B655" s="14" t="s">
        <v>447</v>
      </c>
      <c r="C655" s="15" t="s">
        <v>326</v>
      </c>
      <c r="D655" s="35">
        <v>12</v>
      </c>
      <c r="E655" s="35">
        <v>6</v>
      </c>
      <c r="F655">
        <v>49675.14</v>
      </c>
      <c r="G655">
        <f>2^(LOG(F655/Dashboard!$B$2,2)/LOG(Dashboard!$C$2/Dashboard!$B$2,2))-1</f>
        <v>1.0633424887746816</v>
      </c>
      <c r="H655" s="30" t="s">
        <v>251</v>
      </c>
      <c r="I655" s="29">
        <v>0.5742005742006</v>
      </c>
      <c r="O655" s="29">
        <v>0.5742005742006</v>
      </c>
      <c r="S655" s="40">
        <v>401.6</v>
      </c>
      <c r="U655" s="35">
        <v>40404</v>
      </c>
      <c r="V655" s="41">
        <v>9.9970299970299995E-3</v>
      </c>
    </row>
    <row r="656" spans="1:22" hidden="1" x14ac:dyDescent="0.2">
      <c r="A656" s="14" t="s">
        <v>17</v>
      </c>
      <c r="B656" s="14" t="s">
        <v>447</v>
      </c>
      <c r="C656" s="15" t="s">
        <v>327</v>
      </c>
      <c r="D656" s="35">
        <v>12</v>
      </c>
      <c r="E656" s="35">
        <v>7</v>
      </c>
      <c r="F656">
        <v>13627.69</v>
      </c>
      <c r="G656">
        <f>2^(LOG(F656/Dashboard!$B$2,2)/LOG(Dashboard!$C$2/Dashboard!$B$2,2))-1</f>
        <v>-3.6935402179178678E-2</v>
      </c>
      <c r="H656" s="14" t="s">
        <v>59</v>
      </c>
      <c r="N656" s="27">
        <v>0.5742005742006</v>
      </c>
      <c r="O656" s="29">
        <v>0.5742005742006</v>
      </c>
      <c r="S656" s="40">
        <v>399.2</v>
      </c>
      <c r="U656" s="35">
        <v>40404</v>
      </c>
      <c r="V656" s="41">
        <v>9.9950499950499996E-3</v>
      </c>
    </row>
    <row r="657" spans="1:22" hidden="1" x14ac:dyDescent="0.2">
      <c r="A657" s="14" t="s">
        <v>17</v>
      </c>
      <c r="B657" s="14" t="s">
        <v>447</v>
      </c>
      <c r="C657" s="15" t="s">
        <v>328</v>
      </c>
      <c r="D657" s="35">
        <v>12</v>
      </c>
      <c r="E657" s="35">
        <v>8</v>
      </c>
      <c r="F657">
        <v>12705.72</v>
      </c>
      <c r="G657">
        <f>2^(LOG(F657/Dashboard!$B$2,2)/LOG(Dashboard!$C$2/Dashboard!$B$2,2))-1</f>
        <v>-7.5870595620097903E-2</v>
      </c>
      <c r="H657" s="14" t="s">
        <v>59</v>
      </c>
      <c r="N657" s="27">
        <v>0.5742005742006</v>
      </c>
      <c r="O657" s="29">
        <v>0.5742005742006</v>
      </c>
      <c r="S657" s="40">
        <v>399.2</v>
      </c>
      <c r="U657" s="35">
        <v>40404</v>
      </c>
      <c r="V657" s="41">
        <v>9.9950499950499996E-3</v>
      </c>
    </row>
    <row r="658" spans="1:22" hidden="1" x14ac:dyDescent="0.2">
      <c r="A658" s="14" t="s">
        <v>17</v>
      </c>
      <c r="B658" s="14" t="s">
        <v>447</v>
      </c>
      <c r="C658" s="15" t="s">
        <v>329</v>
      </c>
      <c r="D658" s="35">
        <v>12</v>
      </c>
      <c r="E658" s="35">
        <v>9</v>
      </c>
      <c r="F658">
        <v>2492.6680000000001</v>
      </c>
      <c r="G658">
        <f>2^(LOG(F658/Dashboard!$B$2,2)/LOG(Dashboard!$C$2/Dashboard!$B$2,2))-1</f>
        <v>-0.64597728783162411</v>
      </c>
      <c r="H658" s="31" t="s">
        <v>256</v>
      </c>
      <c r="I658" s="32">
        <v>0.5742005742006</v>
      </c>
      <c r="P658" s="32">
        <v>0.5742005742006</v>
      </c>
      <c r="S658" s="40">
        <v>401.6</v>
      </c>
      <c r="U658" s="35">
        <v>40404</v>
      </c>
      <c r="V658" s="41">
        <v>9.9970299970299995E-3</v>
      </c>
    </row>
    <row r="659" spans="1:22" hidden="1" x14ac:dyDescent="0.2">
      <c r="A659" s="14" t="s">
        <v>17</v>
      </c>
      <c r="B659" s="14" t="s">
        <v>447</v>
      </c>
      <c r="C659" s="15" t="s">
        <v>330</v>
      </c>
      <c r="D659" s="35">
        <v>12</v>
      </c>
      <c r="E659" s="35">
        <v>10</v>
      </c>
      <c r="F659">
        <v>2713.6570000000002</v>
      </c>
      <c r="G659">
        <f>2^(LOG(F659/Dashboard!$B$2,2)/LOG(Dashboard!$C$2/Dashboard!$B$2,2))-1</f>
        <v>-0.6278106982861883</v>
      </c>
      <c r="H659" s="31" t="s">
        <v>256</v>
      </c>
      <c r="I659" s="32">
        <v>0.5742005742006</v>
      </c>
      <c r="P659" s="32">
        <v>0.5742005742006</v>
      </c>
      <c r="S659" s="40">
        <v>401.6</v>
      </c>
      <c r="U659" s="35">
        <v>40404</v>
      </c>
      <c r="V659" s="41">
        <v>9.9970299970299995E-3</v>
      </c>
    </row>
    <row r="660" spans="1:22" hidden="1" x14ac:dyDescent="0.2">
      <c r="A660" s="14" t="s">
        <v>17</v>
      </c>
      <c r="B660" s="14" t="s">
        <v>447</v>
      </c>
      <c r="C660" s="15" t="s">
        <v>331</v>
      </c>
      <c r="D660" s="35">
        <v>12</v>
      </c>
      <c r="E660" s="35">
        <v>11</v>
      </c>
      <c r="F660">
        <v>1777.422</v>
      </c>
      <c r="G660">
        <f>2^(LOG(F660/Dashboard!$B$2,2)/LOG(Dashboard!$C$2/Dashboard!$B$2,2))-1</f>
        <v>-0.70992821035432452</v>
      </c>
      <c r="H660" s="14" t="s">
        <v>59</v>
      </c>
      <c r="L660" s="21">
        <v>6.4350064350059993E-2</v>
      </c>
      <c r="P660" s="32">
        <v>0.5742005742006</v>
      </c>
      <c r="S660" s="40">
        <v>400.4</v>
      </c>
      <c r="U660" s="35">
        <v>40404</v>
      </c>
      <c r="V660" s="41">
        <v>9.9995049995050007E-3</v>
      </c>
    </row>
    <row r="661" spans="1:22" hidden="1" x14ac:dyDescent="0.2">
      <c r="A661" s="14" t="s">
        <v>17</v>
      </c>
      <c r="B661" s="14" t="s">
        <v>447</v>
      </c>
      <c r="C661" s="15" t="s">
        <v>332</v>
      </c>
      <c r="D661" s="35">
        <v>12</v>
      </c>
      <c r="E661" s="35">
        <v>12</v>
      </c>
      <c r="F661">
        <v>1874.847</v>
      </c>
      <c r="G661">
        <f>2^(LOG(F661/Dashboard!$B$2,2)/LOG(Dashboard!$C$2/Dashboard!$B$2,2))-1</f>
        <v>-0.70066437749930577</v>
      </c>
      <c r="H661" s="14" t="s">
        <v>59</v>
      </c>
      <c r="L661" s="21">
        <v>6.4350064350059993E-2</v>
      </c>
      <c r="P661" s="32">
        <v>0.5742005742006</v>
      </c>
      <c r="S661" s="40">
        <v>400.4</v>
      </c>
      <c r="U661" s="35">
        <v>40404</v>
      </c>
      <c r="V661" s="41">
        <v>9.9995049995050007E-3</v>
      </c>
    </row>
    <row r="662" spans="1:22" hidden="1" x14ac:dyDescent="0.2">
      <c r="A662" s="14" t="s">
        <v>17</v>
      </c>
      <c r="B662" s="14" t="s">
        <v>447</v>
      </c>
      <c r="C662" s="15" t="s">
        <v>333</v>
      </c>
      <c r="D662" s="35">
        <v>12</v>
      </c>
      <c r="E662" s="35">
        <v>13</v>
      </c>
      <c r="F662">
        <v>2167.1239999999998</v>
      </c>
      <c r="G662">
        <f>2^(LOG(F662/Dashboard!$B$2,2)/LOG(Dashboard!$C$2/Dashboard!$B$2,2))-1</f>
        <v>-0.67399496462257447</v>
      </c>
      <c r="H662" s="14" t="s">
        <v>59</v>
      </c>
      <c r="J662" s="17">
        <v>10.89001089001</v>
      </c>
      <c r="P662" s="32">
        <v>0.5742005742006</v>
      </c>
      <c r="S662" s="40">
        <v>392.8</v>
      </c>
      <c r="U662" s="35">
        <v>40404</v>
      </c>
      <c r="V662" s="41">
        <v>9.9970299970299995E-3</v>
      </c>
    </row>
    <row r="663" spans="1:22" hidden="1" x14ac:dyDescent="0.2">
      <c r="A663" s="14" t="s">
        <v>17</v>
      </c>
      <c r="B663" s="14" t="s">
        <v>447</v>
      </c>
      <c r="C663" s="15" t="s">
        <v>334</v>
      </c>
      <c r="D663" s="35">
        <v>12</v>
      </c>
      <c r="E663" s="35">
        <v>14</v>
      </c>
      <c r="F663">
        <v>2274.0540000000001</v>
      </c>
      <c r="G663">
        <f>2^(LOG(F663/Dashboard!$B$2,2)/LOG(Dashboard!$C$2/Dashboard!$B$2,2))-1</f>
        <v>-0.66461252782070979</v>
      </c>
      <c r="H663" s="14" t="s">
        <v>59</v>
      </c>
      <c r="J663" s="17">
        <v>10.89001089001</v>
      </c>
      <c r="P663" s="32">
        <v>0.5742005742006</v>
      </c>
      <c r="S663" s="40">
        <v>392.8</v>
      </c>
      <c r="U663" s="35">
        <v>40404</v>
      </c>
      <c r="V663" s="41">
        <v>9.9970299970299995E-3</v>
      </c>
    </row>
    <row r="664" spans="1:22" hidden="1" x14ac:dyDescent="0.2">
      <c r="A664" s="14" t="s">
        <v>17</v>
      </c>
      <c r="B664" s="14" t="s">
        <v>447</v>
      </c>
      <c r="C664" s="15" t="s">
        <v>335</v>
      </c>
      <c r="D664" s="35">
        <v>12</v>
      </c>
      <c r="E664" s="35">
        <v>15</v>
      </c>
      <c r="F664">
        <v>13283.14</v>
      </c>
      <c r="G664">
        <f>2^(LOG(F664/Dashboard!$B$2,2)/LOG(Dashboard!$C$2/Dashboard!$B$2,2))-1</f>
        <v>-5.1355316821347197E-2</v>
      </c>
      <c r="H664" s="22" t="s">
        <v>64</v>
      </c>
      <c r="I664" s="23">
        <v>0.5742005742006</v>
      </c>
      <c r="Q664" s="23">
        <v>0.5742005742006</v>
      </c>
      <c r="S664" s="40">
        <v>401.6</v>
      </c>
      <c r="U664" s="35">
        <v>40404</v>
      </c>
      <c r="V664" s="41">
        <v>9.9970299970299995E-3</v>
      </c>
    </row>
    <row r="665" spans="1:22" hidden="1" x14ac:dyDescent="0.2">
      <c r="A665" s="14" t="s">
        <v>17</v>
      </c>
      <c r="B665" s="14" t="s">
        <v>447</v>
      </c>
      <c r="C665" s="15" t="s">
        <v>336</v>
      </c>
      <c r="D665" s="35">
        <v>12</v>
      </c>
      <c r="E665" s="35">
        <v>16</v>
      </c>
      <c r="F665">
        <v>6962.3609999999999</v>
      </c>
      <c r="G665">
        <f>2^(LOG(F665/Dashboard!$B$2,2)/LOG(Dashboard!$C$2/Dashboard!$B$2,2))-1</f>
        <v>-0.35161832164422446</v>
      </c>
      <c r="H665" s="22" t="s">
        <v>64</v>
      </c>
      <c r="I665" s="23">
        <v>0.5742005742006</v>
      </c>
      <c r="Q665" s="23">
        <v>0.5742005742006</v>
      </c>
      <c r="S665" s="40">
        <v>401.6</v>
      </c>
      <c r="U665" s="35">
        <v>40404</v>
      </c>
      <c r="V665" s="41">
        <v>9.9970299970299995E-3</v>
      </c>
    </row>
    <row r="666" spans="1:22" hidden="1" x14ac:dyDescent="0.2">
      <c r="A666" s="14" t="s">
        <v>17</v>
      </c>
      <c r="B666" s="14" t="s">
        <v>447</v>
      </c>
      <c r="C666" s="15" t="s">
        <v>337</v>
      </c>
      <c r="D666" s="35">
        <v>12</v>
      </c>
      <c r="E666" s="35">
        <v>17</v>
      </c>
      <c r="F666">
        <v>7625.33</v>
      </c>
      <c r="G666">
        <f>2^(LOG(F666/Dashboard!$B$2,2)/LOG(Dashboard!$C$2/Dashboard!$B$2,2))-1</f>
        <v>-0.31592767213543305</v>
      </c>
      <c r="H666" s="14" t="s">
        <v>59</v>
      </c>
      <c r="O666" s="29">
        <v>0.5742005742006</v>
      </c>
      <c r="Q666" s="23">
        <v>0.5742005742006</v>
      </c>
      <c r="S666" s="40">
        <v>399.2</v>
      </c>
      <c r="U666" s="35">
        <v>40404</v>
      </c>
      <c r="V666" s="41">
        <v>9.9950499950499996E-3</v>
      </c>
    </row>
    <row r="667" spans="1:22" hidden="1" x14ac:dyDescent="0.2">
      <c r="A667" s="14" t="s">
        <v>17</v>
      </c>
      <c r="B667" s="14" t="s">
        <v>447</v>
      </c>
      <c r="C667" s="15" t="s">
        <v>338</v>
      </c>
      <c r="D667" s="35">
        <v>12</v>
      </c>
      <c r="E667" s="35">
        <v>18</v>
      </c>
      <c r="F667">
        <v>7758.3990000000003</v>
      </c>
      <c r="G667">
        <f>2^(LOG(F667/Dashboard!$B$2,2)/LOG(Dashboard!$C$2/Dashboard!$B$2,2))-1</f>
        <v>-0.30892000709344991</v>
      </c>
      <c r="H667" s="14" t="s">
        <v>59</v>
      </c>
      <c r="O667" s="29">
        <v>0.5742005742006</v>
      </c>
      <c r="Q667" s="23">
        <v>0.5742005742006</v>
      </c>
      <c r="S667" s="40">
        <v>399.2</v>
      </c>
      <c r="U667" s="35">
        <v>40404</v>
      </c>
      <c r="V667" s="41">
        <v>9.9950499950499996E-3</v>
      </c>
    </row>
    <row r="668" spans="1:22" hidden="1" x14ac:dyDescent="0.2">
      <c r="A668" s="14" t="s">
        <v>17</v>
      </c>
      <c r="B668" s="14" t="s">
        <v>447</v>
      </c>
      <c r="C668" s="15" t="s">
        <v>339</v>
      </c>
      <c r="D668" s="35">
        <v>12</v>
      </c>
      <c r="E668" s="35">
        <v>19</v>
      </c>
      <c r="F668">
        <v>1965.144</v>
      </c>
      <c r="G668">
        <f>2^(LOG(F668/Dashboard!$B$2,2)/LOG(Dashboard!$C$2/Dashboard!$B$2,2))-1</f>
        <v>-0.69225346637998553</v>
      </c>
      <c r="H668" s="14" t="s">
        <v>59</v>
      </c>
      <c r="Q668" s="23">
        <v>0.5742005742006</v>
      </c>
      <c r="R668" s="28">
        <v>0.5742005742006</v>
      </c>
      <c r="S668" s="40">
        <v>399.2</v>
      </c>
      <c r="U668" s="35">
        <v>40404</v>
      </c>
      <c r="V668" s="41">
        <v>9.9950499950499996E-3</v>
      </c>
    </row>
    <row r="669" spans="1:22" hidden="1" x14ac:dyDescent="0.2">
      <c r="A669" s="14" t="s">
        <v>17</v>
      </c>
      <c r="B669" s="14" t="s">
        <v>447</v>
      </c>
      <c r="C669" s="15" t="s">
        <v>340</v>
      </c>
      <c r="D669" s="35">
        <v>12</v>
      </c>
      <c r="E669" s="35">
        <v>20</v>
      </c>
      <c r="F669">
        <v>2675.6379999999999</v>
      </c>
      <c r="G669">
        <f>2^(LOG(F669/Dashboard!$B$2,2)/LOG(Dashboard!$C$2/Dashboard!$B$2,2))-1</f>
        <v>-0.63089151826733425</v>
      </c>
      <c r="H669" s="14" t="s">
        <v>59</v>
      </c>
      <c r="Q669" s="23">
        <v>0.5742005742006</v>
      </c>
      <c r="R669" s="28">
        <v>0.5742005742006</v>
      </c>
      <c r="S669" s="40">
        <v>399.2</v>
      </c>
      <c r="U669" s="35">
        <v>40404</v>
      </c>
      <c r="V669" s="41">
        <v>9.9950499950499996E-3</v>
      </c>
    </row>
    <row r="670" spans="1:22" hidden="1" x14ac:dyDescent="0.2">
      <c r="A670" s="14" t="s">
        <v>17</v>
      </c>
      <c r="B670" s="14" t="s">
        <v>447</v>
      </c>
      <c r="C670" s="15" t="s">
        <v>341</v>
      </c>
      <c r="D670" s="35">
        <v>12</v>
      </c>
      <c r="E670" s="35">
        <v>21</v>
      </c>
      <c r="F670">
        <v>3231.6759999999999</v>
      </c>
      <c r="G670">
        <f>2^(LOG(F670/Dashboard!$B$2,2)/LOG(Dashboard!$C$2/Dashboard!$B$2,2))-1</f>
        <v>-0.5874641113881538</v>
      </c>
      <c r="H670" s="33" t="s">
        <v>269</v>
      </c>
      <c r="I670" s="28">
        <v>0.5742005742006</v>
      </c>
      <c r="R670" s="28">
        <v>0.5742005742006</v>
      </c>
      <c r="S670" s="40">
        <v>401.6</v>
      </c>
      <c r="U670" s="35">
        <v>40404</v>
      </c>
      <c r="V670" s="41">
        <v>9.9970299970299995E-3</v>
      </c>
    </row>
    <row r="671" spans="1:22" hidden="1" x14ac:dyDescent="0.2">
      <c r="A671" s="14" t="s">
        <v>17</v>
      </c>
      <c r="B671" s="14" t="s">
        <v>447</v>
      </c>
      <c r="C671" s="15" t="s">
        <v>342</v>
      </c>
      <c r="D671" s="35">
        <v>12</v>
      </c>
      <c r="E671" s="35">
        <v>22</v>
      </c>
      <c r="F671">
        <v>3203.1610000000001</v>
      </c>
      <c r="G671">
        <f>2^(LOG(F671/Dashboard!$B$2,2)/LOG(Dashboard!$C$2/Dashboard!$B$2,2))-1</f>
        <v>-0.58961242317758311</v>
      </c>
      <c r="H671" s="33" t="s">
        <v>269</v>
      </c>
      <c r="I671" s="28">
        <v>0.5742005742006</v>
      </c>
      <c r="R671" s="28">
        <v>0.5742005742006</v>
      </c>
      <c r="S671" s="40">
        <v>401.6</v>
      </c>
      <c r="U671" s="35">
        <v>40404</v>
      </c>
      <c r="V671" s="41">
        <v>9.9970299970299995E-3</v>
      </c>
    </row>
    <row r="672" spans="1:22" hidden="1" x14ac:dyDescent="0.2">
      <c r="A672" s="14" t="s">
        <v>17</v>
      </c>
      <c r="B672" s="14" t="s">
        <v>447</v>
      </c>
      <c r="C672" s="15" t="s">
        <v>343</v>
      </c>
      <c r="D672" s="35">
        <v>12</v>
      </c>
      <c r="E672" s="35">
        <v>23</v>
      </c>
      <c r="F672">
        <v>3129.498</v>
      </c>
      <c r="G672">
        <f>2^(LOG(F672/Dashboard!$B$2,2)/LOG(Dashboard!$C$2/Dashboard!$B$2,2))-1</f>
        <v>-0.59519885414282458</v>
      </c>
      <c r="H672" s="14" t="s">
        <v>59</v>
      </c>
      <c r="O672" s="29">
        <v>0.5742005742006</v>
      </c>
      <c r="R672" s="28">
        <v>0.5742005742006</v>
      </c>
      <c r="S672" s="40">
        <v>399.2</v>
      </c>
      <c r="U672" s="35">
        <v>40404</v>
      </c>
      <c r="V672" s="41">
        <v>9.9950499950499996E-3</v>
      </c>
    </row>
    <row r="673" spans="1:22" hidden="1" x14ac:dyDescent="0.2">
      <c r="A673" s="14" t="s">
        <v>17</v>
      </c>
      <c r="B673" s="14" t="s">
        <v>447</v>
      </c>
      <c r="C673" s="15" t="s">
        <v>344</v>
      </c>
      <c r="D673" s="35">
        <v>12</v>
      </c>
      <c r="E673" s="35">
        <v>24</v>
      </c>
      <c r="F673">
        <v>3687.913</v>
      </c>
      <c r="G673">
        <f>2^(LOG(F673/Dashboard!$B$2,2)/LOG(Dashboard!$C$2/Dashboard!$B$2,2))-1</f>
        <v>-0.55408798879397558</v>
      </c>
      <c r="H673" s="14" t="s">
        <v>59</v>
      </c>
      <c r="O673" s="29">
        <v>0.5742005742006</v>
      </c>
      <c r="R673" s="28">
        <v>0.5742005742006</v>
      </c>
      <c r="S673" s="40">
        <v>399.2</v>
      </c>
      <c r="U673" s="35">
        <v>40404</v>
      </c>
      <c r="V673" s="41">
        <v>9.9950499950499996E-3</v>
      </c>
    </row>
    <row r="674" spans="1:22" hidden="1" x14ac:dyDescent="0.2">
      <c r="A674" s="14" t="s">
        <v>17</v>
      </c>
      <c r="B674" s="14" t="s">
        <v>447</v>
      </c>
      <c r="C674" s="15" t="s">
        <v>345</v>
      </c>
      <c r="D674" s="35">
        <v>13</v>
      </c>
      <c r="E674" s="35">
        <v>1</v>
      </c>
      <c r="F674">
        <v>33274.379999999997</v>
      </c>
      <c r="G674">
        <f>2^(LOG(F674/Dashboard!$B$2,2)/LOG(Dashboard!$C$2/Dashboard!$B$2,2))-1</f>
        <v>0.62947659736820194</v>
      </c>
      <c r="H674" s="14" t="s">
        <v>59</v>
      </c>
      <c r="M674" s="25">
        <v>0.17325017325020001</v>
      </c>
      <c r="N674" s="27">
        <v>0.17325017325020001</v>
      </c>
      <c r="S674" s="40">
        <v>402.4</v>
      </c>
      <c r="U674" s="35">
        <v>40404</v>
      </c>
      <c r="V674" s="41">
        <v>9.9940599940599902E-3</v>
      </c>
    </row>
    <row r="675" spans="1:22" hidden="1" x14ac:dyDescent="0.2">
      <c r="A675" s="14" t="s">
        <v>17</v>
      </c>
      <c r="B675" s="14" t="s">
        <v>447</v>
      </c>
      <c r="C675" s="15" t="s">
        <v>346</v>
      </c>
      <c r="D675" s="35">
        <v>13</v>
      </c>
      <c r="E675" s="35">
        <v>2</v>
      </c>
      <c r="F675">
        <v>33982.5</v>
      </c>
      <c r="G675">
        <f>2^(LOG(F675/Dashboard!$B$2,2)/LOG(Dashboard!$C$2/Dashboard!$B$2,2))-1</f>
        <v>0.64981707359962004</v>
      </c>
      <c r="H675" s="14" t="s">
        <v>59</v>
      </c>
      <c r="M675" s="25">
        <v>0.17325017325020001</v>
      </c>
      <c r="N675" s="27">
        <v>0.17325017325020001</v>
      </c>
      <c r="S675" s="40">
        <v>402.4</v>
      </c>
      <c r="U675" s="35">
        <v>40404</v>
      </c>
      <c r="V675" s="41">
        <v>9.9940599940599902E-3</v>
      </c>
    </row>
    <row r="676" spans="1:22" hidden="1" x14ac:dyDescent="0.2">
      <c r="A676" s="14" t="s">
        <v>17</v>
      </c>
      <c r="B676" s="14" t="s">
        <v>447</v>
      </c>
      <c r="C676" s="15" t="s">
        <v>347</v>
      </c>
      <c r="D676" s="35">
        <v>13</v>
      </c>
      <c r="E676" s="35">
        <v>3</v>
      </c>
      <c r="F676">
        <v>68276.28</v>
      </c>
      <c r="G676">
        <f>2^(LOG(F676/Dashboard!$B$2,2)/LOG(Dashboard!$C$2/Dashboard!$B$2,2))-1</f>
        <v>1.4885492377970775</v>
      </c>
      <c r="H676" s="14" t="s">
        <v>59</v>
      </c>
      <c r="M676" s="25">
        <v>0.17325017325020001</v>
      </c>
      <c r="O676" s="29">
        <v>0.17325017325020001</v>
      </c>
      <c r="S676" s="40">
        <v>402.4</v>
      </c>
      <c r="U676" s="35">
        <v>40404</v>
      </c>
      <c r="V676" s="41">
        <v>9.9940599940599902E-3</v>
      </c>
    </row>
    <row r="677" spans="1:22" hidden="1" x14ac:dyDescent="0.2">
      <c r="A677" s="14" t="s">
        <v>17</v>
      </c>
      <c r="B677" s="14" t="s">
        <v>447</v>
      </c>
      <c r="C677" s="15" t="s">
        <v>348</v>
      </c>
      <c r="D677" s="35">
        <v>13</v>
      </c>
      <c r="E677" s="35">
        <v>4</v>
      </c>
      <c r="F677">
        <v>40353.18</v>
      </c>
      <c r="G677">
        <f>2^(LOG(F677/Dashboard!$B$2,2)/LOG(Dashboard!$C$2/Dashboard!$B$2,2))-1</f>
        <v>0.8255637453214304</v>
      </c>
      <c r="H677" s="14" t="s">
        <v>59</v>
      </c>
      <c r="M677" s="25">
        <v>0.17325017325020001</v>
      </c>
      <c r="O677" s="29">
        <v>0.17325017325020001</v>
      </c>
      <c r="S677" s="40">
        <v>402.4</v>
      </c>
      <c r="U677" s="35">
        <v>40404</v>
      </c>
      <c r="V677" s="41">
        <v>9.9940599940599902E-3</v>
      </c>
    </row>
    <row r="678" spans="1:22" hidden="1" x14ac:dyDescent="0.2">
      <c r="A678" s="14" t="s">
        <v>17</v>
      </c>
      <c r="B678" s="14" t="s">
        <v>447</v>
      </c>
      <c r="C678" s="15" t="s">
        <v>349</v>
      </c>
      <c r="D678" s="35">
        <v>13</v>
      </c>
      <c r="E678" s="35">
        <v>5</v>
      </c>
      <c r="F678">
        <v>44340.5</v>
      </c>
      <c r="G678">
        <f>2^(LOG(F678/Dashboard!$B$2,2)/LOG(Dashboard!$C$2/Dashboard!$B$2,2))-1</f>
        <v>0.92976869074592683</v>
      </c>
      <c r="H678" s="30" t="s">
        <v>251</v>
      </c>
      <c r="I678" s="29">
        <v>0.17325017325020001</v>
      </c>
      <c r="O678" s="29">
        <v>0.17325017325020001</v>
      </c>
      <c r="S678" s="40">
        <v>403.2</v>
      </c>
      <c r="U678" s="35">
        <v>40404</v>
      </c>
      <c r="V678" s="41">
        <v>9.996534996535E-3</v>
      </c>
    </row>
    <row r="679" spans="1:22" hidden="1" x14ac:dyDescent="0.2">
      <c r="A679" s="14" t="s">
        <v>17</v>
      </c>
      <c r="B679" s="14" t="s">
        <v>447</v>
      </c>
      <c r="C679" s="15" t="s">
        <v>350</v>
      </c>
      <c r="D679" s="35">
        <v>13</v>
      </c>
      <c r="E679" s="35">
        <v>6</v>
      </c>
      <c r="F679">
        <v>69942.02</v>
      </c>
      <c r="G679">
        <f>2^(LOG(F679/Dashboard!$B$2,2)/LOG(Dashboard!$C$2/Dashboard!$B$2,2))-1</f>
        <v>1.5241390981302492</v>
      </c>
      <c r="H679" s="30" t="s">
        <v>251</v>
      </c>
      <c r="I679" s="29">
        <v>0.17325017325020001</v>
      </c>
      <c r="O679" s="29">
        <v>0.17325017325020001</v>
      </c>
      <c r="S679" s="40">
        <v>403.2</v>
      </c>
      <c r="U679" s="35">
        <v>40404</v>
      </c>
      <c r="V679" s="41">
        <v>9.996534996535E-3</v>
      </c>
    </row>
    <row r="680" spans="1:22" hidden="1" x14ac:dyDescent="0.2">
      <c r="A680" s="14" t="s">
        <v>17</v>
      </c>
      <c r="B680" s="14" t="s">
        <v>447</v>
      </c>
      <c r="C680" s="15" t="s">
        <v>351</v>
      </c>
      <c r="D680" s="35">
        <v>13</v>
      </c>
      <c r="E680" s="35">
        <v>7</v>
      </c>
      <c r="F680">
        <v>24468.06</v>
      </c>
      <c r="G680">
        <f>2^(LOG(F680/Dashboard!$B$2,2)/LOG(Dashboard!$C$2/Dashboard!$B$2,2))-1</f>
        <v>0.35954976392096372</v>
      </c>
      <c r="H680" s="14" t="s">
        <v>59</v>
      </c>
      <c r="N680" s="27">
        <v>0.17325017325020001</v>
      </c>
      <c r="O680" s="29">
        <v>0.17325017325020001</v>
      </c>
      <c r="S680" s="40">
        <v>402.4</v>
      </c>
      <c r="U680" s="35">
        <v>40404</v>
      </c>
      <c r="V680" s="41">
        <v>9.9940599940599902E-3</v>
      </c>
    </row>
    <row r="681" spans="1:22" hidden="1" x14ac:dyDescent="0.2">
      <c r="A681" s="14" t="s">
        <v>17</v>
      </c>
      <c r="B681" s="14" t="s">
        <v>447</v>
      </c>
      <c r="C681" s="15" t="s">
        <v>352</v>
      </c>
      <c r="D681" s="35">
        <v>13</v>
      </c>
      <c r="E681" s="35">
        <v>8</v>
      </c>
      <c r="F681">
        <v>24211.43</v>
      </c>
      <c r="G681">
        <f>2^(LOG(F681/Dashboard!$B$2,2)/LOG(Dashboard!$C$2/Dashboard!$B$2,2))-1</f>
        <v>0.35113111096762517</v>
      </c>
      <c r="H681" s="14" t="s">
        <v>59</v>
      </c>
      <c r="N681" s="27">
        <v>0.17325017325020001</v>
      </c>
      <c r="O681" s="29">
        <v>0.17325017325020001</v>
      </c>
      <c r="S681" s="40">
        <v>402.4</v>
      </c>
      <c r="U681" s="35">
        <v>40404</v>
      </c>
      <c r="V681" s="41">
        <v>9.9940599940599902E-3</v>
      </c>
    </row>
    <row r="682" spans="1:22" hidden="1" x14ac:dyDescent="0.2">
      <c r="A682" s="14" t="s">
        <v>17</v>
      </c>
      <c r="B682" s="14" t="s">
        <v>447</v>
      </c>
      <c r="C682" s="15" t="s">
        <v>353</v>
      </c>
      <c r="D682" s="35">
        <v>13</v>
      </c>
      <c r="E682" s="35">
        <v>9</v>
      </c>
      <c r="F682">
        <v>3424.1509999999998</v>
      </c>
      <c r="G682">
        <f>2^(LOG(F682/Dashboard!$B$2,2)/LOG(Dashboard!$C$2/Dashboard!$B$2,2))-1</f>
        <v>-0.57316177031505877</v>
      </c>
      <c r="H682" s="31" t="s">
        <v>256</v>
      </c>
      <c r="I682" s="32">
        <v>0.17325017325020001</v>
      </c>
      <c r="P682" s="32">
        <v>0.17325017325020001</v>
      </c>
      <c r="S682" s="40">
        <v>403.2</v>
      </c>
      <c r="U682" s="35">
        <v>40404</v>
      </c>
      <c r="V682" s="41">
        <v>9.996534996535E-3</v>
      </c>
    </row>
    <row r="683" spans="1:22" hidden="1" x14ac:dyDescent="0.2">
      <c r="A683" s="14" t="s">
        <v>17</v>
      </c>
      <c r="B683" s="14" t="s">
        <v>447</v>
      </c>
      <c r="C683" s="15" t="s">
        <v>354</v>
      </c>
      <c r="D683" s="35">
        <v>13</v>
      </c>
      <c r="E683" s="35">
        <v>10</v>
      </c>
      <c r="F683">
        <v>2198.0149999999999</v>
      </c>
      <c r="G683">
        <f>2^(LOG(F683/Dashboard!$B$2,2)/LOG(Dashboard!$C$2/Dashboard!$B$2,2))-1</f>
        <v>-0.67126531126741606</v>
      </c>
      <c r="H683" s="31" t="s">
        <v>256</v>
      </c>
      <c r="I683" s="32">
        <v>0.17325017325020001</v>
      </c>
      <c r="P683" s="32">
        <v>0.17325017325020001</v>
      </c>
      <c r="S683" s="40">
        <v>403.2</v>
      </c>
      <c r="U683" s="35">
        <v>40404</v>
      </c>
      <c r="V683" s="41">
        <v>9.996534996535E-3</v>
      </c>
    </row>
    <row r="684" spans="1:22" hidden="1" x14ac:dyDescent="0.2">
      <c r="A684" s="14" t="s">
        <v>17</v>
      </c>
      <c r="B684" s="14" t="s">
        <v>447</v>
      </c>
      <c r="C684" s="15" t="s">
        <v>355</v>
      </c>
      <c r="D684" s="35">
        <v>13</v>
      </c>
      <c r="E684" s="35">
        <v>11</v>
      </c>
      <c r="F684">
        <v>2639.9940000000001</v>
      </c>
      <c r="G684">
        <f>2^(LOG(F684/Dashboard!$B$2,2)/LOG(Dashboard!$C$2/Dashboard!$B$2,2))-1</f>
        <v>-0.63379626147832258</v>
      </c>
      <c r="H684" s="14" t="s">
        <v>59</v>
      </c>
      <c r="L684" s="21">
        <v>2.079002079002E-2</v>
      </c>
      <c r="P684" s="32">
        <v>0.17325017325020001</v>
      </c>
      <c r="S684" s="40">
        <v>402.8</v>
      </c>
      <c r="U684" s="35">
        <v>40404</v>
      </c>
      <c r="V684" s="41">
        <v>9.9970299970299995E-3</v>
      </c>
    </row>
    <row r="685" spans="1:22" hidden="1" x14ac:dyDescent="0.2">
      <c r="A685" s="14" t="s">
        <v>17</v>
      </c>
      <c r="B685" s="14" t="s">
        <v>447</v>
      </c>
      <c r="C685" s="15" t="s">
        <v>356</v>
      </c>
      <c r="D685" s="35">
        <v>13</v>
      </c>
      <c r="E685" s="35">
        <v>12</v>
      </c>
      <c r="F685">
        <v>2571.0830000000001</v>
      </c>
      <c r="G685">
        <f>2^(LOG(F685/Dashboard!$B$2,2)/LOG(Dashboard!$C$2/Dashboard!$B$2,2))-1</f>
        <v>-0.63945813533127172</v>
      </c>
      <c r="H685" s="14" t="s">
        <v>59</v>
      </c>
      <c r="L685" s="21">
        <v>2.079002079002E-2</v>
      </c>
      <c r="P685" s="32">
        <v>0.17325017325020001</v>
      </c>
      <c r="S685" s="40">
        <v>402.8</v>
      </c>
      <c r="U685" s="35">
        <v>40404</v>
      </c>
      <c r="V685" s="41">
        <v>9.9970299970299995E-3</v>
      </c>
    </row>
    <row r="686" spans="1:22" hidden="1" x14ac:dyDescent="0.2">
      <c r="A686" s="14" t="s">
        <v>17</v>
      </c>
      <c r="B686" s="14" t="s">
        <v>447</v>
      </c>
      <c r="C686" s="15" t="s">
        <v>357</v>
      </c>
      <c r="D686" s="35">
        <v>13</v>
      </c>
      <c r="E686" s="35">
        <v>13</v>
      </c>
      <c r="F686">
        <v>2388.114</v>
      </c>
      <c r="G686">
        <f>2^(LOG(F686/Dashboard!$B$2,2)/LOG(Dashboard!$C$2/Dashboard!$B$2,2))-1</f>
        <v>-0.65480217143780317</v>
      </c>
      <c r="H686" s="14" t="s">
        <v>59</v>
      </c>
      <c r="J686" s="17">
        <v>2.4007524007519998</v>
      </c>
      <c r="P686" s="32">
        <v>0.17325017325020001</v>
      </c>
      <c r="S686" s="40">
        <v>401.2</v>
      </c>
      <c r="U686" s="35">
        <v>40404</v>
      </c>
      <c r="V686" s="41">
        <v>9.9950499950499892E-3</v>
      </c>
    </row>
    <row r="687" spans="1:22" hidden="1" x14ac:dyDescent="0.2">
      <c r="A687" s="14" t="s">
        <v>17</v>
      </c>
      <c r="B687" s="14" t="s">
        <v>447</v>
      </c>
      <c r="C687" s="15" t="s">
        <v>358</v>
      </c>
      <c r="D687" s="35">
        <v>13</v>
      </c>
      <c r="E687" s="35">
        <v>14</v>
      </c>
      <c r="F687">
        <v>2416.6280000000002</v>
      </c>
      <c r="G687">
        <f>2^(LOG(F687/Dashboard!$B$2,2)/LOG(Dashboard!$C$2/Dashboard!$B$2,2))-1</f>
        <v>-0.65237996775035978</v>
      </c>
      <c r="H687" s="14" t="s">
        <v>59</v>
      </c>
      <c r="J687" s="17">
        <v>2.4007524007519998</v>
      </c>
      <c r="P687" s="32">
        <v>0.17325017325020001</v>
      </c>
      <c r="S687" s="40">
        <v>401.2</v>
      </c>
      <c r="U687" s="35">
        <v>40404</v>
      </c>
      <c r="V687" s="41">
        <v>9.9950499950499892E-3</v>
      </c>
    </row>
    <row r="688" spans="1:22" hidden="1" x14ac:dyDescent="0.2">
      <c r="A688" s="14" t="s">
        <v>17</v>
      </c>
      <c r="B688" s="14" t="s">
        <v>447</v>
      </c>
      <c r="C688" s="15" t="s">
        <v>359</v>
      </c>
      <c r="D688" s="35">
        <v>13</v>
      </c>
      <c r="E688" s="35">
        <v>15</v>
      </c>
      <c r="F688">
        <v>54159.09</v>
      </c>
      <c r="G688">
        <f>2^(LOG(F688/Dashboard!$B$2,2)/LOG(Dashboard!$C$2/Dashboard!$B$2,2))-1</f>
        <v>1.1711115775058745</v>
      </c>
      <c r="H688" s="22" t="s">
        <v>64</v>
      </c>
      <c r="I688" s="23">
        <v>0.17325017325020001</v>
      </c>
      <c r="Q688" s="23">
        <v>0.17325017325020001</v>
      </c>
      <c r="S688" s="40">
        <v>403.2</v>
      </c>
      <c r="U688" s="35">
        <v>40404</v>
      </c>
      <c r="V688" s="41">
        <v>9.996534996535E-3</v>
      </c>
    </row>
    <row r="689" spans="1:22" hidden="1" x14ac:dyDescent="0.2">
      <c r="A689" s="14" t="s">
        <v>17</v>
      </c>
      <c r="B689" s="14" t="s">
        <v>447</v>
      </c>
      <c r="C689" s="15" t="s">
        <v>360</v>
      </c>
      <c r="D689" s="35">
        <v>13</v>
      </c>
      <c r="E689" s="35">
        <v>16</v>
      </c>
      <c r="F689">
        <v>58949.57</v>
      </c>
      <c r="G689">
        <f>2^(LOG(F689/Dashboard!$B$2,2)/LOG(Dashboard!$C$2/Dashboard!$B$2,2))-1</f>
        <v>1.2822701446828293</v>
      </c>
      <c r="H689" s="22" t="s">
        <v>64</v>
      </c>
      <c r="I689" s="23">
        <v>0.17325017325020001</v>
      </c>
      <c r="Q689" s="23">
        <v>0.17325017325020001</v>
      </c>
      <c r="S689" s="40">
        <v>403.2</v>
      </c>
      <c r="U689" s="35">
        <v>40404</v>
      </c>
      <c r="V689" s="41">
        <v>9.996534996535E-3</v>
      </c>
    </row>
    <row r="690" spans="1:22" hidden="1" x14ac:dyDescent="0.2">
      <c r="A690" s="14" t="s">
        <v>17</v>
      </c>
      <c r="B690" s="14" t="s">
        <v>447</v>
      </c>
      <c r="C690" s="15" t="s">
        <v>361</v>
      </c>
      <c r="D690" s="35">
        <v>13</v>
      </c>
      <c r="E690" s="35">
        <v>17</v>
      </c>
      <c r="F690">
        <v>39538.129999999997</v>
      </c>
      <c r="G690">
        <f>2^(LOG(F690/Dashboard!$B$2,2)/LOG(Dashboard!$C$2/Dashboard!$B$2,2))-1</f>
        <v>0.80375054887344577</v>
      </c>
      <c r="H690" s="14" t="s">
        <v>59</v>
      </c>
      <c r="O690" s="29">
        <v>0.17325017325020001</v>
      </c>
      <c r="Q690" s="23">
        <v>0.17325017325020001</v>
      </c>
      <c r="S690" s="40">
        <v>402.4</v>
      </c>
      <c r="U690" s="35">
        <v>40404</v>
      </c>
      <c r="V690" s="41">
        <v>9.9940599940599902E-3</v>
      </c>
    </row>
    <row r="691" spans="1:22" hidden="1" x14ac:dyDescent="0.2">
      <c r="A691" s="14" t="s">
        <v>17</v>
      </c>
      <c r="B691" s="14" t="s">
        <v>447</v>
      </c>
      <c r="C691" s="15" t="s">
        <v>362</v>
      </c>
      <c r="D691" s="35">
        <v>13</v>
      </c>
      <c r="E691" s="35">
        <v>18</v>
      </c>
      <c r="F691">
        <v>37518.33</v>
      </c>
      <c r="G691">
        <f>2^(LOG(F691/Dashboard!$B$2,2)/LOG(Dashboard!$C$2/Dashboard!$B$2,2))-1</f>
        <v>0.7488830857138804</v>
      </c>
      <c r="H691" s="14" t="s">
        <v>59</v>
      </c>
      <c r="O691" s="29">
        <v>0.17325017325020001</v>
      </c>
      <c r="Q691" s="23">
        <v>0.17325017325020001</v>
      </c>
      <c r="S691" s="40">
        <v>402.4</v>
      </c>
      <c r="U691" s="35">
        <v>40404</v>
      </c>
      <c r="V691" s="41">
        <v>9.9940599940599902E-3</v>
      </c>
    </row>
    <row r="692" spans="1:22" hidden="1" x14ac:dyDescent="0.2">
      <c r="A692" s="14" t="s">
        <v>17</v>
      </c>
      <c r="B692" s="14" t="s">
        <v>447</v>
      </c>
      <c r="C692" s="15" t="s">
        <v>363</v>
      </c>
      <c r="D692" s="35">
        <v>13</v>
      </c>
      <c r="E692" s="35">
        <v>19</v>
      </c>
      <c r="F692">
        <v>3046.33</v>
      </c>
      <c r="G692">
        <f>2^(LOG(F692/Dashboard!$B$2,2)/LOG(Dashboard!$C$2/Dashboard!$B$2,2))-1</f>
        <v>-0.60157147579324555</v>
      </c>
      <c r="H692" s="14" t="s">
        <v>59</v>
      </c>
      <c r="Q692" s="23">
        <v>0.17325017325020001</v>
      </c>
      <c r="R692" s="28">
        <v>0.17325017325020001</v>
      </c>
      <c r="S692" s="40">
        <v>402.4</v>
      </c>
      <c r="U692" s="35">
        <v>40404</v>
      </c>
      <c r="V692" s="41">
        <v>9.9940599940599902E-3</v>
      </c>
    </row>
    <row r="693" spans="1:22" hidden="1" x14ac:dyDescent="0.2">
      <c r="A693" s="14" t="s">
        <v>17</v>
      </c>
      <c r="B693" s="14" t="s">
        <v>447</v>
      </c>
      <c r="C693" s="15" t="s">
        <v>364</v>
      </c>
      <c r="D693" s="35">
        <v>13</v>
      </c>
      <c r="E693" s="35">
        <v>20</v>
      </c>
      <c r="F693">
        <v>3614.25</v>
      </c>
      <c r="G693">
        <f>2^(LOG(F693/Dashboard!$B$2,2)/LOG(Dashboard!$C$2/Dashboard!$B$2,2))-1</f>
        <v>-0.5593568100330395</v>
      </c>
      <c r="H693" s="14" t="s">
        <v>59</v>
      </c>
      <c r="Q693" s="23">
        <v>0.17325017325020001</v>
      </c>
      <c r="R693" s="28">
        <v>0.17325017325020001</v>
      </c>
      <c r="S693" s="40">
        <v>402.4</v>
      </c>
      <c r="U693" s="35">
        <v>40404</v>
      </c>
      <c r="V693" s="41">
        <v>9.9940599940599902E-3</v>
      </c>
    </row>
    <row r="694" spans="1:22" hidden="1" x14ac:dyDescent="0.2">
      <c r="A694" s="14" t="s">
        <v>17</v>
      </c>
      <c r="B694" s="14" t="s">
        <v>447</v>
      </c>
      <c r="C694" s="15" t="s">
        <v>365</v>
      </c>
      <c r="D694" s="35">
        <v>13</v>
      </c>
      <c r="E694" s="35">
        <v>21</v>
      </c>
      <c r="F694">
        <v>3569.1010000000001</v>
      </c>
      <c r="G694">
        <f>2^(LOG(F694/Dashboard!$B$2,2)/LOG(Dashboard!$C$2/Dashboard!$B$2,2))-1</f>
        <v>-0.56260795928759766</v>
      </c>
      <c r="H694" s="33" t="s">
        <v>269</v>
      </c>
      <c r="I694" s="28">
        <v>0.17325017325020001</v>
      </c>
      <c r="R694" s="28">
        <v>0.17325017325020001</v>
      </c>
      <c r="S694" s="40">
        <v>403.2</v>
      </c>
      <c r="U694" s="35">
        <v>40404</v>
      </c>
      <c r="V694" s="41">
        <v>9.996534996535E-3</v>
      </c>
    </row>
    <row r="695" spans="1:22" hidden="1" x14ac:dyDescent="0.2">
      <c r="A695" s="14" t="s">
        <v>17</v>
      </c>
      <c r="B695" s="14" t="s">
        <v>447</v>
      </c>
      <c r="C695" s="15" t="s">
        <v>366</v>
      </c>
      <c r="D695" s="35">
        <v>13</v>
      </c>
      <c r="E695" s="35">
        <v>22</v>
      </c>
      <c r="F695">
        <v>4595.6329999999998</v>
      </c>
      <c r="G695">
        <f>2^(LOG(F695/Dashboard!$B$2,2)/LOG(Dashboard!$C$2/Dashboard!$B$2,2))-1</f>
        <v>-0.49236943225524887</v>
      </c>
      <c r="H695" s="33" t="s">
        <v>269</v>
      </c>
      <c r="I695" s="28">
        <v>0.17325017325020001</v>
      </c>
      <c r="R695" s="28">
        <v>0.17325017325020001</v>
      </c>
      <c r="S695" s="40">
        <v>403.2</v>
      </c>
      <c r="U695" s="35">
        <v>40404</v>
      </c>
      <c r="V695" s="41">
        <v>9.996534996535E-3</v>
      </c>
    </row>
    <row r="696" spans="1:22" hidden="1" x14ac:dyDescent="0.2">
      <c r="A696" s="14" t="s">
        <v>17</v>
      </c>
      <c r="B696" s="14" t="s">
        <v>447</v>
      </c>
      <c r="C696" s="15" t="s">
        <v>367</v>
      </c>
      <c r="D696" s="35">
        <v>13</v>
      </c>
      <c r="E696" s="35">
        <v>23</v>
      </c>
      <c r="F696">
        <v>5004.3450000000003</v>
      </c>
      <c r="G696">
        <f>2^(LOG(F696/Dashboard!$B$2,2)/LOG(Dashboard!$C$2/Dashboard!$B$2,2))-1</f>
        <v>-0.46623984937765406</v>
      </c>
      <c r="H696" s="14" t="s">
        <v>59</v>
      </c>
      <c r="O696" s="29">
        <v>0.17325017325020001</v>
      </c>
      <c r="R696" s="28">
        <v>0.17325017325020001</v>
      </c>
      <c r="S696" s="40">
        <v>402.4</v>
      </c>
      <c r="U696" s="35">
        <v>40404</v>
      </c>
      <c r="V696" s="41">
        <v>9.9940599940599902E-3</v>
      </c>
    </row>
    <row r="697" spans="1:22" hidden="1" x14ac:dyDescent="0.2">
      <c r="A697" s="14" t="s">
        <v>17</v>
      </c>
      <c r="B697" s="14" t="s">
        <v>447</v>
      </c>
      <c r="C697" s="15" t="s">
        <v>368</v>
      </c>
      <c r="D697" s="35">
        <v>13</v>
      </c>
      <c r="E697" s="35">
        <v>24</v>
      </c>
      <c r="F697">
        <v>6111.67</v>
      </c>
      <c r="G697">
        <f>2^(LOG(F697/Dashboard!$B$2,2)/LOG(Dashboard!$C$2/Dashboard!$B$2,2))-1</f>
        <v>-0.39953348222058682</v>
      </c>
      <c r="H697" s="14" t="s">
        <v>59</v>
      </c>
      <c r="O697" s="29">
        <v>0.17325017325020001</v>
      </c>
      <c r="R697" s="28">
        <v>0.17325017325020001</v>
      </c>
      <c r="S697" s="40">
        <v>402.4</v>
      </c>
      <c r="U697" s="35">
        <v>40404</v>
      </c>
      <c r="V697" s="41">
        <v>9.9940599940599902E-3</v>
      </c>
    </row>
    <row r="698" spans="1:22" hidden="1" x14ac:dyDescent="0.2">
      <c r="A698" s="14" t="s">
        <v>17</v>
      </c>
      <c r="B698" s="14" t="s">
        <v>447</v>
      </c>
      <c r="C698" s="15" t="s">
        <v>369</v>
      </c>
      <c r="D698" s="35">
        <v>14</v>
      </c>
      <c r="E698" s="35">
        <v>1</v>
      </c>
      <c r="F698">
        <v>60121.06</v>
      </c>
      <c r="G698">
        <f>2^(LOG(F698/Dashboard!$B$2,2)/LOG(Dashboard!$C$2/Dashboard!$B$2,2))-1</f>
        <v>1.3088813713066001</v>
      </c>
      <c r="H698" s="14" t="s">
        <v>59</v>
      </c>
      <c r="M698" s="25">
        <v>5.4450054450050002E-2</v>
      </c>
      <c r="N698" s="27">
        <v>5.4450054450050002E-2</v>
      </c>
      <c r="S698" s="40">
        <v>403.6</v>
      </c>
      <c r="U698" s="35">
        <v>40404</v>
      </c>
      <c r="V698" s="41">
        <v>0.01</v>
      </c>
    </row>
    <row r="699" spans="1:22" hidden="1" x14ac:dyDescent="0.2">
      <c r="A699" s="14" t="s">
        <v>17</v>
      </c>
      <c r="B699" s="14" t="s">
        <v>447</v>
      </c>
      <c r="C699" s="15" t="s">
        <v>370</v>
      </c>
      <c r="D699" s="35">
        <v>14</v>
      </c>
      <c r="E699" s="35">
        <v>2</v>
      </c>
      <c r="F699">
        <v>32404.68</v>
      </c>
      <c r="G699">
        <f>2^(LOG(F699/Dashboard!$B$2,2)/LOG(Dashboard!$C$2/Dashboard!$B$2,2))-1</f>
        <v>0.6042497738766619</v>
      </c>
      <c r="H699" s="14" t="s">
        <v>59</v>
      </c>
      <c r="M699" s="25">
        <v>5.4450054450050002E-2</v>
      </c>
      <c r="N699" s="27">
        <v>5.4450054450050002E-2</v>
      </c>
      <c r="S699" s="40">
        <v>403.6</v>
      </c>
      <c r="U699" s="35">
        <v>40404</v>
      </c>
      <c r="V699" s="41">
        <v>0.01</v>
      </c>
    </row>
    <row r="700" spans="1:22" hidden="1" x14ac:dyDescent="0.2">
      <c r="A700" s="14" t="s">
        <v>17</v>
      </c>
      <c r="B700" s="14" t="s">
        <v>447</v>
      </c>
      <c r="C700" s="15" t="s">
        <v>371</v>
      </c>
      <c r="D700" s="35">
        <v>14</v>
      </c>
      <c r="E700" s="35">
        <v>3</v>
      </c>
      <c r="F700">
        <v>65522.23</v>
      </c>
      <c r="G700">
        <f>2^(LOG(F700/Dashboard!$B$2,2)/LOG(Dashboard!$C$2/Dashboard!$B$2,2))-1</f>
        <v>1.4289141427683618</v>
      </c>
      <c r="H700" s="14" t="s">
        <v>59</v>
      </c>
      <c r="M700" s="25">
        <v>5.4450054450050002E-2</v>
      </c>
      <c r="O700" s="29">
        <v>5.4450054450050002E-2</v>
      </c>
      <c r="S700" s="40">
        <v>403.6</v>
      </c>
      <c r="U700" s="35">
        <v>40404</v>
      </c>
      <c r="V700" s="41">
        <v>0.01</v>
      </c>
    </row>
    <row r="701" spans="1:22" hidden="1" x14ac:dyDescent="0.2">
      <c r="A701" s="14" t="s">
        <v>17</v>
      </c>
      <c r="B701" s="14" t="s">
        <v>447</v>
      </c>
      <c r="C701" s="15" t="s">
        <v>372</v>
      </c>
      <c r="D701" s="35">
        <v>14</v>
      </c>
      <c r="E701" s="35">
        <v>4</v>
      </c>
      <c r="F701">
        <v>38033.980000000003</v>
      </c>
      <c r="G701">
        <f>2^(LOG(F701/Dashboard!$B$2,2)/LOG(Dashboard!$C$2/Dashboard!$B$2,2))-1</f>
        <v>0.76300366011828835</v>
      </c>
      <c r="H701" s="14" t="s">
        <v>59</v>
      </c>
      <c r="M701" s="25">
        <v>5.4450054450050002E-2</v>
      </c>
      <c r="O701" s="29">
        <v>5.4450054450050002E-2</v>
      </c>
      <c r="S701" s="40">
        <v>403.6</v>
      </c>
      <c r="U701" s="35">
        <v>40404</v>
      </c>
      <c r="V701" s="41">
        <v>0.01</v>
      </c>
    </row>
    <row r="702" spans="1:22" hidden="1" x14ac:dyDescent="0.2">
      <c r="A702" s="14" t="s">
        <v>17</v>
      </c>
      <c r="B702" s="14" t="s">
        <v>447</v>
      </c>
      <c r="C702" s="15" t="s">
        <v>373</v>
      </c>
      <c r="D702" s="35">
        <v>14</v>
      </c>
      <c r="E702" s="35">
        <v>5</v>
      </c>
      <c r="F702">
        <v>59743.23</v>
      </c>
      <c r="G702">
        <f>2^(LOG(F702/Dashboard!$B$2,2)/LOG(Dashboard!$C$2/Dashboard!$B$2,2))-1</f>
        <v>1.3003221623274985</v>
      </c>
      <c r="H702" s="30" t="s">
        <v>251</v>
      </c>
      <c r="I702" s="29">
        <v>5.4450054450050002E-2</v>
      </c>
      <c r="O702" s="29">
        <v>5.4450054450050002E-2</v>
      </c>
      <c r="S702" s="40">
        <v>403.6</v>
      </c>
      <c r="U702" s="35">
        <v>40404</v>
      </c>
      <c r="V702" s="41">
        <v>9.9945549945550001E-3</v>
      </c>
    </row>
    <row r="703" spans="1:22" hidden="1" x14ac:dyDescent="0.2">
      <c r="A703" s="14" t="s">
        <v>17</v>
      </c>
      <c r="B703" s="14" t="s">
        <v>447</v>
      </c>
      <c r="C703" s="15" t="s">
        <v>374</v>
      </c>
      <c r="D703" s="35">
        <v>14</v>
      </c>
      <c r="E703" s="35">
        <v>6</v>
      </c>
      <c r="F703">
        <v>36392</v>
      </c>
      <c r="G703">
        <f>2^(LOG(F703/Dashboard!$B$2,2)/LOG(Dashboard!$C$2/Dashboard!$B$2,2))-1</f>
        <v>0.71775935161004467</v>
      </c>
      <c r="H703" s="30" t="s">
        <v>251</v>
      </c>
      <c r="I703" s="29">
        <v>5.4450054450050002E-2</v>
      </c>
      <c r="O703" s="29">
        <v>5.4450054450050002E-2</v>
      </c>
      <c r="S703" s="40">
        <v>403.6</v>
      </c>
      <c r="U703" s="35">
        <v>40404</v>
      </c>
      <c r="V703" s="41">
        <v>9.9945549945550001E-3</v>
      </c>
    </row>
    <row r="704" spans="1:22" hidden="1" x14ac:dyDescent="0.2">
      <c r="A704" s="14" t="s">
        <v>17</v>
      </c>
      <c r="B704" s="14" t="s">
        <v>447</v>
      </c>
      <c r="C704" s="15" t="s">
        <v>375</v>
      </c>
      <c r="D704" s="35">
        <v>14</v>
      </c>
      <c r="E704" s="35">
        <v>7</v>
      </c>
      <c r="F704">
        <v>49912.76</v>
      </c>
      <c r="G704">
        <f>2^(LOG(F704/Dashboard!$B$2,2)/LOG(Dashboard!$C$2/Dashboard!$B$2,2))-1</f>
        <v>1.0691513279313805</v>
      </c>
      <c r="H704" s="14" t="s">
        <v>59</v>
      </c>
      <c r="N704" s="27">
        <v>5.4450054450050002E-2</v>
      </c>
      <c r="O704" s="29">
        <v>5.4450054450050002E-2</v>
      </c>
      <c r="S704" s="40">
        <v>403.6</v>
      </c>
      <c r="U704" s="35">
        <v>40404</v>
      </c>
      <c r="V704" s="41">
        <v>0.01</v>
      </c>
    </row>
    <row r="705" spans="1:22" hidden="1" x14ac:dyDescent="0.2">
      <c r="A705" s="14" t="s">
        <v>17</v>
      </c>
      <c r="B705" s="14" t="s">
        <v>447</v>
      </c>
      <c r="C705" s="15" t="s">
        <v>376</v>
      </c>
      <c r="D705" s="35">
        <v>14</v>
      </c>
      <c r="E705" s="35">
        <v>8</v>
      </c>
      <c r="F705">
        <v>51923.06</v>
      </c>
      <c r="G705">
        <f>2^(LOG(F705/Dashboard!$B$2,2)/LOG(Dashboard!$C$2/Dashboard!$B$2,2))-1</f>
        <v>1.1178481066630988</v>
      </c>
      <c r="H705" s="14" t="s">
        <v>59</v>
      </c>
      <c r="N705" s="27">
        <v>5.4450054450050002E-2</v>
      </c>
      <c r="O705" s="29">
        <v>5.4450054450050002E-2</v>
      </c>
      <c r="S705" s="40">
        <v>403.6</v>
      </c>
      <c r="U705" s="35">
        <v>40404</v>
      </c>
      <c r="V705" s="41">
        <v>0.01</v>
      </c>
    </row>
    <row r="706" spans="1:22" hidden="1" x14ac:dyDescent="0.2">
      <c r="A706" s="14" t="s">
        <v>17</v>
      </c>
      <c r="B706" s="14" t="s">
        <v>447</v>
      </c>
      <c r="C706" s="15" t="s">
        <v>377</v>
      </c>
      <c r="D706" s="35">
        <v>14</v>
      </c>
      <c r="E706" s="35">
        <v>9</v>
      </c>
      <c r="F706">
        <v>5862.1660000000002</v>
      </c>
      <c r="G706">
        <f>2^(LOG(F706/Dashboard!$B$2,2)/LOG(Dashboard!$C$2/Dashboard!$B$2,2))-1</f>
        <v>-0.41409829625569816</v>
      </c>
      <c r="H706" s="31" t="s">
        <v>256</v>
      </c>
      <c r="I706" s="32">
        <v>5.4450054450050002E-2</v>
      </c>
      <c r="P706" s="32">
        <v>5.4450054450050002E-2</v>
      </c>
      <c r="S706" s="40">
        <v>403.6</v>
      </c>
      <c r="U706" s="35">
        <v>40404</v>
      </c>
      <c r="V706" s="41">
        <v>9.9945549945550001E-3</v>
      </c>
    </row>
    <row r="707" spans="1:22" hidden="1" x14ac:dyDescent="0.2">
      <c r="A707" s="14" t="s">
        <v>17</v>
      </c>
      <c r="B707" s="14" t="s">
        <v>447</v>
      </c>
      <c r="C707" s="15" t="s">
        <v>378</v>
      </c>
      <c r="D707" s="35">
        <v>14</v>
      </c>
      <c r="E707" s="35">
        <v>10</v>
      </c>
      <c r="F707">
        <v>10876.02</v>
      </c>
      <c r="G707">
        <f>2^(LOG(F707/Dashboard!$B$2,2)/LOG(Dashboard!$C$2/Dashboard!$B$2,2))-1</f>
        <v>-0.15676181239707809</v>
      </c>
      <c r="H707" s="31" t="s">
        <v>256</v>
      </c>
      <c r="I707" s="32">
        <v>5.4450054450050002E-2</v>
      </c>
      <c r="P707" s="32">
        <v>5.4450054450050002E-2</v>
      </c>
      <c r="S707" s="40">
        <v>403.6</v>
      </c>
      <c r="U707" s="35">
        <v>40404</v>
      </c>
      <c r="V707" s="41">
        <v>9.9945549945550001E-3</v>
      </c>
    </row>
    <row r="708" spans="1:22" hidden="1" x14ac:dyDescent="0.2">
      <c r="A708" s="14" t="s">
        <v>17</v>
      </c>
      <c r="B708" s="14" t="s">
        <v>447</v>
      </c>
      <c r="C708" s="15" t="s">
        <v>379</v>
      </c>
      <c r="D708" s="35">
        <v>14</v>
      </c>
      <c r="E708" s="35">
        <v>11</v>
      </c>
      <c r="F708">
        <v>14119.57</v>
      </c>
      <c r="G708">
        <f>2^(LOG(F708/Dashboard!$B$2,2)/LOG(Dashboard!$C$2/Dashboard!$B$2,2))-1</f>
        <v>-1.6606495994207937E-2</v>
      </c>
      <c r="H708" s="14" t="s">
        <v>59</v>
      </c>
      <c r="L708" s="21">
        <v>6.9300069300070001E-3</v>
      </c>
      <c r="P708" s="32">
        <v>5.4450054450050002E-2</v>
      </c>
      <c r="S708" s="40">
        <v>403.6</v>
      </c>
      <c r="U708" s="35">
        <v>40404</v>
      </c>
      <c r="V708" s="41">
        <v>9.9980199980200003E-3</v>
      </c>
    </row>
    <row r="709" spans="1:22" hidden="1" x14ac:dyDescent="0.2">
      <c r="A709" s="14" t="s">
        <v>17</v>
      </c>
      <c r="B709" s="14" t="s">
        <v>447</v>
      </c>
      <c r="C709" s="15" t="s">
        <v>380</v>
      </c>
      <c r="D709" s="35">
        <v>14</v>
      </c>
      <c r="E709" s="35">
        <v>12</v>
      </c>
      <c r="F709">
        <v>6729.49</v>
      </c>
      <c r="G709">
        <f>2^(LOG(F709/Dashboard!$B$2,2)/LOG(Dashboard!$C$2/Dashboard!$B$2,2))-1</f>
        <v>-0.36448336932418068</v>
      </c>
      <c r="H709" s="14" t="s">
        <v>59</v>
      </c>
      <c r="L709" s="21">
        <v>6.9300069300070001E-3</v>
      </c>
      <c r="P709" s="32">
        <v>5.4450054450050002E-2</v>
      </c>
      <c r="S709" s="40">
        <v>403.6</v>
      </c>
      <c r="U709" s="35">
        <v>40404</v>
      </c>
      <c r="V709" s="41">
        <v>9.9980199980200003E-3</v>
      </c>
    </row>
    <row r="710" spans="1:22" hidden="1" x14ac:dyDescent="0.2">
      <c r="A710" s="14" t="s">
        <v>17</v>
      </c>
      <c r="B710" s="14" t="s">
        <v>447</v>
      </c>
      <c r="C710" s="15" t="s">
        <v>381</v>
      </c>
      <c r="D710" s="35">
        <v>14</v>
      </c>
      <c r="E710" s="35">
        <v>13</v>
      </c>
      <c r="F710">
        <v>6525.134</v>
      </c>
      <c r="G710">
        <f>2^(LOG(F710/Dashboard!$B$2,2)/LOG(Dashboard!$C$2/Dashboard!$B$2,2))-1</f>
        <v>-0.37592459471730588</v>
      </c>
      <c r="H710" s="14" t="s">
        <v>59</v>
      </c>
      <c r="J710" s="17">
        <v>0.51975051975050002</v>
      </c>
      <c r="P710" s="32">
        <v>5.4450054450050002E-2</v>
      </c>
      <c r="S710" s="40">
        <v>403.2</v>
      </c>
      <c r="U710" s="35">
        <v>40404</v>
      </c>
      <c r="V710" s="41">
        <v>9.9950499950499892E-3</v>
      </c>
    </row>
    <row r="711" spans="1:22" hidden="1" x14ac:dyDescent="0.2">
      <c r="A711" s="14" t="s">
        <v>17</v>
      </c>
      <c r="B711" s="14" t="s">
        <v>447</v>
      </c>
      <c r="C711" s="15" t="s">
        <v>382</v>
      </c>
      <c r="D711" s="35">
        <v>14</v>
      </c>
      <c r="E711" s="35">
        <v>14</v>
      </c>
      <c r="F711">
        <v>11130.27</v>
      </c>
      <c r="G711">
        <f>2^(LOG(F711/Dashboard!$B$2,2)/LOG(Dashboard!$C$2/Dashboard!$B$2,2))-1</f>
        <v>-0.14520406108010597</v>
      </c>
      <c r="H711" s="14" t="s">
        <v>59</v>
      </c>
      <c r="J711" s="17">
        <v>0.51975051975050002</v>
      </c>
      <c r="P711" s="32">
        <v>5.4450054450050002E-2</v>
      </c>
      <c r="S711" s="40">
        <v>403.2</v>
      </c>
      <c r="U711" s="35">
        <v>40404</v>
      </c>
      <c r="V711" s="41">
        <v>9.9950499950499892E-3</v>
      </c>
    </row>
    <row r="712" spans="1:22" hidden="1" x14ac:dyDescent="0.2">
      <c r="A712" s="14" t="s">
        <v>17</v>
      </c>
      <c r="B712" s="14" t="s">
        <v>447</v>
      </c>
      <c r="C712" s="15" t="s">
        <v>383</v>
      </c>
      <c r="D712" s="35">
        <v>14</v>
      </c>
      <c r="E712" s="35">
        <v>15</v>
      </c>
      <c r="F712">
        <v>32167.06</v>
      </c>
      <c r="G712">
        <f>2^(LOG(F712/Dashboard!$B$2,2)/LOG(Dashboard!$C$2/Dashboard!$B$2,2))-1</f>
        <v>0.59730907097866637</v>
      </c>
      <c r="H712" s="22" t="s">
        <v>64</v>
      </c>
      <c r="I712" s="23">
        <v>5.4450054450050002E-2</v>
      </c>
      <c r="Q712" s="23">
        <v>5.4450054450050002E-2</v>
      </c>
      <c r="S712" s="40">
        <v>403.6</v>
      </c>
      <c r="U712" s="35">
        <v>40404</v>
      </c>
      <c r="V712" s="41">
        <v>9.9945549945550001E-3</v>
      </c>
    </row>
    <row r="713" spans="1:22" hidden="1" x14ac:dyDescent="0.2">
      <c r="A713" s="14" t="s">
        <v>17</v>
      </c>
      <c r="B713" s="14" t="s">
        <v>447</v>
      </c>
      <c r="C713" s="15" t="s">
        <v>384</v>
      </c>
      <c r="D713" s="35">
        <v>14</v>
      </c>
      <c r="E713" s="35">
        <v>16</v>
      </c>
      <c r="F713">
        <v>41346.449999999997</v>
      </c>
      <c r="G713">
        <f>2^(LOG(F713/Dashboard!$B$2,2)/LOG(Dashboard!$C$2/Dashboard!$B$2,2))-1</f>
        <v>0.85190340665612441</v>
      </c>
      <c r="H713" s="22" t="s">
        <v>64</v>
      </c>
      <c r="I713" s="23">
        <v>5.4450054450050002E-2</v>
      </c>
      <c r="Q713" s="23">
        <v>5.4450054450050002E-2</v>
      </c>
      <c r="S713" s="40">
        <v>403.6</v>
      </c>
      <c r="U713" s="35">
        <v>40404</v>
      </c>
      <c r="V713" s="41">
        <v>9.9945549945550001E-3</v>
      </c>
    </row>
    <row r="714" spans="1:22" hidden="1" x14ac:dyDescent="0.2">
      <c r="A714" s="14" t="s">
        <v>17</v>
      </c>
      <c r="B714" s="14" t="s">
        <v>447</v>
      </c>
      <c r="C714" s="15" t="s">
        <v>385</v>
      </c>
      <c r="D714" s="35">
        <v>14</v>
      </c>
      <c r="E714" s="35">
        <v>17</v>
      </c>
      <c r="F714">
        <v>36945.660000000003</v>
      </c>
      <c r="G714">
        <f>2^(LOG(F714/Dashboard!$B$2,2)/LOG(Dashboard!$C$2/Dashboard!$B$2,2))-1</f>
        <v>0.73310728289926841</v>
      </c>
      <c r="H714" s="14" t="s">
        <v>59</v>
      </c>
      <c r="O714" s="29">
        <v>5.4450054450050002E-2</v>
      </c>
      <c r="Q714" s="23">
        <v>5.4450054450050002E-2</v>
      </c>
      <c r="S714" s="40">
        <v>403.6</v>
      </c>
      <c r="U714" s="35">
        <v>40404</v>
      </c>
      <c r="V714" s="41">
        <v>0.01</v>
      </c>
    </row>
    <row r="715" spans="1:22" hidden="1" x14ac:dyDescent="0.2">
      <c r="A715" s="14" t="s">
        <v>17</v>
      </c>
      <c r="B715" s="14" t="s">
        <v>447</v>
      </c>
      <c r="C715" s="15" t="s">
        <v>386</v>
      </c>
      <c r="D715" s="35">
        <v>14</v>
      </c>
      <c r="E715" s="35">
        <v>18</v>
      </c>
      <c r="F715">
        <v>54548.79</v>
      </c>
      <c r="G715">
        <f>2^(LOG(F715/Dashboard!$B$2,2)/LOG(Dashboard!$C$2/Dashboard!$B$2,2))-1</f>
        <v>1.1803012718735153</v>
      </c>
      <c r="H715" s="14" t="s">
        <v>59</v>
      </c>
      <c r="O715" s="29">
        <v>5.4450054450050002E-2</v>
      </c>
      <c r="Q715" s="23">
        <v>5.4450054450050002E-2</v>
      </c>
      <c r="S715" s="40">
        <v>403.6</v>
      </c>
      <c r="U715" s="35">
        <v>40404</v>
      </c>
      <c r="V715" s="41">
        <v>0.01</v>
      </c>
    </row>
    <row r="716" spans="1:22" hidden="1" x14ac:dyDescent="0.2">
      <c r="A716" s="14" t="s">
        <v>17</v>
      </c>
      <c r="B716" s="14" t="s">
        <v>447</v>
      </c>
      <c r="C716" s="15" t="s">
        <v>387</v>
      </c>
      <c r="D716" s="35">
        <v>14</v>
      </c>
      <c r="E716" s="35">
        <v>19</v>
      </c>
      <c r="F716">
        <v>6247.1149999999998</v>
      </c>
      <c r="G716">
        <f>2^(LOG(F716/Dashboard!$B$2,2)/LOG(Dashboard!$C$2/Dashboard!$B$2,2))-1</f>
        <v>-0.39172924156205791</v>
      </c>
      <c r="H716" s="14" t="s">
        <v>59</v>
      </c>
      <c r="Q716" s="23">
        <v>5.4450054450050002E-2</v>
      </c>
      <c r="R716" s="28">
        <v>5.4450054450050002E-2</v>
      </c>
      <c r="S716" s="40">
        <v>403.6</v>
      </c>
      <c r="U716" s="35">
        <v>40404</v>
      </c>
      <c r="V716" s="41">
        <v>0.01</v>
      </c>
    </row>
    <row r="717" spans="1:22" hidden="1" x14ac:dyDescent="0.2">
      <c r="A717" s="14" t="s">
        <v>17</v>
      </c>
      <c r="B717" s="14" t="s">
        <v>447</v>
      </c>
      <c r="C717" s="15" t="s">
        <v>388</v>
      </c>
      <c r="D717" s="35">
        <v>14</v>
      </c>
      <c r="E717" s="35">
        <v>20</v>
      </c>
      <c r="F717">
        <v>4255.8320000000003</v>
      </c>
      <c r="G717">
        <f>2^(LOG(F717/Dashboard!$B$2,2)/LOG(Dashboard!$C$2/Dashboard!$B$2,2))-1</f>
        <v>-0.514829511534316</v>
      </c>
      <c r="H717" s="14" t="s">
        <v>59</v>
      </c>
      <c r="Q717" s="23">
        <v>5.4450054450050002E-2</v>
      </c>
      <c r="R717" s="28">
        <v>5.4450054450050002E-2</v>
      </c>
      <c r="S717" s="40">
        <v>403.6</v>
      </c>
      <c r="U717" s="35">
        <v>40404</v>
      </c>
      <c r="V717" s="41">
        <v>0.01</v>
      </c>
    </row>
    <row r="718" spans="1:22" hidden="1" x14ac:dyDescent="0.2">
      <c r="A718" s="14" t="s">
        <v>17</v>
      </c>
      <c r="B718" s="14" t="s">
        <v>447</v>
      </c>
      <c r="C718" s="15" t="s">
        <v>389</v>
      </c>
      <c r="D718" s="35">
        <v>14</v>
      </c>
      <c r="E718" s="35">
        <v>21</v>
      </c>
      <c r="F718">
        <v>5037.6130000000003</v>
      </c>
      <c r="G718">
        <f>2^(LOG(F718/Dashboard!$B$2,2)/LOG(Dashboard!$C$2/Dashboard!$B$2,2))-1</f>
        <v>-0.46415231281875802</v>
      </c>
      <c r="H718" s="33" t="s">
        <v>269</v>
      </c>
      <c r="I718" s="28">
        <v>5.4450054450050002E-2</v>
      </c>
      <c r="R718" s="28">
        <v>5.4450054450050002E-2</v>
      </c>
      <c r="S718" s="40">
        <v>403.6</v>
      </c>
      <c r="U718" s="35">
        <v>40404</v>
      </c>
      <c r="V718" s="41">
        <v>9.9945549945550001E-3</v>
      </c>
    </row>
    <row r="719" spans="1:22" hidden="1" x14ac:dyDescent="0.2">
      <c r="A719" s="14" t="s">
        <v>17</v>
      </c>
      <c r="B719" s="14" t="s">
        <v>447</v>
      </c>
      <c r="C719" s="15" t="s">
        <v>390</v>
      </c>
      <c r="D719" s="35">
        <v>14</v>
      </c>
      <c r="E719" s="35">
        <v>22</v>
      </c>
      <c r="F719">
        <v>3077.221</v>
      </c>
      <c r="G719">
        <f>2^(LOG(F719/Dashboard!$B$2,2)/LOG(Dashboard!$C$2/Dashboard!$B$2,2))-1</f>
        <v>-0.59919625367669671</v>
      </c>
      <c r="H719" s="33" t="s">
        <v>269</v>
      </c>
      <c r="I719" s="28">
        <v>5.4450054450050002E-2</v>
      </c>
      <c r="R719" s="28">
        <v>5.4450054450050002E-2</v>
      </c>
      <c r="S719" s="40">
        <v>403.6</v>
      </c>
      <c r="U719" s="35">
        <v>40404</v>
      </c>
      <c r="V719" s="41">
        <v>9.9945549945550001E-3</v>
      </c>
    </row>
    <row r="720" spans="1:22" hidden="1" x14ac:dyDescent="0.2">
      <c r="A720" s="14" t="s">
        <v>17</v>
      </c>
      <c r="B720" s="14" t="s">
        <v>447</v>
      </c>
      <c r="C720" s="15" t="s">
        <v>391</v>
      </c>
      <c r="D720" s="35">
        <v>14</v>
      </c>
      <c r="E720" s="35">
        <v>23</v>
      </c>
      <c r="F720">
        <v>5037.6130000000003</v>
      </c>
      <c r="G720">
        <f>2^(LOG(F720/Dashboard!$B$2,2)/LOG(Dashboard!$C$2/Dashboard!$B$2,2))-1</f>
        <v>-0.46415231281875802</v>
      </c>
      <c r="H720" s="14" t="s">
        <v>59</v>
      </c>
      <c r="O720" s="29">
        <v>5.4450054450050002E-2</v>
      </c>
      <c r="R720" s="28">
        <v>5.4450054450050002E-2</v>
      </c>
      <c r="S720" s="40">
        <v>403.6</v>
      </c>
      <c r="U720" s="35">
        <v>40404</v>
      </c>
      <c r="V720" s="41">
        <v>0.01</v>
      </c>
    </row>
    <row r="721" spans="1:22" hidden="1" x14ac:dyDescent="0.2">
      <c r="A721" s="14" t="s">
        <v>17</v>
      </c>
      <c r="B721" s="14" t="s">
        <v>447</v>
      </c>
      <c r="C721" s="15" t="s">
        <v>392</v>
      </c>
      <c r="D721" s="35">
        <v>14</v>
      </c>
      <c r="E721" s="35">
        <v>24</v>
      </c>
      <c r="F721">
        <v>4823.7520000000004</v>
      </c>
      <c r="G721">
        <f>2^(LOG(F721/Dashboard!$B$2,2)/LOG(Dashboard!$C$2/Dashboard!$B$2,2))-1</f>
        <v>-0.47767293267630395</v>
      </c>
      <c r="H721" s="14" t="s">
        <v>59</v>
      </c>
      <c r="O721" s="29">
        <v>5.4450054450050002E-2</v>
      </c>
      <c r="R721" s="28">
        <v>5.4450054450050002E-2</v>
      </c>
      <c r="S721" s="40">
        <v>403.6</v>
      </c>
      <c r="U721" s="35">
        <v>40404</v>
      </c>
      <c r="V721" s="41">
        <v>0.01</v>
      </c>
    </row>
    <row r="722" spans="1:22" hidden="1" x14ac:dyDescent="0.2">
      <c r="A722" s="14" t="s">
        <v>17</v>
      </c>
      <c r="B722" s="14" t="s">
        <v>447</v>
      </c>
      <c r="C722" s="15" t="s">
        <v>393</v>
      </c>
      <c r="D722" s="35">
        <v>15</v>
      </c>
      <c r="E722" s="35">
        <v>1</v>
      </c>
      <c r="F722">
        <v>54218.5</v>
      </c>
      <c r="G722">
        <f>2^(LOG(F722/Dashboard!$B$2,2)/LOG(Dashboard!$C$2/Dashboard!$B$2,2))-1</f>
        <v>1.172514302990399</v>
      </c>
      <c r="H722" s="14" t="s">
        <v>59</v>
      </c>
      <c r="M722" s="25">
        <v>1.485001485001E-2</v>
      </c>
      <c r="N722" s="27">
        <v>1.485001485001E-2</v>
      </c>
      <c r="S722" s="40">
        <v>404</v>
      </c>
      <c r="U722" s="35">
        <v>40404</v>
      </c>
      <c r="V722" s="41">
        <v>1.000198000198E-2</v>
      </c>
    </row>
    <row r="723" spans="1:22" hidden="1" x14ac:dyDescent="0.2">
      <c r="A723" s="14" t="s">
        <v>17</v>
      </c>
      <c r="B723" s="14" t="s">
        <v>447</v>
      </c>
      <c r="C723" s="15" t="s">
        <v>394</v>
      </c>
      <c r="D723" s="35">
        <v>15</v>
      </c>
      <c r="E723" s="35">
        <v>2</v>
      </c>
      <c r="F723">
        <v>50704.05</v>
      </c>
      <c r="G723">
        <f>2^(LOG(F723/Dashboard!$B$2,2)/LOG(Dashboard!$C$2/Dashboard!$B$2,2))-1</f>
        <v>1.0884137198956769</v>
      </c>
      <c r="H723" s="14" t="s">
        <v>59</v>
      </c>
      <c r="M723" s="25">
        <v>1.485001485001E-2</v>
      </c>
      <c r="N723" s="27">
        <v>1.485001485001E-2</v>
      </c>
      <c r="S723" s="40">
        <v>404</v>
      </c>
      <c r="U723" s="35">
        <v>40404</v>
      </c>
      <c r="V723" s="41">
        <v>1.000198000198E-2</v>
      </c>
    </row>
    <row r="724" spans="1:22" hidden="1" x14ac:dyDescent="0.2">
      <c r="A724" s="14" t="s">
        <v>17</v>
      </c>
      <c r="B724" s="14" t="s">
        <v>447</v>
      </c>
      <c r="C724" s="15" t="s">
        <v>395</v>
      </c>
      <c r="D724" s="35">
        <v>15</v>
      </c>
      <c r="E724" s="35">
        <v>3</v>
      </c>
      <c r="F724">
        <v>48256.53</v>
      </c>
      <c r="G724">
        <f>2^(LOG(F724/Dashboard!$B$2,2)/LOG(Dashboard!$C$2/Dashboard!$B$2,2))-1</f>
        <v>1.0284227820232901</v>
      </c>
      <c r="H724" s="14" t="s">
        <v>59</v>
      </c>
      <c r="M724" s="25">
        <v>1.485001485001E-2</v>
      </c>
      <c r="O724" s="29">
        <v>1.485001485001E-2</v>
      </c>
      <c r="S724" s="40">
        <v>404</v>
      </c>
      <c r="U724" s="35">
        <v>40404</v>
      </c>
      <c r="V724" s="41">
        <v>1.000198000198E-2</v>
      </c>
    </row>
    <row r="725" spans="1:22" hidden="1" x14ac:dyDescent="0.2">
      <c r="A725" s="14" t="s">
        <v>17</v>
      </c>
      <c r="B725" s="14" t="s">
        <v>447</v>
      </c>
      <c r="C725" s="15" t="s">
        <v>396</v>
      </c>
      <c r="D725" s="35">
        <v>15</v>
      </c>
      <c r="E725" s="35">
        <v>4</v>
      </c>
      <c r="F725">
        <v>49487.41</v>
      </c>
      <c r="G725">
        <f>2^(LOG(F725/Dashboard!$B$2,2)/LOG(Dashboard!$C$2/Dashboard!$B$2,2))-1</f>
        <v>1.0587451792943954</v>
      </c>
      <c r="H725" s="14" t="s">
        <v>59</v>
      </c>
      <c r="M725" s="25">
        <v>1.485001485001E-2</v>
      </c>
      <c r="O725" s="29">
        <v>1.485001485001E-2</v>
      </c>
      <c r="S725" s="40">
        <v>404</v>
      </c>
      <c r="U725" s="35">
        <v>40404</v>
      </c>
      <c r="V725" s="41">
        <v>1.000198000198E-2</v>
      </c>
    </row>
    <row r="726" spans="1:22" hidden="1" x14ac:dyDescent="0.2">
      <c r="A726" s="14" t="s">
        <v>17</v>
      </c>
      <c r="B726" s="14" t="s">
        <v>447</v>
      </c>
      <c r="C726" s="15" t="s">
        <v>397</v>
      </c>
      <c r="D726" s="35">
        <v>15</v>
      </c>
      <c r="E726" s="35">
        <v>5</v>
      </c>
      <c r="F726">
        <v>63020.06</v>
      </c>
      <c r="G726">
        <f>2^(LOG(F726/Dashboard!$B$2,2)/LOG(Dashboard!$C$2/Dashboard!$B$2,2))-1</f>
        <v>1.3738338068615077</v>
      </c>
      <c r="H726" s="30" t="s">
        <v>251</v>
      </c>
      <c r="I726" s="29">
        <v>1.485001485001E-2</v>
      </c>
      <c r="O726" s="29">
        <v>1.485001485001E-2</v>
      </c>
      <c r="S726" s="40">
        <v>404</v>
      </c>
      <c r="U726" s="35">
        <v>40404</v>
      </c>
      <c r="V726" s="41">
        <v>1.0000495000495E-2</v>
      </c>
    </row>
    <row r="727" spans="1:22" hidden="1" x14ac:dyDescent="0.2">
      <c r="A727" s="14" t="s">
        <v>17</v>
      </c>
      <c r="B727" s="14" t="s">
        <v>447</v>
      </c>
      <c r="C727" s="15" t="s">
        <v>398</v>
      </c>
      <c r="D727" s="35">
        <v>15</v>
      </c>
      <c r="E727" s="35">
        <v>6</v>
      </c>
      <c r="F727">
        <v>48403.86</v>
      </c>
      <c r="G727">
        <f>2^(LOG(F727/Dashboard!$B$2,2)/LOG(Dashboard!$C$2/Dashboard!$B$2,2))-1</f>
        <v>1.0320688240149307</v>
      </c>
      <c r="H727" s="30" t="s">
        <v>251</v>
      </c>
      <c r="I727" s="29">
        <v>1.485001485001E-2</v>
      </c>
      <c r="O727" s="29">
        <v>1.485001485001E-2</v>
      </c>
      <c r="S727" s="40">
        <v>404</v>
      </c>
      <c r="U727" s="35">
        <v>40404</v>
      </c>
      <c r="V727" s="41">
        <v>1.0000495000495E-2</v>
      </c>
    </row>
    <row r="728" spans="1:22" hidden="1" x14ac:dyDescent="0.2">
      <c r="A728" s="14" t="s">
        <v>17</v>
      </c>
      <c r="B728" s="14" t="s">
        <v>447</v>
      </c>
      <c r="C728" s="15" t="s">
        <v>399</v>
      </c>
      <c r="D728" s="35">
        <v>15</v>
      </c>
      <c r="E728" s="35">
        <v>7</v>
      </c>
      <c r="F728">
        <v>76640.63</v>
      </c>
      <c r="G728">
        <f>2^(LOG(F728/Dashboard!$B$2,2)/LOG(Dashboard!$C$2/Dashboard!$B$2,2))-1</f>
        <v>1.6638726844456242</v>
      </c>
      <c r="H728" s="14" t="s">
        <v>59</v>
      </c>
      <c r="N728" s="27">
        <v>1.485001485001E-2</v>
      </c>
      <c r="O728" s="29">
        <v>1.485001485001E-2</v>
      </c>
      <c r="S728" s="40">
        <v>404</v>
      </c>
      <c r="U728" s="35">
        <v>40404</v>
      </c>
      <c r="V728" s="41">
        <v>1.000198000198E-2</v>
      </c>
    </row>
    <row r="729" spans="1:22" hidden="1" x14ac:dyDescent="0.2">
      <c r="A729" s="14" t="s">
        <v>17</v>
      </c>
      <c r="B729" s="14" t="s">
        <v>447</v>
      </c>
      <c r="C729" s="15" t="s">
        <v>400</v>
      </c>
      <c r="D729" s="35">
        <v>15</v>
      </c>
      <c r="E729" s="35">
        <v>8</v>
      </c>
      <c r="F729">
        <v>58954.32</v>
      </c>
      <c r="G729">
        <f>2^(LOG(F729/Dashboard!$B$2,2)/LOG(Dashboard!$C$2/Dashboard!$B$2,2))-1</f>
        <v>1.2823784807365528</v>
      </c>
      <c r="H729" s="14" t="s">
        <v>59</v>
      </c>
      <c r="N729" s="27">
        <v>1.485001485001E-2</v>
      </c>
      <c r="O729" s="29">
        <v>1.485001485001E-2</v>
      </c>
      <c r="S729" s="40">
        <v>404</v>
      </c>
      <c r="U729" s="35">
        <v>40404</v>
      </c>
      <c r="V729" s="41">
        <v>1.000198000198E-2</v>
      </c>
    </row>
    <row r="730" spans="1:22" hidden="1" x14ac:dyDescent="0.2">
      <c r="A730" s="14" t="s">
        <v>17</v>
      </c>
      <c r="B730" s="14" t="s">
        <v>447</v>
      </c>
      <c r="C730" s="15" t="s">
        <v>401</v>
      </c>
      <c r="D730" s="35">
        <v>15</v>
      </c>
      <c r="E730" s="35">
        <v>9</v>
      </c>
      <c r="F730">
        <v>64854.51</v>
      </c>
      <c r="G730">
        <f>2^(LOG(F730/Dashboard!$B$2,2)/LOG(Dashboard!$C$2/Dashboard!$B$2,2))-1</f>
        <v>1.414301433942307</v>
      </c>
      <c r="H730" s="31" t="s">
        <v>256</v>
      </c>
      <c r="I730" s="32">
        <v>1.485001485001E-2</v>
      </c>
      <c r="P730" s="32">
        <v>1.485001485001E-2</v>
      </c>
      <c r="S730" s="40">
        <v>404</v>
      </c>
      <c r="U730" s="35">
        <v>40404</v>
      </c>
      <c r="V730" s="41">
        <v>1.0000495000495E-2</v>
      </c>
    </row>
    <row r="731" spans="1:22" hidden="1" x14ac:dyDescent="0.2">
      <c r="A731" s="14" t="s">
        <v>17</v>
      </c>
      <c r="B731" s="14" t="s">
        <v>447</v>
      </c>
      <c r="C731" s="15" t="s">
        <v>402</v>
      </c>
      <c r="D731" s="35">
        <v>15</v>
      </c>
      <c r="E731" s="35">
        <v>10</v>
      </c>
      <c r="F731">
        <v>67556.289999999994</v>
      </c>
      <c r="G731">
        <f>2^(LOG(F731/Dashboard!$B$2,2)/LOG(Dashboard!$C$2/Dashboard!$B$2,2))-1</f>
        <v>1.4730558077102307</v>
      </c>
      <c r="H731" s="31" t="s">
        <v>256</v>
      </c>
      <c r="I731" s="32">
        <v>1.485001485001E-2</v>
      </c>
      <c r="P731" s="32">
        <v>1.485001485001E-2</v>
      </c>
      <c r="S731" s="40">
        <v>404</v>
      </c>
      <c r="U731" s="35">
        <v>40404</v>
      </c>
      <c r="V731" s="41">
        <v>1.0000495000495E-2</v>
      </c>
    </row>
    <row r="732" spans="1:22" hidden="1" x14ac:dyDescent="0.2">
      <c r="A732" s="14" t="s">
        <v>17</v>
      </c>
      <c r="B732" s="14" t="s">
        <v>447</v>
      </c>
      <c r="C732" s="15" t="s">
        <v>403</v>
      </c>
      <c r="D732" s="35">
        <v>15</v>
      </c>
      <c r="E732" s="35">
        <v>11</v>
      </c>
      <c r="F732">
        <v>58688.19</v>
      </c>
      <c r="G732">
        <f>2^(LOG(F732/Dashboard!$B$2,2)/LOG(Dashboard!$C$2/Dashboard!$B$2,2))-1</f>
        <v>1.2763031561908282</v>
      </c>
      <c r="H732" s="14" t="s">
        <v>59</v>
      </c>
      <c r="L732" s="21">
        <v>1.980001980002E-3</v>
      </c>
      <c r="P732" s="32">
        <v>1.485001485001E-2</v>
      </c>
      <c r="S732" s="40">
        <v>404</v>
      </c>
      <c r="U732" s="35">
        <v>40404</v>
      </c>
      <c r="V732" s="41">
        <v>1.0001485001485001E-2</v>
      </c>
    </row>
    <row r="733" spans="1:22" hidden="1" x14ac:dyDescent="0.2">
      <c r="A733" s="14" t="s">
        <v>17</v>
      </c>
      <c r="B733" s="14" t="s">
        <v>447</v>
      </c>
      <c r="C733" s="15" t="s">
        <v>404</v>
      </c>
      <c r="D733" s="35">
        <v>15</v>
      </c>
      <c r="E733" s="35">
        <v>12</v>
      </c>
      <c r="F733">
        <v>67613.31</v>
      </c>
      <c r="G733">
        <f>2^(LOG(F733/Dashboard!$B$2,2)/LOG(Dashboard!$C$2/Dashboard!$B$2,2))-1</f>
        <v>1.4742852842283236</v>
      </c>
      <c r="H733" s="14" t="s">
        <v>59</v>
      </c>
      <c r="L733" s="21">
        <v>1.980001980002E-3</v>
      </c>
      <c r="P733" s="32">
        <v>1.485001485001E-2</v>
      </c>
      <c r="S733" s="40">
        <v>404</v>
      </c>
      <c r="U733" s="35">
        <v>40404</v>
      </c>
      <c r="V733" s="41">
        <v>1.0001485001485001E-2</v>
      </c>
    </row>
    <row r="734" spans="1:22" hidden="1" x14ac:dyDescent="0.2">
      <c r="A734" s="14" t="s">
        <v>17</v>
      </c>
      <c r="B734" s="14" t="s">
        <v>447</v>
      </c>
      <c r="C734" s="15" t="s">
        <v>405</v>
      </c>
      <c r="D734" s="35">
        <v>15</v>
      </c>
      <c r="E734" s="35">
        <v>13</v>
      </c>
      <c r="F734">
        <v>57659.28</v>
      </c>
      <c r="G734">
        <f>2^(LOG(F734/Dashboard!$B$2,2)/LOG(Dashboard!$C$2/Dashboard!$B$2,2))-1</f>
        <v>1.2527075376446972</v>
      </c>
      <c r="H734" s="14" t="s">
        <v>59</v>
      </c>
      <c r="J734" s="17">
        <v>0.1237501237501</v>
      </c>
      <c r="P734" s="32">
        <v>1.485001485001E-2</v>
      </c>
      <c r="S734" s="40">
        <v>404</v>
      </c>
      <c r="U734" s="35">
        <v>40404</v>
      </c>
      <c r="V734" s="41">
        <v>1.0002970002969999E-2</v>
      </c>
    </row>
    <row r="735" spans="1:22" hidden="1" x14ac:dyDescent="0.2">
      <c r="A735" s="14" t="s">
        <v>17</v>
      </c>
      <c r="B735" s="14" t="s">
        <v>447</v>
      </c>
      <c r="C735" s="15" t="s">
        <v>406</v>
      </c>
      <c r="D735" s="35">
        <v>15</v>
      </c>
      <c r="E735" s="35">
        <v>14</v>
      </c>
      <c r="F735">
        <v>59294.13</v>
      </c>
      <c r="G735">
        <f>2^(LOG(F735/Dashboard!$B$2,2)/LOG(Dashboard!$C$2/Dashboard!$B$2,2))-1</f>
        <v>1.2901194470968185</v>
      </c>
      <c r="H735" s="14" t="s">
        <v>59</v>
      </c>
      <c r="J735" s="17">
        <v>0.1237501237501</v>
      </c>
      <c r="P735" s="32">
        <v>1.485001485001E-2</v>
      </c>
      <c r="S735" s="40">
        <v>404</v>
      </c>
      <c r="U735" s="35">
        <v>40404</v>
      </c>
      <c r="V735" s="41">
        <v>1.0002970002969999E-2</v>
      </c>
    </row>
    <row r="736" spans="1:22" hidden="1" x14ac:dyDescent="0.2">
      <c r="A736" s="14" t="s">
        <v>17</v>
      </c>
      <c r="B736" s="14" t="s">
        <v>447</v>
      </c>
      <c r="C736" s="15" t="s">
        <v>407</v>
      </c>
      <c r="D736" s="35">
        <v>15</v>
      </c>
      <c r="E736" s="35">
        <v>15</v>
      </c>
      <c r="F736">
        <v>72363.41</v>
      </c>
      <c r="G736">
        <f>2^(LOG(F736/Dashboard!$B$2,2)/LOG(Dashboard!$C$2/Dashboard!$B$2,2))-1</f>
        <v>1.5752589681503055</v>
      </c>
      <c r="H736" s="22" t="s">
        <v>64</v>
      </c>
      <c r="I736" s="23">
        <v>1.485001485001E-2</v>
      </c>
      <c r="Q736" s="23">
        <v>1.485001485001E-2</v>
      </c>
      <c r="S736" s="40">
        <v>404</v>
      </c>
      <c r="U736" s="35">
        <v>40404</v>
      </c>
      <c r="V736" s="41">
        <v>1.0000495000495E-2</v>
      </c>
    </row>
    <row r="737" spans="1:22" hidden="1" x14ac:dyDescent="0.2">
      <c r="A737" s="14" t="s">
        <v>17</v>
      </c>
      <c r="B737" s="14" t="s">
        <v>447</v>
      </c>
      <c r="C737" s="15" t="s">
        <v>408</v>
      </c>
      <c r="D737" s="35">
        <v>15</v>
      </c>
      <c r="E737" s="35">
        <v>16</v>
      </c>
      <c r="F737">
        <v>57951.56</v>
      </c>
      <c r="G737">
        <f>2^(LOG(F737/Dashboard!$B$2,2)/LOG(Dashboard!$C$2/Dashboard!$B$2,2))-1</f>
        <v>1.2594277569079146</v>
      </c>
      <c r="H737" s="22" t="s">
        <v>64</v>
      </c>
      <c r="I737" s="23">
        <v>1.485001485001E-2</v>
      </c>
      <c r="Q737" s="23">
        <v>1.485001485001E-2</v>
      </c>
      <c r="S737" s="40">
        <v>404</v>
      </c>
      <c r="U737" s="35">
        <v>40404</v>
      </c>
      <c r="V737" s="41">
        <v>1.0000495000495E-2</v>
      </c>
    </row>
    <row r="738" spans="1:22" hidden="1" x14ac:dyDescent="0.2">
      <c r="A738" s="14" t="s">
        <v>17</v>
      </c>
      <c r="B738" s="14" t="s">
        <v>447</v>
      </c>
      <c r="C738" s="15" t="s">
        <v>409</v>
      </c>
      <c r="D738" s="35">
        <v>15</v>
      </c>
      <c r="E738" s="35">
        <v>17</v>
      </c>
      <c r="F738">
        <v>67392.33</v>
      </c>
      <c r="G738">
        <f>2^(LOG(F738/Dashboard!$B$2,2)/LOG(Dashboard!$C$2/Dashboard!$B$2,2))-1</f>
        <v>1.4695180917851953</v>
      </c>
      <c r="H738" s="14" t="s">
        <v>59</v>
      </c>
      <c r="O738" s="29">
        <v>1.485001485001E-2</v>
      </c>
      <c r="Q738" s="23">
        <v>1.485001485001E-2</v>
      </c>
      <c r="S738" s="40">
        <v>404</v>
      </c>
      <c r="U738" s="35">
        <v>40404</v>
      </c>
      <c r="V738" s="41">
        <v>1.000198000198E-2</v>
      </c>
    </row>
    <row r="739" spans="1:22" hidden="1" x14ac:dyDescent="0.2">
      <c r="A739" s="14" t="s">
        <v>17</v>
      </c>
      <c r="B739" s="14" t="s">
        <v>447</v>
      </c>
      <c r="C739" s="15" t="s">
        <v>410</v>
      </c>
      <c r="D739" s="35">
        <v>15</v>
      </c>
      <c r="E739" s="35">
        <v>18</v>
      </c>
      <c r="F739">
        <v>57443.040000000001</v>
      </c>
      <c r="G739">
        <f>2^(LOG(F739/Dashboard!$B$2,2)/LOG(Dashboard!$C$2/Dashboard!$B$2,2))-1</f>
        <v>1.2477266483675606</v>
      </c>
      <c r="H739" s="14" t="s">
        <v>59</v>
      </c>
      <c r="O739" s="29">
        <v>1.485001485001E-2</v>
      </c>
      <c r="Q739" s="23">
        <v>1.485001485001E-2</v>
      </c>
      <c r="S739" s="40">
        <v>404</v>
      </c>
      <c r="U739" s="35">
        <v>40404</v>
      </c>
      <c r="V739" s="41">
        <v>1.000198000198E-2</v>
      </c>
    </row>
    <row r="740" spans="1:22" hidden="1" x14ac:dyDescent="0.2">
      <c r="A740" s="14" t="s">
        <v>17</v>
      </c>
      <c r="B740" s="14" t="s">
        <v>447</v>
      </c>
      <c r="C740" s="15" t="s">
        <v>411</v>
      </c>
      <c r="D740" s="35">
        <v>15</v>
      </c>
      <c r="E740" s="35">
        <v>19</v>
      </c>
      <c r="F740">
        <v>8117.21</v>
      </c>
      <c r="G740">
        <f>2^(LOG(F740/Dashboard!$B$2,2)/LOG(Dashboard!$C$2/Dashboard!$B$2,2))-1</f>
        <v>-0.29026634105576998</v>
      </c>
      <c r="H740" s="14" t="s">
        <v>59</v>
      </c>
      <c r="Q740" s="23">
        <v>1.485001485001E-2</v>
      </c>
      <c r="R740" s="28">
        <v>1.485001485001E-2</v>
      </c>
      <c r="S740" s="40">
        <v>404</v>
      </c>
      <c r="U740" s="35">
        <v>40404</v>
      </c>
      <c r="V740" s="41">
        <v>1.000198000198E-2</v>
      </c>
    </row>
    <row r="741" spans="1:22" hidden="1" x14ac:dyDescent="0.2">
      <c r="A741" s="14" t="s">
        <v>17</v>
      </c>
      <c r="B741" s="14" t="s">
        <v>447</v>
      </c>
      <c r="C741" s="15" t="s">
        <v>412</v>
      </c>
      <c r="D741" s="35">
        <v>15</v>
      </c>
      <c r="E741" s="35">
        <v>20</v>
      </c>
      <c r="F741">
        <v>6392.0649999999996</v>
      </c>
      <c r="G741">
        <f>2^(LOG(F741/Dashboard!$B$2,2)/LOG(Dashboard!$C$2/Dashboard!$B$2,2))-1</f>
        <v>-0.38345395440234609</v>
      </c>
      <c r="H741" s="14" t="s">
        <v>59</v>
      </c>
      <c r="Q741" s="23">
        <v>1.485001485001E-2</v>
      </c>
      <c r="R741" s="28">
        <v>1.485001485001E-2</v>
      </c>
      <c r="S741" s="40">
        <v>404</v>
      </c>
      <c r="U741" s="35">
        <v>40404</v>
      </c>
      <c r="V741" s="41">
        <v>1.000198000198E-2</v>
      </c>
    </row>
    <row r="742" spans="1:22" hidden="1" x14ac:dyDescent="0.2">
      <c r="A742" s="14" t="s">
        <v>17</v>
      </c>
      <c r="B742" s="14" t="s">
        <v>447</v>
      </c>
      <c r="C742" s="15" t="s">
        <v>413</v>
      </c>
      <c r="D742" s="35">
        <v>15</v>
      </c>
      <c r="E742" s="35">
        <v>21</v>
      </c>
      <c r="F742">
        <v>9868.4930000000004</v>
      </c>
      <c r="G742">
        <f>2^(LOG(F742/Dashboard!$B$2,2)/LOG(Dashboard!$C$2/Dashboard!$B$2,2))-1</f>
        <v>-0.20369705899154555</v>
      </c>
      <c r="H742" s="33" t="s">
        <v>269</v>
      </c>
      <c r="I742" s="28">
        <v>1.485001485001E-2</v>
      </c>
      <c r="R742" s="28">
        <v>1.485001485001E-2</v>
      </c>
      <c r="S742" s="40">
        <v>404</v>
      </c>
      <c r="U742" s="35">
        <v>40404</v>
      </c>
      <c r="V742" s="41">
        <v>1.0000495000495E-2</v>
      </c>
    </row>
    <row r="743" spans="1:22" hidden="1" x14ac:dyDescent="0.2">
      <c r="A743" s="14" t="s">
        <v>17</v>
      </c>
      <c r="B743" s="14" t="s">
        <v>447</v>
      </c>
      <c r="C743" s="15" t="s">
        <v>414</v>
      </c>
      <c r="D743" s="35">
        <v>15</v>
      </c>
      <c r="E743" s="35">
        <v>22</v>
      </c>
      <c r="F743">
        <v>9426.5139999999992</v>
      </c>
      <c r="G743">
        <f>2^(LOG(F743/Dashboard!$B$2,2)/LOG(Dashboard!$C$2/Dashboard!$B$2,2))-1</f>
        <v>-0.22490471847203553</v>
      </c>
      <c r="H743" s="33" t="s">
        <v>269</v>
      </c>
      <c r="I743" s="28">
        <v>1.485001485001E-2</v>
      </c>
      <c r="R743" s="28">
        <v>1.485001485001E-2</v>
      </c>
      <c r="S743" s="40">
        <v>404</v>
      </c>
      <c r="U743" s="35">
        <v>40404</v>
      </c>
      <c r="V743" s="41">
        <v>1.0000495000495E-2</v>
      </c>
    </row>
    <row r="744" spans="1:22" hidden="1" x14ac:dyDescent="0.2">
      <c r="A744" s="14" t="s">
        <v>17</v>
      </c>
      <c r="B744" s="14" t="s">
        <v>447</v>
      </c>
      <c r="C744" s="15" t="s">
        <v>415</v>
      </c>
      <c r="D744" s="35">
        <v>15</v>
      </c>
      <c r="E744" s="35">
        <v>23</v>
      </c>
      <c r="F744">
        <v>10688.29</v>
      </c>
      <c r="G744">
        <f>2^(LOG(F744/Dashboard!$B$2,2)/LOG(Dashboard!$C$2/Dashboard!$B$2,2))-1</f>
        <v>-0.16536707362474412</v>
      </c>
      <c r="H744" s="14" t="s">
        <v>59</v>
      </c>
      <c r="O744" s="29">
        <v>1.485001485001E-2</v>
      </c>
      <c r="R744" s="28">
        <v>1.485001485001E-2</v>
      </c>
      <c r="S744" s="40">
        <v>404</v>
      </c>
      <c r="U744" s="35">
        <v>40404</v>
      </c>
      <c r="V744" s="41">
        <v>1.000198000198E-2</v>
      </c>
    </row>
    <row r="745" spans="1:22" hidden="1" x14ac:dyDescent="0.2">
      <c r="A745" s="14" t="s">
        <v>17</v>
      </c>
      <c r="B745" s="14" t="s">
        <v>447</v>
      </c>
      <c r="C745" s="15" t="s">
        <v>416</v>
      </c>
      <c r="D745" s="35">
        <v>15</v>
      </c>
      <c r="E745" s="35">
        <v>24</v>
      </c>
      <c r="F745">
        <v>11443.94</v>
      </c>
      <c r="G745">
        <f>2^(LOG(F745/Dashboard!$B$2,2)/LOG(Dashboard!$C$2/Dashboard!$B$2,2))-1</f>
        <v>-0.13109360250081392</v>
      </c>
      <c r="H745" s="14" t="s">
        <v>59</v>
      </c>
      <c r="O745" s="29">
        <v>1.485001485001E-2</v>
      </c>
      <c r="R745" s="28">
        <v>1.485001485001E-2</v>
      </c>
      <c r="S745" s="40">
        <v>404</v>
      </c>
      <c r="U745" s="35">
        <v>40404</v>
      </c>
      <c r="V745" s="41">
        <v>1.000198000198E-2</v>
      </c>
    </row>
    <row r="746" spans="1:22" hidden="1" x14ac:dyDescent="0.2">
      <c r="A746" s="14" t="s">
        <v>17</v>
      </c>
      <c r="B746" s="14" t="s">
        <v>447</v>
      </c>
      <c r="C746" s="15" t="s">
        <v>417</v>
      </c>
      <c r="D746" s="35">
        <v>16</v>
      </c>
      <c r="E746" s="35">
        <v>1</v>
      </c>
      <c r="F746">
        <v>69248.160000000003</v>
      </c>
      <c r="G746">
        <f>2^(LOG(F746/Dashboard!$B$2,2)/LOG(Dashboard!$C$2/Dashboard!$B$2,2))-1</f>
        <v>1.5093570188944088</v>
      </c>
      <c r="H746" s="14" t="s">
        <v>59</v>
      </c>
      <c r="M746" s="25">
        <v>4.950004950005E-3</v>
      </c>
      <c r="N746" s="27">
        <v>4.950004950005E-3</v>
      </c>
      <c r="S746" s="40">
        <v>404</v>
      </c>
      <c r="U746" s="35">
        <v>40404</v>
      </c>
      <c r="V746" s="41">
        <v>0.01</v>
      </c>
    </row>
    <row r="747" spans="1:22" hidden="1" x14ac:dyDescent="0.2">
      <c r="A747" s="14" t="s">
        <v>17</v>
      </c>
      <c r="B747" s="14" t="s">
        <v>447</v>
      </c>
      <c r="C747" s="15" t="s">
        <v>418</v>
      </c>
      <c r="D747" s="35">
        <v>16</v>
      </c>
      <c r="E747" s="35">
        <v>2</v>
      </c>
      <c r="F747">
        <v>61202.239999999998</v>
      </c>
      <c r="G747">
        <f>2^(LOG(F747/Dashboard!$B$2,2)/LOG(Dashboard!$C$2/Dashboard!$B$2,2))-1</f>
        <v>1.3332526972733154</v>
      </c>
      <c r="H747" s="14" t="s">
        <v>59</v>
      </c>
      <c r="M747" s="25">
        <v>4.950004950005E-3</v>
      </c>
      <c r="N747" s="27">
        <v>4.950004950005E-3</v>
      </c>
      <c r="S747" s="40">
        <v>404</v>
      </c>
      <c r="U747" s="35">
        <v>40404</v>
      </c>
      <c r="V747" s="41">
        <v>0.01</v>
      </c>
    </row>
    <row r="748" spans="1:22" hidden="1" x14ac:dyDescent="0.2">
      <c r="A748" s="14" t="s">
        <v>17</v>
      </c>
      <c r="B748" s="14" t="s">
        <v>447</v>
      </c>
      <c r="C748" s="15" t="s">
        <v>419</v>
      </c>
      <c r="D748" s="35">
        <v>16</v>
      </c>
      <c r="E748" s="35">
        <v>3</v>
      </c>
      <c r="F748">
        <v>60501.25</v>
      </c>
      <c r="G748">
        <f>2^(LOG(F748/Dashboard!$B$2,2)/LOG(Dashboard!$C$2/Dashboard!$B$2,2))-1</f>
        <v>1.317471762688446</v>
      </c>
      <c r="H748" s="14" t="s">
        <v>59</v>
      </c>
      <c r="M748" s="25">
        <v>4.950004950005E-3</v>
      </c>
      <c r="O748" s="29">
        <v>4.950004950005E-3</v>
      </c>
      <c r="S748" s="40">
        <v>404</v>
      </c>
      <c r="U748" s="35">
        <v>40404</v>
      </c>
      <c r="V748" s="41">
        <v>0.01</v>
      </c>
    </row>
    <row r="749" spans="1:22" hidden="1" x14ac:dyDescent="0.2">
      <c r="A749" s="14" t="s">
        <v>17</v>
      </c>
      <c r="B749" s="14" t="s">
        <v>447</v>
      </c>
      <c r="C749" s="15" t="s">
        <v>420</v>
      </c>
      <c r="D749" s="35">
        <v>16</v>
      </c>
      <c r="E749" s="35">
        <v>4</v>
      </c>
      <c r="F749">
        <v>53244.24</v>
      </c>
      <c r="G749">
        <f>2^(LOG(F749/Dashboard!$B$2,2)/LOG(Dashboard!$C$2/Dashboard!$B$2,2))-1</f>
        <v>1.149430670637718</v>
      </c>
      <c r="H749" s="14" t="s">
        <v>59</v>
      </c>
      <c r="M749" s="25">
        <v>4.950004950005E-3</v>
      </c>
      <c r="O749" s="29">
        <v>4.950004950005E-3</v>
      </c>
      <c r="S749" s="40">
        <v>404</v>
      </c>
      <c r="U749" s="35">
        <v>40404</v>
      </c>
      <c r="V749" s="41">
        <v>0.01</v>
      </c>
    </row>
    <row r="750" spans="1:22" hidden="1" x14ac:dyDescent="0.2">
      <c r="A750" s="14" t="s">
        <v>17</v>
      </c>
      <c r="B750" s="14" t="s">
        <v>447</v>
      </c>
      <c r="C750" s="15" t="s">
        <v>421</v>
      </c>
      <c r="D750" s="35">
        <v>16</v>
      </c>
      <c r="E750" s="35">
        <v>5</v>
      </c>
      <c r="F750">
        <v>59517.49</v>
      </c>
      <c r="G750">
        <f>2^(LOG(F750/Dashboard!$B$2,2)/LOG(Dashboard!$C$2/Dashboard!$B$2,2))-1</f>
        <v>1.2951977240570791</v>
      </c>
      <c r="H750" s="30" t="s">
        <v>251</v>
      </c>
      <c r="I750" s="29">
        <v>4.950004950005E-3</v>
      </c>
      <c r="O750" s="29">
        <v>4.950004950005E-3</v>
      </c>
      <c r="S750" s="40">
        <v>404</v>
      </c>
      <c r="U750" s="35">
        <v>40404</v>
      </c>
      <c r="V750" s="41">
        <v>9.9995049995050007E-3</v>
      </c>
    </row>
    <row r="751" spans="1:22" hidden="1" x14ac:dyDescent="0.2">
      <c r="A751" s="14" t="s">
        <v>17</v>
      </c>
      <c r="B751" s="14" t="s">
        <v>447</v>
      </c>
      <c r="C751" s="15" t="s">
        <v>422</v>
      </c>
      <c r="D751" s="35">
        <v>16</v>
      </c>
      <c r="E751" s="35">
        <v>6</v>
      </c>
      <c r="F751">
        <v>54208.99</v>
      </c>
      <c r="G751">
        <f>2^(LOG(F751/Dashboard!$B$2,2)/LOG(Dashboard!$C$2/Dashboard!$B$2,2))-1</f>
        <v>1.1722898054963871</v>
      </c>
      <c r="H751" s="30" t="s">
        <v>251</v>
      </c>
      <c r="I751" s="29">
        <v>4.950004950005E-3</v>
      </c>
      <c r="O751" s="29">
        <v>4.950004950005E-3</v>
      </c>
      <c r="S751" s="40">
        <v>404</v>
      </c>
      <c r="U751" s="35">
        <v>40404</v>
      </c>
      <c r="V751" s="41">
        <v>9.9995049995050007E-3</v>
      </c>
    </row>
    <row r="752" spans="1:22" hidden="1" x14ac:dyDescent="0.2">
      <c r="A752" s="14" t="s">
        <v>17</v>
      </c>
      <c r="B752" s="14" t="s">
        <v>447</v>
      </c>
      <c r="C752" s="15" t="s">
        <v>423</v>
      </c>
      <c r="D752" s="35">
        <v>16</v>
      </c>
      <c r="E752" s="35">
        <v>7</v>
      </c>
      <c r="F752">
        <v>64096.49</v>
      </c>
      <c r="G752">
        <f>2^(LOG(F752/Dashboard!$B$2,2)/LOG(Dashboard!$C$2/Dashboard!$B$2,2))-1</f>
        <v>1.3976374245953398</v>
      </c>
      <c r="H752" s="14" t="s">
        <v>59</v>
      </c>
      <c r="N752" s="27">
        <v>4.950004950005E-3</v>
      </c>
      <c r="O752" s="29">
        <v>4.950004950005E-3</v>
      </c>
      <c r="S752" s="40">
        <v>404</v>
      </c>
      <c r="U752" s="35">
        <v>40404</v>
      </c>
      <c r="V752" s="41">
        <v>0.01</v>
      </c>
    </row>
    <row r="753" spans="1:22" hidden="1" x14ac:dyDescent="0.2">
      <c r="A753" s="14" t="s">
        <v>17</v>
      </c>
      <c r="B753" s="14" t="s">
        <v>447</v>
      </c>
      <c r="C753" s="15" t="s">
        <v>424</v>
      </c>
      <c r="D753" s="35">
        <v>16</v>
      </c>
      <c r="E753" s="35">
        <v>8</v>
      </c>
      <c r="F753">
        <v>39951.589999999997</v>
      </c>
      <c r="G753">
        <f>2^(LOG(F753/Dashboard!$B$2,2)/LOG(Dashboard!$C$2/Dashboard!$B$2,2))-1</f>
        <v>0.81483883896378195</v>
      </c>
      <c r="H753" s="14" t="s">
        <v>59</v>
      </c>
      <c r="N753" s="27">
        <v>4.950004950005E-3</v>
      </c>
      <c r="O753" s="29">
        <v>4.950004950005E-3</v>
      </c>
      <c r="S753" s="40">
        <v>404</v>
      </c>
      <c r="U753" s="35">
        <v>40404</v>
      </c>
      <c r="V753" s="41">
        <v>0.01</v>
      </c>
    </row>
    <row r="754" spans="1:22" hidden="1" x14ac:dyDescent="0.2">
      <c r="A754" s="14" t="s">
        <v>17</v>
      </c>
      <c r="B754" s="14" t="s">
        <v>447</v>
      </c>
      <c r="C754" s="15" t="s">
        <v>425</v>
      </c>
      <c r="D754" s="35">
        <v>16</v>
      </c>
      <c r="E754" s="35">
        <v>9</v>
      </c>
      <c r="F754">
        <v>44361.88</v>
      </c>
      <c r="G754">
        <f>2^(LOG(F754/Dashboard!$B$2,2)/LOG(Dashboard!$C$2/Dashboard!$B$2,2))-1</f>
        <v>0.93031680303706765</v>
      </c>
      <c r="H754" s="31" t="s">
        <v>256</v>
      </c>
      <c r="I754" s="32">
        <v>4.950004950005E-3</v>
      </c>
      <c r="P754" s="32">
        <v>4.950004950005E-3</v>
      </c>
      <c r="S754" s="40">
        <v>404</v>
      </c>
      <c r="U754" s="35">
        <v>40404</v>
      </c>
      <c r="V754" s="41">
        <v>9.9995049995050007E-3</v>
      </c>
    </row>
    <row r="755" spans="1:22" hidden="1" x14ac:dyDescent="0.2">
      <c r="A755" s="14" t="s">
        <v>17</v>
      </c>
      <c r="B755" s="14" t="s">
        <v>447</v>
      </c>
      <c r="C755" s="15" t="s">
        <v>426</v>
      </c>
      <c r="D755" s="35">
        <v>16</v>
      </c>
      <c r="E755" s="35">
        <v>10</v>
      </c>
      <c r="F755">
        <v>45345.65</v>
      </c>
      <c r="G755">
        <f>2^(LOG(F755/Dashboard!$B$2,2)/LOG(Dashboard!$C$2/Dashboard!$B$2,2))-1</f>
        <v>0.95542119701346828</v>
      </c>
      <c r="H755" s="31" t="s">
        <v>256</v>
      </c>
      <c r="I755" s="32">
        <v>4.950004950005E-3</v>
      </c>
      <c r="P755" s="32">
        <v>4.950004950005E-3</v>
      </c>
      <c r="S755" s="40">
        <v>404</v>
      </c>
      <c r="U755" s="35">
        <v>40404</v>
      </c>
      <c r="V755" s="41">
        <v>9.9995049995050007E-3</v>
      </c>
    </row>
    <row r="756" spans="1:22" hidden="1" x14ac:dyDescent="0.2">
      <c r="A756" s="14" t="s">
        <v>17</v>
      </c>
      <c r="B756" s="14" t="s">
        <v>447</v>
      </c>
      <c r="C756" s="15" t="s">
        <v>427</v>
      </c>
      <c r="D756" s="35">
        <v>16</v>
      </c>
      <c r="E756" s="35">
        <v>11</v>
      </c>
      <c r="F756">
        <v>40433.97</v>
      </c>
      <c r="G756">
        <f>2^(LOG(F756/Dashboard!$B$2,2)/LOG(Dashboard!$C$2/Dashboard!$B$2,2))-1</f>
        <v>0.8277160241362489</v>
      </c>
      <c r="H756" s="14" t="s">
        <v>59</v>
      </c>
      <c r="L756" s="21">
        <v>6.435006435006E-4</v>
      </c>
      <c r="P756" s="32">
        <v>4.950004950005E-3</v>
      </c>
      <c r="S756" s="40">
        <v>404</v>
      </c>
      <c r="U756" s="35">
        <v>40404</v>
      </c>
      <c r="V756" s="41">
        <v>9.9998267498267492E-3</v>
      </c>
    </row>
    <row r="757" spans="1:22" hidden="1" x14ac:dyDescent="0.2">
      <c r="A757" s="14" t="s">
        <v>17</v>
      </c>
      <c r="B757" s="14" t="s">
        <v>447</v>
      </c>
      <c r="C757" s="15" t="s">
        <v>428</v>
      </c>
      <c r="D757" s="35">
        <v>16</v>
      </c>
      <c r="E757" s="35">
        <v>12</v>
      </c>
      <c r="F757">
        <v>54273.15</v>
      </c>
      <c r="G757">
        <f>2^(LOG(F757/Dashboard!$B$2,2)/LOG(Dashboard!$C$2/Dashboard!$B$2,2))-1</f>
        <v>1.1738040828672207</v>
      </c>
      <c r="H757" s="14" t="s">
        <v>59</v>
      </c>
      <c r="L757" s="21">
        <v>6.435006435006E-4</v>
      </c>
      <c r="P757" s="32">
        <v>4.950004950005E-3</v>
      </c>
      <c r="S757" s="40">
        <v>404</v>
      </c>
      <c r="U757" s="35">
        <v>40404</v>
      </c>
      <c r="V757" s="41">
        <v>9.9998267498267492E-3</v>
      </c>
    </row>
    <row r="758" spans="1:22" hidden="1" x14ac:dyDescent="0.2">
      <c r="A758" s="14" t="s">
        <v>17</v>
      </c>
      <c r="B758" s="14" t="s">
        <v>447</v>
      </c>
      <c r="C758" s="15" t="s">
        <v>429</v>
      </c>
      <c r="D758" s="35">
        <v>16</v>
      </c>
      <c r="E758" s="35">
        <v>13</v>
      </c>
      <c r="F758">
        <v>47771.78</v>
      </c>
      <c r="G758">
        <f>2^(LOG(F758/Dashboard!$B$2,2)/LOG(Dashboard!$C$2/Dashboard!$B$2,2))-1</f>
        <v>1.0163940462956957</v>
      </c>
      <c r="H758" s="14" t="s">
        <v>59</v>
      </c>
      <c r="J758" s="17">
        <v>2.475002475002E-2</v>
      </c>
      <c r="P758" s="32">
        <v>4.950004950005E-3</v>
      </c>
      <c r="S758" s="40">
        <v>404</v>
      </c>
      <c r="U758" s="35">
        <v>40404</v>
      </c>
      <c r="V758" s="41">
        <v>0.01</v>
      </c>
    </row>
    <row r="759" spans="1:22" hidden="1" x14ac:dyDescent="0.2">
      <c r="A759" s="14" t="s">
        <v>17</v>
      </c>
      <c r="B759" s="14" t="s">
        <v>447</v>
      </c>
      <c r="C759" s="15" t="s">
        <v>430</v>
      </c>
      <c r="D759" s="35">
        <v>16</v>
      </c>
      <c r="E759" s="35">
        <v>14</v>
      </c>
      <c r="F759">
        <v>59172.94</v>
      </c>
      <c r="G759">
        <f>2^(LOG(F759/Dashboard!$B$2,2)/LOG(Dashboard!$C$2/Dashboard!$B$2,2))-1</f>
        <v>1.2873608015663582</v>
      </c>
      <c r="H759" s="14" t="s">
        <v>59</v>
      </c>
      <c r="J759" s="17">
        <v>2.475002475002E-2</v>
      </c>
      <c r="P759" s="32">
        <v>4.950004950005E-3</v>
      </c>
      <c r="S759" s="40">
        <v>404</v>
      </c>
      <c r="U759" s="35">
        <v>40404</v>
      </c>
      <c r="V759" s="41">
        <v>0.01</v>
      </c>
    </row>
    <row r="760" spans="1:22" hidden="1" x14ac:dyDescent="0.2">
      <c r="A760" s="14" t="s">
        <v>17</v>
      </c>
      <c r="B760" s="14" t="s">
        <v>447</v>
      </c>
      <c r="C760" s="15" t="s">
        <v>431</v>
      </c>
      <c r="D760" s="35">
        <v>16</v>
      </c>
      <c r="E760" s="35">
        <v>15</v>
      </c>
      <c r="F760">
        <v>49703.65</v>
      </c>
      <c r="G760">
        <f>2^(LOG(F760/Dashboard!$B$2,2)/LOG(Dashboard!$C$2/Dashboard!$B$2,2))-1</f>
        <v>1.064040043726501</v>
      </c>
      <c r="H760" s="22" t="s">
        <v>64</v>
      </c>
      <c r="I760" s="23">
        <v>4.950004950005E-3</v>
      </c>
      <c r="Q760" s="23">
        <v>4.950004950005E-3</v>
      </c>
      <c r="S760" s="40">
        <v>404</v>
      </c>
      <c r="U760" s="35">
        <v>40404</v>
      </c>
      <c r="V760" s="41">
        <v>9.9995049995050007E-3</v>
      </c>
    </row>
    <row r="761" spans="1:22" hidden="1" x14ac:dyDescent="0.2">
      <c r="A761" s="14" t="s">
        <v>17</v>
      </c>
      <c r="B761" s="14" t="s">
        <v>447</v>
      </c>
      <c r="C761" s="15" t="s">
        <v>432</v>
      </c>
      <c r="D761" s="35">
        <v>16</v>
      </c>
      <c r="E761" s="35">
        <v>16</v>
      </c>
      <c r="F761">
        <v>53488.99</v>
      </c>
      <c r="G761">
        <f>2^(LOG(F761/Dashboard!$B$2,2)/LOG(Dashboard!$C$2/Dashboard!$B$2,2))-1</f>
        <v>1.1552458652284865</v>
      </c>
      <c r="H761" s="22" t="s">
        <v>64</v>
      </c>
      <c r="I761" s="23">
        <v>4.950004950005E-3</v>
      </c>
      <c r="Q761" s="23">
        <v>4.950004950005E-3</v>
      </c>
      <c r="S761" s="40">
        <v>404</v>
      </c>
      <c r="U761" s="35">
        <v>40404</v>
      </c>
      <c r="V761" s="41">
        <v>9.9995049995050007E-3</v>
      </c>
    </row>
    <row r="762" spans="1:22" hidden="1" x14ac:dyDescent="0.2">
      <c r="A762" s="14" t="s">
        <v>17</v>
      </c>
      <c r="B762" s="14" t="s">
        <v>447</v>
      </c>
      <c r="C762" s="15" t="s">
        <v>433</v>
      </c>
      <c r="D762" s="35">
        <v>16</v>
      </c>
      <c r="E762" s="35">
        <v>17</v>
      </c>
      <c r="F762">
        <v>35712.400000000001</v>
      </c>
      <c r="G762">
        <f>2^(LOG(F762/Dashboard!$B$2,2)/LOG(Dashboard!$C$2/Dashboard!$B$2,2))-1</f>
        <v>0.69878846244207948</v>
      </c>
      <c r="H762" s="14" t="s">
        <v>59</v>
      </c>
      <c r="O762" s="29">
        <v>4.950004950005E-3</v>
      </c>
      <c r="Q762" s="23">
        <v>4.950004950005E-3</v>
      </c>
      <c r="S762" s="40">
        <v>404</v>
      </c>
      <c r="U762" s="35">
        <v>40404</v>
      </c>
      <c r="V762" s="41">
        <v>0.01</v>
      </c>
    </row>
    <row r="763" spans="1:22" hidden="1" x14ac:dyDescent="0.2">
      <c r="A763" s="14" t="s">
        <v>17</v>
      </c>
      <c r="B763" s="14" t="s">
        <v>447</v>
      </c>
      <c r="C763" s="15" t="s">
        <v>434</v>
      </c>
      <c r="D763" s="35">
        <v>16</v>
      </c>
      <c r="E763" s="35">
        <v>18</v>
      </c>
      <c r="F763">
        <v>59341.65</v>
      </c>
      <c r="G763">
        <f>2^(LOG(F763/Dashboard!$B$2,2)/LOG(Dashboard!$C$2/Dashboard!$B$2,2))-1</f>
        <v>1.2912005114936358</v>
      </c>
      <c r="H763" s="14" t="s">
        <v>59</v>
      </c>
      <c r="O763" s="29">
        <v>4.950004950005E-3</v>
      </c>
      <c r="Q763" s="23">
        <v>4.950004950005E-3</v>
      </c>
      <c r="S763" s="40">
        <v>404</v>
      </c>
      <c r="U763" s="35">
        <v>40404</v>
      </c>
      <c r="V763" s="41">
        <v>0.01</v>
      </c>
    </row>
    <row r="764" spans="1:22" hidden="1" x14ac:dyDescent="0.2">
      <c r="A764" s="14" t="s">
        <v>17</v>
      </c>
      <c r="B764" s="14" t="s">
        <v>447</v>
      </c>
      <c r="C764" s="15" t="s">
        <v>435</v>
      </c>
      <c r="D764" s="35">
        <v>16</v>
      </c>
      <c r="E764" s="35">
        <v>19</v>
      </c>
      <c r="F764">
        <v>17985.7</v>
      </c>
      <c r="G764">
        <f>2^(LOG(F764/Dashboard!$B$2,2)/LOG(Dashboard!$C$2/Dashboard!$B$2,2))-1</f>
        <v>0.13408810927173831</v>
      </c>
      <c r="H764" s="14" t="s">
        <v>59</v>
      </c>
      <c r="Q764" s="23">
        <v>4.950004950005E-3</v>
      </c>
      <c r="R764" s="28">
        <v>4.950004950005E-3</v>
      </c>
      <c r="S764" s="40">
        <v>404</v>
      </c>
      <c r="U764" s="35">
        <v>40404</v>
      </c>
      <c r="V764" s="41">
        <v>0.01</v>
      </c>
    </row>
    <row r="765" spans="1:22" hidden="1" x14ac:dyDescent="0.2">
      <c r="A765" s="14" t="s">
        <v>17</v>
      </c>
      <c r="B765" s="14" t="s">
        <v>447</v>
      </c>
      <c r="C765" s="15" t="s">
        <v>436</v>
      </c>
      <c r="D765" s="35">
        <v>16</v>
      </c>
      <c r="E765" s="35">
        <v>20</v>
      </c>
      <c r="F765">
        <v>11710.07</v>
      </c>
      <c r="G765">
        <f>2^(LOG(F765/Dashboard!$B$2,2)/LOG(Dashboard!$C$2/Dashboard!$B$2,2))-1</f>
        <v>-0.11924590176968752</v>
      </c>
      <c r="H765" s="14" t="s">
        <v>59</v>
      </c>
      <c r="Q765" s="23">
        <v>4.950004950005E-3</v>
      </c>
      <c r="R765" s="28">
        <v>4.950004950005E-3</v>
      </c>
      <c r="S765" s="40">
        <v>404</v>
      </c>
      <c r="U765" s="35">
        <v>40404</v>
      </c>
      <c r="V765" s="41">
        <v>0.01</v>
      </c>
    </row>
    <row r="766" spans="1:22" hidden="1" x14ac:dyDescent="0.2">
      <c r="A766" s="14" t="s">
        <v>17</v>
      </c>
      <c r="B766" s="14" t="s">
        <v>447</v>
      </c>
      <c r="C766" s="15" t="s">
        <v>437</v>
      </c>
      <c r="D766" s="35">
        <v>16</v>
      </c>
      <c r="E766" s="35">
        <v>21</v>
      </c>
      <c r="F766">
        <v>12406.31</v>
      </c>
      <c r="G766">
        <f>2^(LOG(F766/Dashboard!$B$2,2)/LOG(Dashboard!$C$2/Dashboard!$B$2,2))-1</f>
        <v>-8.8762615606178707E-2</v>
      </c>
      <c r="H766" s="33" t="s">
        <v>269</v>
      </c>
      <c r="I766" s="28">
        <v>4.950004950005E-3</v>
      </c>
      <c r="R766" s="28">
        <v>4.950004950005E-3</v>
      </c>
      <c r="S766" s="40">
        <v>404</v>
      </c>
      <c r="U766" s="35">
        <v>40404</v>
      </c>
      <c r="V766" s="41">
        <v>9.9995049995050007E-3</v>
      </c>
    </row>
    <row r="767" spans="1:22" hidden="1" x14ac:dyDescent="0.2">
      <c r="A767" s="14" t="s">
        <v>17</v>
      </c>
      <c r="B767" s="14" t="s">
        <v>447</v>
      </c>
      <c r="C767" s="15" t="s">
        <v>438</v>
      </c>
      <c r="D767" s="35">
        <v>16</v>
      </c>
      <c r="E767" s="35">
        <v>22</v>
      </c>
      <c r="F767">
        <v>8592.4560000000001</v>
      </c>
      <c r="G767">
        <f>2^(LOG(F767/Dashboard!$B$2,2)/LOG(Dashboard!$C$2/Dashboard!$B$2,2))-1</f>
        <v>-0.26607319027583354</v>
      </c>
      <c r="H767" s="33" t="s">
        <v>269</v>
      </c>
      <c r="I767" s="28">
        <v>4.950004950005E-3</v>
      </c>
      <c r="R767" s="28">
        <v>4.950004950005E-3</v>
      </c>
      <c r="S767" s="40">
        <v>404</v>
      </c>
      <c r="U767" s="35">
        <v>40404</v>
      </c>
      <c r="V767" s="41">
        <v>9.9995049995050007E-3</v>
      </c>
    </row>
    <row r="768" spans="1:22" hidden="1" x14ac:dyDescent="0.2">
      <c r="A768" s="14" t="s">
        <v>17</v>
      </c>
      <c r="B768" s="14" t="s">
        <v>447</v>
      </c>
      <c r="C768" s="15" t="s">
        <v>439</v>
      </c>
      <c r="D768" s="35">
        <v>16</v>
      </c>
      <c r="E768" s="35">
        <v>23</v>
      </c>
      <c r="F768">
        <v>23016.19</v>
      </c>
      <c r="G768">
        <f>2^(LOG(F768/Dashboard!$B$2,2)/LOG(Dashboard!$C$2/Dashboard!$B$2,2))-1</f>
        <v>0.31142849373286907</v>
      </c>
      <c r="H768" s="14" t="s">
        <v>59</v>
      </c>
      <c r="O768" s="29">
        <v>4.950004950005E-3</v>
      </c>
      <c r="R768" s="28">
        <v>4.950004950005E-3</v>
      </c>
      <c r="S768" s="40">
        <v>404</v>
      </c>
      <c r="U768" s="35">
        <v>40404</v>
      </c>
      <c r="V768" s="41">
        <v>0.01</v>
      </c>
    </row>
    <row r="769" spans="1:22" hidden="1" x14ac:dyDescent="0.2">
      <c r="A769" s="14" t="s">
        <v>17</v>
      </c>
      <c r="B769" s="14" t="s">
        <v>447</v>
      </c>
      <c r="C769" s="15" t="s">
        <v>440</v>
      </c>
      <c r="D769" s="35">
        <v>16</v>
      </c>
      <c r="E769" s="35">
        <v>24</v>
      </c>
      <c r="F769">
        <v>8426.1200000000008</v>
      </c>
      <c r="G769">
        <f>2^(LOG(F769/Dashboard!$B$2,2)/LOG(Dashboard!$C$2/Dashboard!$B$2,2))-1</f>
        <v>-0.27447671529843942</v>
      </c>
      <c r="H769" s="14" t="s">
        <v>59</v>
      </c>
      <c r="O769" s="29">
        <v>4.950004950005E-3</v>
      </c>
      <c r="R769" s="28">
        <v>4.950004950005E-3</v>
      </c>
      <c r="S769" s="40">
        <v>404</v>
      </c>
      <c r="U769" s="35">
        <v>40404</v>
      </c>
      <c r="V769" s="41">
        <v>0.01</v>
      </c>
    </row>
    <row r="770" spans="1:22" x14ac:dyDescent="0.2">
      <c r="A770" s="14" t="s">
        <v>445</v>
      </c>
      <c r="B770" s="14" t="s">
        <v>447</v>
      </c>
      <c r="C770" s="37" t="s">
        <v>46</v>
      </c>
      <c r="D770" s="38">
        <v>1</v>
      </c>
      <c r="E770" s="38">
        <v>1</v>
      </c>
      <c r="F770">
        <v>195.15</v>
      </c>
      <c r="G770">
        <f>2^(LOG(F770/Dashboard!$B$3,2)/LOG(Dashboard!$C$3/Dashboard!$B$3,2))-1</f>
        <v>-0.96781274282637964</v>
      </c>
      <c r="H770" s="16" t="s">
        <v>47</v>
      </c>
      <c r="I770" s="17">
        <v>1000.005</v>
      </c>
      <c r="J770" s="17">
        <v>1000.005</v>
      </c>
      <c r="S770" s="40">
        <v>81.599999999999994</v>
      </c>
      <c r="U770" s="35">
        <v>40899.795501020002</v>
      </c>
      <c r="V770" s="41">
        <v>2.1995219999999999E-2</v>
      </c>
    </row>
    <row r="771" spans="1:22" x14ac:dyDescent="0.2">
      <c r="A771" s="14" t="s">
        <v>445</v>
      </c>
      <c r="B771" s="14" t="s">
        <v>447</v>
      </c>
      <c r="C771" s="37" t="s">
        <v>48</v>
      </c>
      <c r="D771" s="38">
        <v>1</v>
      </c>
      <c r="E771" s="38">
        <v>2</v>
      </c>
      <c r="F771">
        <v>590.154</v>
      </c>
      <c r="G771">
        <f>2^(LOG(F771/Dashboard!$B$3,2)/LOG(Dashboard!$C$3/Dashboard!$B$3,2))-1</f>
        <v>-0.92638288741101682</v>
      </c>
      <c r="H771" s="16" t="s">
        <v>47</v>
      </c>
      <c r="I771" s="17">
        <v>1000.005</v>
      </c>
      <c r="J771" s="17">
        <v>1000.005</v>
      </c>
      <c r="S771" s="40">
        <v>81.599999999999994</v>
      </c>
      <c r="U771" s="35">
        <v>40899.795501020002</v>
      </c>
      <c r="V771" s="41">
        <v>2.1995219999999999E-2</v>
      </c>
    </row>
    <row r="772" spans="1:22" x14ac:dyDescent="0.2">
      <c r="A772" s="14" t="s">
        <v>445</v>
      </c>
      <c r="B772" s="14" t="s">
        <v>447</v>
      </c>
      <c r="C772" s="37" t="s">
        <v>49</v>
      </c>
      <c r="D772" s="38">
        <v>1</v>
      </c>
      <c r="E772" s="38">
        <v>3</v>
      </c>
      <c r="F772">
        <v>681.851</v>
      </c>
      <c r="G772">
        <f>2^(LOG(F772/Dashboard!$B$3,2)/LOG(Dashboard!$C$3/Dashboard!$B$3,2))-1</f>
        <v>-0.91798912973189206</v>
      </c>
      <c r="H772" s="16" t="s">
        <v>47</v>
      </c>
      <c r="I772" s="17">
        <v>1000.005</v>
      </c>
      <c r="J772" s="17">
        <v>1000.005</v>
      </c>
      <c r="S772" s="40">
        <v>81.599999999999994</v>
      </c>
      <c r="U772" s="35">
        <v>40899.795501020002</v>
      </c>
      <c r="V772" s="41">
        <v>2.1995219999999999E-2</v>
      </c>
    </row>
    <row r="773" spans="1:22" x14ac:dyDescent="0.2">
      <c r="A773" s="14" t="s">
        <v>445</v>
      </c>
      <c r="B773" s="14" t="s">
        <v>447</v>
      </c>
      <c r="C773" s="37" t="s">
        <v>50</v>
      </c>
      <c r="D773" s="38">
        <v>1</v>
      </c>
      <c r="E773" s="38">
        <v>4</v>
      </c>
      <c r="F773">
        <v>2551.0630000000001</v>
      </c>
      <c r="G773">
        <f>2^(LOG(F773/Dashboard!$B$3,2)/LOG(Dashboard!$C$3/Dashboard!$B$3,2))-1</f>
        <v>-0.78007698194698982</v>
      </c>
      <c r="H773" s="18" t="s">
        <v>51</v>
      </c>
      <c r="I773" s="19">
        <v>499.62336684069999</v>
      </c>
      <c r="K773" s="19">
        <v>499.62336684069999</v>
      </c>
      <c r="S773" s="40">
        <v>430.8</v>
      </c>
      <c r="T773" s="40">
        <v>533.67999999999995</v>
      </c>
      <c r="U773" s="35">
        <v>43118.879999999997</v>
      </c>
      <c r="V773" s="41">
        <v>9.9909830682058508E-3</v>
      </c>
    </row>
    <row r="774" spans="1:22" x14ac:dyDescent="0.2">
      <c r="A774" s="14" t="s">
        <v>445</v>
      </c>
      <c r="B774" s="14" t="s">
        <v>447</v>
      </c>
      <c r="C774" s="37" t="s">
        <v>52</v>
      </c>
      <c r="D774" s="38">
        <v>1</v>
      </c>
      <c r="E774" s="38">
        <v>5</v>
      </c>
      <c r="F774">
        <v>8443.1929999999993</v>
      </c>
      <c r="G774">
        <f>2^(LOG(F774/Dashboard!$B$3,2)/LOG(Dashboard!$C$3/Dashboard!$B$3,2))-1</f>
        <v>-0.46189993338260893</v>
      </c>
      <c r="H774" s="18" t="s">
        <v>51</v>
      </c>
      <c r="I774" s="19">
        <v>499.62336684069999</v>
      </c>
      <c r="K774" s="19">
        <v>499.62336684069999</v>
      </c>
      <c r="S774" s="40">
        <v>430.8</v>
      </c>
      <c r="T774" s="40">
        <v>533.67999999999995</v>
      </c>
      <c r="U774" s="35">
        <v>43118.879999999997</v>
      </c>
      <c r="V774" s="41">
        <v>9.9909830682058508E-3</v>
      </c>
    </row>
    <row r="775" spans="1:22" x14ac:dyDescent="0.2">
      <c r="A775" s="14" t="s">
        <v>445</v>
      </c>
      <c r="B775" s="14" t="s">
        <v>447</v>
      </c>
      <c r="C775" s="37" t="s">
        <v>53</v>
      </c>
      <c r="D775" s="38">
        <v>1</v>
      </c>
      <c r="E775" s="38">
        <v>6</v>
      </c>
      <c r="F775">
        <v>10549.88</v>
      </c>
      <c r="G775">
        <f>2^(LOG(F775/Dashboard!$B$3,2)/LOG(Dashboard!$C$3/Dashboard!$B$3,2))-1</f>
        <v>-0.36439603255628539</v>
      </c>
      <c r="H775" s="18" t="s">
        <v>51</v>
      </c>
      <c r="I775" s="19">
        <v>499.62336684069999</v>
      </c>
      <c r="K775" s="19">
        <v>499.62336684069999</v>
      </c>
      <c r="S775" s="40">
        <v>430.8</v>
      </c>
      <c r="T775" s="40">
        <v>533.67999999999995</v>
      </c>
      <c r="U775" s="35">
        <v>43118.879999999997</v>
      </c>
      <c r="V775" s="41">
        <v>9.9909830682058508E-3</v>
      </c>
    </row>
    <row r="776" spans="1:22" x14ac:dyDescent="0.2">
      <c r="A776" s="14" t="s">
        <v>445</v>
      </c>
      <c r="B776" s="14" t="s">
        <v>447</v>
      </c>
      <c r="C776" s="37" t="s">
        <v>54</v>
      </c>
      <c r="D776" s="38">
        <v>1</v>
      </c>
      <c r="E776" s="38">
        <v>7</v>
      </c>
      <c r="F776">
        <v>157.53100000000001</v>
      </c>
      <c r="G776">
        <f>2^(LOG(F776/Dashboard!$B$3,2)/LOG(Dashboard!$C$3/Dashboard!$B$3,2))-1</f>
        <v>-0.97257446189206098</v>
      </c>
      <c r="H776" s="20" t="s">
        <v>55</v>
      </c>
      <c r="I776" s="21">
        <v>1.999801999802</v>
      </c>
      <c r="L776" s="21">
        <v>1.999801999802</v>
      </c>
      <c r="S776" s="40">
        <v>363.6</v>
      </c>
      <c r="U776" s="35">
        <v>40404</v>
      </c>
      <c r="V776" s="41">
        <v>9.9990099990099994E-3</v>
      </c>
    </row>
    <row r="777" spans="1:22" x14ac:dyDescent="0.2">
      <c r="A777" s="14" t="s">
        <v>445</v>
      </c>
      <c r="B777" s="14" t="s">
        <v>447</v>
      </c>
      <c r="C777" s="37" t="s">
        <v>56</v>
      </c>
      <c r="D777" s="38">
        <v>1</v>
      </c>
      <c r="E777" s="38">
        <v>8</v>
      </c>
      <c r="F777">
        <v>82.292000000000002</v>
      </c>
      <c r="G777">
        <f>2^(LOG(F777/Dashboard!$B$3,2)/LOG(Dashboard!$C$3/Dashboard!$B$3,2))-1</f>
        <v>-0.98312183254262131</v>
      </c>
      <c r="H777" s="20" t="s">
        <v>55</v>
      </c>
      <c r="I777" s="21">
        <v>1.999801999802</v>
      </c>
      <c r="L777" s="21">
        <v>1.999801999802</v>
      </c>
      <c r="S777" s="40">
        <v>363.6</v>
      </c>
      <c r="U777" s="35">
        <v>40404</v>
      </c>
      <c r="V777" s="41">
        <v>9.9990099990099994E-3</v>
      </c>
    </row>
    <row r="778" spans="1:22" x14ac:dyDescent="0.2">
      <c r="A778" s="14" t="s">
        <v>445</v>
      </c>
      <c r="B778" s="14" t="s">
        <v>447</v>
      </c>
      <c r="C778" s="37" t="s">
        <v>57</v>
      </c>
      <c r="D778" s="38">
        <v>1</v>
      </c>
      <c r="E778" s="38">
        <v>9</v>
      </c>
      <c r="F778">
        <v>141.07300000000001</v>
      </c>
      <c r="G778">
        <f>2^(LOG(F778/Dashboard!$B$3,2)/LOG(Dashboard!$C$3/Dashboard!$B$3,2))-1</f>
        <v>-0.97474609684941671</v>
      </c>
      <c r="H778" s="20" t="s">
        <v>55</v>
      </c>
      <c r="I778" s="21">
        <v>1.999801999802</v>
      </c>
      <c r="L778" s="21">
        <v>1.999801999802</v>
      </c>
      <c r="S778" s="40">
        <v>363.6</v>
      </c>
      <c r="U778" s="35">
        <v>40404</v>
      </c>
      <c r="V778" s="41">
        <v>9.9990099990099994E-3</v>
      </c>
    </row>
    <row r="779" spans="1:22" hidden="1" x14ac:dyDescent="0.2">
      <c r="A779" s="14" t="s">
        <v>445</v>
      </c>
      <c r="B779" s="14" t="s">
        <v>447</v>
      </c>
      <c r="C779" s="37" t="s">
        <v>58</v>
      </c>
      <c r="D779" s="38">
        <v>1</v>
      </c>
      <c r="E779" s="38">
        <v>10</v>
      </c>
      <c r="F779">
        <v>253.93100000000001</v>
      </c>
      <c r="G779">
        <f>2^(LOG(F779/Dashboard!$B$3,2)/LOG(Dashboard!$C$3/Dashboard!$B$3,2))-1</f>
        <v>-0.96081046908825318</v>
      </c>
      <c r="H779" s="14" t="s">
        <v>59</v>
      </c>
      <c r="J779" s="17">
        <v>1000.17615</v>
      </c>
      <c r="K779" s="19">
        <v>500.004456</v>
      </c>
      <c r="S779" s="40">
        <v>38.799999999999997</v>
      </c>
      <c r="U779" s="35">
        <v>43052.416316870003</v>
      </c>
      <c r="V779" s="41">
        <v>2.0904749999999899E-2</v>
      </c>
    </row>
    <row r="780" spans="1:22" hidden="1" x14ac:dyDescent="0.2">
      <c r="A780" s="14" t="s">
        <v>445</v>
      </c>
      <c r="B780" s="14" t="s">
        <v>447</v>
      </c>
      <c r="C780" s="37" t="s">
        <v>60</v>
      </c>
      <c r="D780" s="38">
        <v>1</v>
      </c>
      <c r="E780" s="38">
        <v>11</v>
      </c>
      <c r="F780">
        <v>444.37900000000002</v>
      </c>
      <c r="G780">
        <f>2^(LOG(F780/Dashboard!$B$3,2)/LOG(Dashboard!$C$3/Dashboard!$B$3,2))-1</f>
        <v>-0.94045223682929058</v>
      </c>
      <c r="H780" s="14" t="s">
        <v>59</v>
      </c>
      <c r="J780" s="17">
        <v>1000.17615</v>
      </c>
      <c r="K780" s="19">
        <v>500.004456</v>
      </c>
      <c r="S780" s="40">
        <v>38.799999999999997</v>
      </c>
      <c r="U780" s="35">
        <v>43052.416316870003</v>
      </c>
      <c r="V780" s="41">
        <v>2.0904749999999899E-2</v>
      </c>
    </row>
    <row r="781" spans="1:22" hidden="1" x14ac:dyDescent="0.2">
      <c r="A781" s="14" t="s">
        <v>445</v>
      </c>
      <c r="B781" s="14" t="s">
        <v>447</v>
      </c>
      <c r="C781" s="37" t="s">
        <v>61</v>
      </c>
      <c r="D781" s="38">
        <v>1</v>
      </c>
      <c r="E781" s="38">
        <v>12</v>
      </c>
      <c r="F781">
        <v>152.82900000000001</v>
      </c>
      <c r="G781">
        <f>2^(LOG(F781/Dashboard!$B$3,2)/LOG(Dashboard!$C$3/Dashboard!$B$3,2))-1</f>
        <v>-0.97318878281638355</v>
      </c>
      <c r="H781" s="14" t="s">
        <v>59</v>
      </c>
      <c r="J781" s="17">
        <v>1000.005</v>
      </c>
      <c r="L781" s="21">
        <v>1.99512</v>
      </c>
      <c r="S781" s="40">
        <v>40.799999999999997</v>
      </c>
      <c r="U781" s="35">
        <v>40899.795501020002</v>
      </c>
      <c r="V781" s="41">
        <v>2.1995219999999999E-2</v>
      </c>
    </row>
    <row r="782" spans="1:22" hidden="1" x14ac:dyDescent="0.2">
      <c r="A782" s="14" t="s">
        <v>445</v>
      </c>
      <c r="B782" s="14" t="s">
        <v>447</v>
      </c>
      <c r="C782" s="37" t="s">
        <v>62</v>
      </c>
      <c r="D782" s="38">
        <v>1</v>
      </c>
      <c r="E782" s="38">
        <v>13</v>
      </c>
      <c r="F782">
        <v>178.69200000000001</v>
      </c>
      <c r="G782">
        <f>2^(LOG(F782/Dashboard!$B$3,2)/LOG(Dashboard!$C$3/Dashboard!$B$3,2))-1</f>
        <v>-0.96986451629801074</v>
      </c>
      <c r="H782" s="14" t="s">
        <v>59</v>
      </c>
      <c r="J782" s="17">
        <v>1000.005</v>
      </c>
      <c r="L782" s="21">
        <v>1.99512</v>
      </c>
      <c r="S782" s="40">
        <v>40.799999999999997</v>
      </c>
      <c r="U782" s="35">
        <v>40899.795501020002</v>
      </c>
      <c r="V782" s="41">
        <v>2.1995219999999999E-2</v>
      </c>
    </row>
    <row r="783" spans="1:22" hidden="1" x14ac:dyDescent="0.2">
      <c r="A783" s="14" t="s">
        <v>445</v>
      </c>
      <c r="B783" s="14" t="s">
        <v>447</v>
      </c>
      <c r="C783" s="37" t="s">
        <v>63</v>
      </c>
      <c r="D783" s="38">
        <v>1</v>
      </c>
      <c r="E783" s="38">
        <v>14</v>
      </c>
      <c r="F783">
        <v>16101.08</v>
      </c>
      <c r="G783">
        <f>2^(LOG(F783/Dashboard!$B$3,2)/LOG(Dashboard!$C$3/Dashboard!$B$3,2))-1</f>
        <v>-0.12812986245926594</v>
      </c>
      <c r="H783" s="22" t="s">
        <v>64</v>
      </c>
      <c r="I783" s="23">
        <v>9.9990099990099992</v>
      </c>
      <c r="Q783" s="23">
        <v>9.9990099990099992</v>
      </c>
      <c r="S783" s="40">
        <v>363.6</v>
      </c>
      <c r="U783" s="35">
        <v>40404</v>
      </c>
      <c r="V783" s="41">
        <v>9.9990099990099994E-3</v>
      </c>
    </row>
    <row r="784" spans="1:22" hidden="1" x14ac:dyDescent="0.2">
      <c r="A784" s="14" t="s">
        <v>445</v>
      </c>
      <c r="B784" s="14" t="s">
        <v>447</v>
      </c>
      <c r="C784" s="37" t="s">
        <v>65</v>
      </c>
      <c r="D784" s="38">
        <v>1</v>
      </c>
      <c r="E784" s="38">
        <v>15</v>
      </c>
      <c r="F784">
        <v>7608.5140000000001</v>
      </c>
      <c r="G784">
        <f>2^(LOG(F784/Dashboard!$B$3,2)/LOG(Dashboard!$C$3/Dashboard!$B$3,2))-1</f>
        <v>-0.50218689261260285</v>
      </c>
      <c r="H784" s="22" t="s">
        <v>64</v>
      </c>
      <c r="I784" s="23">
        <v>9.9990099990099992</v>
      </c>
      <c r="Q784" s="23">
        <v>9.9990099990099992</v>
      </c>
      <c r="S784" s="40">
        <v>363.6</v>
      </c>
      <c r="U784" s="35">
        <v>40404</v>
      </c>
      <c r="V784" s="41">
        <v>9.9990099990099994E-3</v>
      </c>
    </row>
    <row r="785" spans="1:22" hidden="1" x14ac:dyDescent="0.2">
      <c r="A785" s="14" t="s">
        <v>445</v>
      </c>
      <c r="B785" s="14" t="s">
        <v>447</v>
      </c>
      <c r="C785" s="37" t="s">
        <v>66</v>
      </c>
      <c r="D785" s="38">
        <v>1</v>
      </c>
      <c r="E785" s="38">
        <v>16</v>
      </c>
      <c r="F785">
        <v>42227.73</v>
      </c>
      <c r="G785">
        <f>2^(LOG(F785/Dashboard!$B$3,2)/LOG(Dashboard!$C$3/Dashboard!$B$3,2))-1</f>
        <v>0.79268682235364607</v>
      </c>
      <c r="H785" s="14" t="s">
        <v>448</v>
      </c>
      <c r="S785" s="40">
        <v>899.2</v>
      </c>
      <c r="U785" s="35">
        <v>40899</v>
      </c>
      <c r="V785" s="41">
        <v>2.1985867625125301E-2</v>
      </c>
    </row>
    <row r="786" spans="1:22" hidden="1" x14ac:dyDescent="0.2">
      <c r="A786" s="14" t="s">
        <v>445</v>
      </c>
      <c r="B786" s="14" t="s">
        <v>447</v>
      </c>
      <c r="C786" s="37" t="s">
        <v>67</v>
      </c>
      <c r="D786" s="38">
        <v>1</v>
      </c>
      <c r="E786" s="38">
        <v>17</v>
      </c>
      <c r="F786">
        <v>30405.84</v>
      </c>
      <c r="G786">
        <f>2^(LOG(F786/Dashboard!$B$3,2)/LOG(Dashboard!$C$3/Dashboard!$B$3,2))-1</f>
        <v>0.40238102076531623</v>
      </c>
      <c r="H786" s="14" t="s">
        <v>448</v>
      </c>
      <c r="S786" s="40">
        <v>899.2</v>
      </c>
      <c r="U786" s="35">
        <v>40899</v>
      </c>
      <c r="V786" s="41">
        <v>2.1985867625125301E-2</v>
      </c>
    </row>
    <row r="787" spans="1:22" hidden="1" x14ac:dyDescent="0.2">
      <c r="A787" s="14" t="s">
        <v>445</v>
      </c>
      <c r="B787" s="14" t="s">
        <v>447</v>
      </c>
      <c r="C787" s="37" t="s">
        <v>68</v>
      </c>
      <c r="D787" s="38">
        <v>1</v>
      </c>
      <c r="E787" s="38">
        <v>18</v>
      </c>
      <c r="F787">
        <v>24842.880000000001</v>
      </c>
      <c r="G787">
        <f>2^(LOG(F787/Dashboard!$B$3,2)/LOG(Dashboard!$C$3/Dashboard!$B$3,2))-1</f>
        <v>0.20575819478847213</v>
      </c>
      <c r="H787" s="24" t="s">
        <v>69</v>
      </c>
      <c r="I787" s="25">
        <v>19.998019998019998</v>
      </c>
      <c r="M787" s="25">
        <v>19.998019998019998</v>
      </c>
      <c r="S787" s="40">
        <v>323.2</v>
      </c>
      <c r="U787" s="35">
        <v>40404</v>
      </c>
      <c r="V787" s="41">
        <v>9.9990099990099994E-3</v>
      </c>
    </row>
    <row r="788" spans="1:22" hidden="1" x14ac:dyDescent="0.2">
      <c r="A788" s="14" t="s">
        <v>445</v>
      </c>
      <c r="B788" s="14" t="s">
        <v>447</v>
      </c>
      <c r="C788" s="37" t="s">
        <v>70</v>
      </c>
      <c r="D788" s="38">
        <v>1</v>
      </c>
      <c r="E788" s="38">
        <v>19</v>
      </c>
      <c r="F788">
        <v>22515.18</v>
      </c>
      <c r="G788">
        <f>2^(LOG(F788/Dashboard!$B$3,2)/LOG(Dashboard!$C$3/Dashboard!$B$3,2))-1</f>
        <v>0.1202573966840228</v>
      </c>
      <c r="H788" s="24" t="s">
        <v>69</v>
      </c>
      <c r="I788" s="25">
        <v>19.998019998019998</v>
      </c>
      <c r="M788" s="25">
        <v>19.998019998019998</v>
      </c>
      <c r="S788" s="40">
        <v>323.2</v>
      </c>
      <c r="U788" s="35">
        <v>40404</v>
      </c>
      <c r="V788" s="41">
        <v>9.9990099990099994E-3</v>
      </c>
    </row>
    <row r="789" spans="1:22" hidden="1" x14ac:dyDescent="0.2">
      <c r="A789" s="14" t="s">
        <v>445</v>
      </c>
      <c r="B789" s="14" t="s">
        <v>447</v>
      </c>
      <c r="C789" s="37" t="s">
        <v>71</v>
      </c>
      <c r="D789" s="38">
        <v>1</v>
      </c>
      <c r="E789" s="38">
        <v>20</v>
      </c>
      <c r="F789">
        <v>14377.65</v>
      </c>
      <c r="G789">
        <f>2^(LOG(F789/Dashboard!$B$3,2)/LOG(Dashboard!$C$3/Dashboard!$B$3,2))-1</f>
        <v>-0.19888583147767502</v>
      </c>
      <c r="H789" s="26" t="s">
        <v>72</v>
      </c>
      <c r="I789" s="27">
        <v>19.998019998019998</v>
      </c>
      <c r="N789" s="27">
        <v>19.998019998019998</v>
      </c>
      <c r="S789" s="40">
        <v>323.2</v>
      </c>
      <c r="U789" s="35">
        <v>40404</v>
      </c>
      <c r="V789" s="41">
        <v>9.9990099990099994E-3</v>
      </c>
    </row>
    <row r="790" spans="1:22" hidden="1" x14ac:dyDescent="0.2">
      <c r="A790" s="14" t="s">
        <v>445</v>
      </c>
      <c r="B790" s="14" t="s">
        <v>447</v>
      </c>
      <c r="C790" s="37" t="s">
        <v>73</v>
      </c>
      <c r="D790" s="38">
        <v>1</v>
      </c>
      <c r="E790" s="38">
        <v>21</v>
      </c>
      <c r="F790">
        <v>12701.23</v>
      </c>
      <c r="G790">
        <f>2^(LOG(F790/Dashboard!$B$3,2)/LOG(Dashboard!$C$3/Dashboard!$B$3,2))-1</f>
        <v>-0.26979976756204704</v>
      </c>
      <c r="H790" s="26" t="s">
        <v>72</v>
      </c>
      <c r="I790" s="27">
        <v>19.998019998019998</v>
      </c>
      <c r="N790" s="27">
        <v>19.998019998019998</v>
      </c>
      <c r="S790" s="40">
        <v>323.2</v>
      </c>
      <c r="U790" s="35">
        <v>40404</v>
      </c>
      <c r="V790" s="41">
        <v>9.9990099990099994E-3</v>
      </c>
    </row>
    <row r="791" spans="1:22" hidden="1" x14ac:dyDescent="0.2">
      <c r="A791" s="14" t="s">
        <v>445</v>
      </c>
      <c r="B791" s="14" t="s">
        <v>447</v>
      </c>
      <c r="C791" s="37" t="s">
        <v>74</v>
      </c>
      <c r="D791" s="38">
        <v>1</v>
      </c>
      <c r="E791" s="38">
        <v>22</v>
      </c>
      <c r="F791">
        <v>256.28199999999998</v>
      </c>
      <c r="G791">
        <f>2^(LOG(F791/Dashboard!$B$3,2)/LOG(Dashboard!$C$3/Dashboard!$B$3,2))-1</f>
        <v>-0.96053953024983563</v>
      </c>
      <c r="H791" s="14" t="s">
        <v>75</v>
      </c>
      <c r="M791" s="25">
        <v>0.17325017325020001</v>
      </c>
      <c r="N791" s="27">
        <v>0.17325017325020001</v>
      </c>
      <c r="R791" s="28">
        <v>19.998019998019998</v>
      </c>
      <c r="S791" s="40">
        <v>321.60000000000002</v>
      </c>
      <c r="U791" s="35">
        <v>40404</v>
      </c>
      <c r="V791" s="41">
        <v>9.9940599940599902E-3</v>
      </c>
    </row>
    <row r="792" spans="1:22" hidden="1" x14ac:dyDescent="0.2">
      <c r="A792" s="14" t="s">
        <v>445</v>
      </c>
      <c r="B792" s="14" t="s">
        <v>447</v>
      </c>
      <c r="C792" s="37" t="s">
        <v>76</v>
      </c>
      <c r="D792" s="38">
        <v>1</v>
      </c>
      <c r="E792" s="38">
        <v>23</v>
      </c>
      <c r="F792">
        <v>150.477</v>
      </c>
      <c r="G792">
        <f>2^(LOG(F792/Dashboard!$B$3,2)/LOG(Dashboard!$C$3/Dashboard!$B$3,2))-1</f>
        <v>-0.97349785951158008</v>
      </c>
      <c r="H792" s="14" t="s">
        <v>75</v>
      </c>
      <c r="M792" s="25">
        <v>0.17325017325020001</v>
      </c>
      <c r="N792" s="27">
        <v>0.17325017325020001</v>
      </c>
      <c r="R792" s="28">
        <v>19.998019998019998</v>
      </c>
      <c r="S792" s="40">
        <v>321.60000000000002</v>
      </c>
      <c r="U792" s="35">
        <v>40404</v>
      </c>
      <c r="V792" s="41">
        <v>9.9940599940599902E-3</v>
      </c>
    </row>
    <row r="793" spans="1:22" hidden="1" x14ac:dyDescent="0.2">
      <c r="A793" s="14" t="s">
        <v>445</v>
      </c>
      <c r="B793" s="14" t="s">
        <v>447</v>
      </c>
      <c r="C793" s="37" t="s">
        <v>77</v>
      </c>
      <c r="D793" s="38">
        <v>1</v>
      </c>
      <c r="E793" s="38">
        <v>24</v>
      </c>
      <c r="F793">
        <v>14.106999999999999</v>
      </c>
      <c r="G793">
        <f>2^(LOG(F793/Dashboard!$B$3,2)/LOG(Dashboard!$C$3/Dashboard!$B$3,2))-1</f>
        <v>-0.9954843500366346</v>
      </c>
      <c r="H793" s="14" t="s">
        <v>449</v>
      </c>
    </row>
    <row r="794" spans="1:22" x14ac:dyDescent="0.2">
      <c r="A794" s="14" t="s">
        <v>445</v>
      </c>
      <c r="B794" s="14" t="s">
        <v>447</v>
      </c>
      <c r="C794" s="37" t="s">
        <v>78</v>
      </c>
      <c r="D794" s="38">
        <v>2</v>
      </c>
      <c r="E794" s="38">
        <v>1</v>
      </c>
      <c r="F794">
        <v>10446.43</v>
      </c>
      <c r="G794">
        <f>2^(LOG(F794/Dashboard!$B$3,2)/LOG(Dashboard!$C$3/Dashboard!$B$3,2))-1</f>
        <v>-0.36906132587328855</v>
      </c>
      <c r="H794" s="16" t="s">
        <v>47</v>
      </c>
      <c r="I794" s="17">
        <v>221.26522126520001</v>
      </c>
      <c r="J794" s="17">
        <v>221.26522126520001</v>
      </c>
      <c r="S794" s="40">
        <v>225.2</v>
      </c>
      <c r="U794" s="35">
        <v>40404</v>
      </c>
      <c r="V794" s="41">
        <v>9.9990099990100098E-3</v>
      </c>
    </row>
    <row r="795" spans="1:22" x14ac:dyDescent="0.2">
      <c r="A795" s="14" t="s">
        <v>445</v>
      </c>
      <c r="B795" s="14" t="s">
        <v>447</v>
      </c>
      <c r="C795" s="37" t="s">
        <v>79</v>
      </c>
      <c r="D795" s="38">
        <v>2</v>
      </c>
      <c r="E795" s="38">
        <v>2</v>
      </c>
      <c r="F795">
        <v>8229.2330000000002</v>
      </c>
      <c r="G795">
        <f>2^(LOG(F795/Dashboard!$B$3,2)/LOG(Dashboard!$C$3/Dashboard!$B$3,2))-1</f>
        <v>-0.47212722213451142</v>
      </c>
      <c r="H795" s="16" t="s">
        <v>47</v>
      </c>
      <c r="I795" s="17">
        <v>221.26522126520001</v>
      </c>
      <c r="J795" s="17">
        <v>221.26522126520001</v>
      </c>
      <c r="S795" s="40">
        <v>225.2</v>
      </c>
      <c r="U795" s="35">
        <v>40404</v>
      </c>
      <c r="V795" s="41">
        <v>9.9990099990100098E-3</v>
      </c>
    </row>
    <row r="796" spans="1:22" x14ac:dyDescent="0.2">
      <c r="A796" s="14" t="s">
        <v>445</v>
      </c>
      <c r="B796" s="14" t="s">
        <v>447</v>
      </c>
      <c r="C796" s="37" t="s">
        <v>80</v>
      </c>
      <c r="D796" s="38">
        <v>2</v>
      </c>
      <c r="E796" s="38">
        <v>3</v>
      </c>
      <c r="F796">
        <v>10253.629999999999</v>
      </c>
      <c r="G796">
        <f>2^(LOG(F796/Dashboard!$B$3,2)/LOG(Dashboard!$C$3/Dashboard!$B$3,2))-1</f>
        <v>-0.37778731292212175</v>
      </c>
      <c r="H796" s="16" t="s">
        <v>47</v>
      </c>
      <c r="I796" s="17">
        <v>221.26522126520001</v>
      </c>
      <c r="J796" s="17">
        <v>221.26522126520001</v>
      </c>
      <c r="S796" s="40">
        <v>225.2</v>
      </c>
      <c r="U796" s="35">
        <v>40404</v>
      </c>
      <c r="V796" s="41">
        <v>9.9990099990100098E-3</v>
      </c>
    </row>
    <row r="797" spans="1:22" x14ac:dyDescent="0.2">
      <c r="A797" s="14" t="s">
        <v>445</v>
      </c>
      <c r="B797" s="14" t="s">
        <v>447</v>
      </c>
      <c r="C797" s="37" t="s">
        <v>81</v>
      </c>
      <c r="D797" s="38">
        <v>2</v>
      </c>
      <c r="E797" s="38">
        <v>4</v>
      </c>
      <c r="F797">
        <v>18786.16</v>
      </c>
      <c r="G797">
        <f>2^(LOG(F797/Dashboard!$B$3,2)/LOG(Dashboard!$C$3/Dashboard!$B$3,2))-1</f>
        <v>-2.15730873086174E-2</v>
      </c>
      <c r="H797" s="18" t="s">
        <v>51</v>
      </c>
      <c r="I797" s="19">
        <v>106.4962726305</v>
      </c>
      <c r="K797" s="19">
        <v>106.4962726305</v>
      </c>
      <c r="S797" s="40">
        <v>430.8</v>
      </c>
      <c r="T797" s="40">
        <v>2228.8000000000002</v>
      </c>
      <c r="U797" s="35">
        <v>43118.879999999997</v>
      </c>
      <c r="V797" s="41">
        <v>9.9909830682058595E-3</v>
      </c>
    </row>
    <row r="798" spans="1:22" x14ac:dyDescent="0.2">
      <c r="A798" s="14" t="s">
        <v>445</v>
      </c>
      <c r="B798" s="14" t="s">
        <v>447</v>
      </c>
      <c r="C798" s="37" t="s">
        <v>82</v>
      </c>
      <c r="D798" s="38">
        <v>2</v>
      </c>
      <c r="E798" s="38">
        <v>5</v>
      </c>
      <c r="F798">
        <v>25637.59</v>
      </c>
      <c r="G798">
        <f>2^(LOG(F798/Dashboard!$B$3,2)/LOG(Dashboard!$C$3/Dashboard!$B$3,2))-1</f>
        <v>0.23447944267539533</v>
      </c>
      <c r="H798" s="18" t="s">
        <v>51</v>
      </c>
      <c r="I798" s="19">
        <v>106.4962726305</v>
      </c>
      <c r="K798" s="19">
        <v>106.4962726305</v>
      </c>
      <c r="S798" s="40">
        <v>430.8</v>
      </c>
      <c r="T798" s="40">
        <v>2228.8000000000002</v>
      </c>
      <c r="U798" s="35">
        <v>43118.879999999997</v>
      </c>
      <c r="V798" s="41">
        <v>9.9909830682058595E-3</v>
      </c>
    </row>
    <row r="799" spans="1:22" x14ac:dyDescent="0.2">
      <c r="A799" s="14" t="s">
        <v>445</v>
      </c>
      <c r="B799" s="14" t="s">
        <v>447</v>
      </c>
      <c r="C799" s="37" t="s">
        <v>83</v>
      </c>
      <c r="D799" s="38">
        <v>2</v>
      </c>
      <c r="E799" s="38">
        <v>6</v>
      </c>
      <c r="F799">
        <v>22216.58</v>
      </c>
      <c r="G799">
        <f>2^(LOG(F799/Dashboard!$B$3,2)/LOG(Dashboard!$C$3/Dashboard!$B$3,2))-1</f>
        <v>0.10913156263559842</v>
      </c>
      <c r="H799" s="18" t="s">
        <v>51</v>
      </c>
      <c r="I799" s="19">
        <v>106.4962726305</v>
      </c>
      <c r="K799" s="19">
        <v>106.4962726305</v>
      </c>
      <c r="S799" s="40">
        <v>430.8</v>
      </c>
      <c r="T799" s="40">
        <v>2228.8000000000002</v>
      </c>
      <c r="U799" s="35">
        <v>43118.879999999997</v>
      </c>
      <c r="V799" s="41">
        <v>9.9909830682058595E-3</v>
      </c>
    </row>
    <row r="800" spans="1:22" x14ac:dyDescent="0.2">
      <c r="A800" s="14" t="s">
        <v>445</v>
      </c>
      <c r="B800" s="14" t="s">
        <v>447</v>
      </c>
      <c r="C800" s="37" t="s">
        <v>84</v>
      </c>
      <c r="D800" s="38">
        <v>2</v>
      </c>
      <c r="E800" s="38">
        <v>7</v>
      </c>
      <c r="F800">
        <v>1175.605</v>
      </c>
      <c r="G800">
        <f>2^(LOG(F800/Dashboard!$B$3,2)/LOG(Dashboard!$C$3/Dashboard!$B$3,2))-1</f>
        <v>-0.87676532586368727</v>
      </c>
      <c r="H800" s="20" t="s">
        <v>55</v>
      </c>
      <c r="I800" s="21">
        <v>0.63360063360060004</v>
      </c>
      <c r="L800" s="21">
        <v>0.63360063360060004</v>
      </c>
      <c r="S800" s="40">
        <v>391.2</v>
      </c>
      <c r="U800" s="35">
        <v>40404</v>
      </c>
      <c r="V800" s="41">
        <v>9.9990099990099994E-3</v>
      </c>
    </row>
    <row r="801" spans="1:22" x14ac:dyDescent="0.2">
      <c r="A801" s="14" t="s">
        <v>445</v>
      </c>
      <c r="B801" s="14" t="s">
        <v>447</v>
      </c>
      <c r="C801" s="37" t="s">
        <v>85</v>
      </c>
      <c r="D801" s="38">
        <v>2</v>
      </c>
      <c r="E801" s="38">
        <v>8</v>
      </c>
      <c r="F801">
        <v>832.32799999999997</v>
      </c>
      <c r="G801">
        <f>2^(LOG(F801/Dashboard!$B$3,2)/LOG(Dashboard!$C$3/Dashboard!$B$3,2))-1</f>
        <v>-0.90480427375278327</v>
      </c>
      <c r="H801" s="20" t="s">
        <v>55</v>
      </c>
      <c r="I801" s="21">
        <v>0.63360063360060004</v>
      </c>
      <c r="L801" s="21">
        <v>0.63360063360060004</v>
      </c>
      <c r="S801" s="40">
        <v>391.2</v>
      </c>
      <c r="U801" s="35">
        <v>40404</v>
      </c>
      <c r="V801" s="41">
        <v>9.9990099990099994E-3</v>
      </c>
    </row>
    <row r="802" spans="1:22" x14ac:dyDescent="0.2">
      <c r="A802" s="14" t="s">
        <v>445</v>
      </c>
      <c r="B802" s="14" t="s">
        <v>447</v>
      </c>
      <c r="C802" s="37" t="s">
        <v>86</v>
      </c>
      <c r="D802" s="38">
        <v>2</v>
      </c>
      <c r="E802" s="38">
        <v>9</v>
      </c>
      <c r="F802">
        <v>1166.2</v>
      </c>
      <c r="G802">
        <f>2^(LOG(F802/Dashboard!$B$3,2)/LOG(Dashboard!$C$3/Dashboard!$B$3,2))-1</f>
        <v>-0.87750312829602073</v>
      </c>
      <c r="H802" s="20" t="s">
        <v>55</v>
      </c>
      <c r="I802" s="21">
        <v>0.63360063360060004</v>
      </c>
      <c r="L802" s="21">
        <v>0.63360063360060004</v>
      </c>
      <c r="S802" s="40">
        <v>391.2</v>
      </c>
      <c r="U802" s="35">
        <v>40404</v>
      </c>
      <c r="V802" s="41">
        <v>9.9990099990099994E-3</v>
      </c>
    </row>
    <row r="803" spans="1:22" hidden="1" x14ac:dyDescent="0.2">
      <c r="A803" s="14" t="s">
        <v>445</v>
      </c>
      <c r="B803" s="14" t="s">
        <v>447</v>
      </c>
      <c r="C803" s="37" t="s">
        <v>87</v>
      </c>
      <c r="D803" s="38">
        <v>2</v>
      </c>
      <c r="E803" s="38">
        <v>10</v>
      </c>
      <c r="F803">
        <v>8591.32</v>
      </c>
      <c r="G803">
        <f>2^(LOG(F803/Dashboard!$B$3,2)/LOG(Dashboard!$C$3/Dashboard!$B$3,2))-1</f>
        <v>-0.45485778770486673</v>
      </c>
      <c r="H803" s="14" t="s">
        <v>59</v>
      </c>
      <c r="J803" s="17">
        <v>221.23892617449999</v>
      </c>
      <c r="K803" s="19">
        <v>106.5328841961</v>
      </c>
      <c r="S803" s="40">
        <v>237.6</v>
      </c>
      <c r="T803" s="40">
        <v>1699.04</v>
      </c>
      <c r="U803" s="35">
        <v>42578.402286080003</v>
      </c>
      <c r="V803" s="41">
        <v>1.00050724575741E-2</v>
      </c>
    </row>
    <row r="804" spans="1:22" hidden="1" x14ac:dyDescent="0.2">
      <c r="A804" s="14" t="s">
        <v>445</v>
      </c>
      <c r="B804" s="14" t="s">
        <v>447</v>
      </c>
      <c r="C804" s="37" t="s">
        <v>88</v>
      </c>
      <c r="D804" s="38">
        <v>2</v>
      </c>
      <c r="E804" s="38">
        <v>11</v>
      </c>
      <c r="F804">
        <v>8179.8580000000002</v>
      </c>
      <c r="G804">
        <f>2^(LOG(F804/Dashboard!$B$3,2)/LOG(Dashboard!$C$3/Dashboard!$B$3,2))-1</f>
        <v>-0.47449683080199179</v>
      </c>
      <c r="H804" s="14" t="s">
        <v>59</v>
      </c>
      <c r="J804" s="17">
        <v>221.23892617449999</v>
      </c>
      <c r="K804" s="19">
        <v>106.5328841961</v>
      </c>
      <c r="S804" s="40">
        <v>237.6</v>
      </c>
      <c r="T804" s="40">
        <v>1699.04</v>
      </c>
      <c r="U804" s="35">
        <v>42578.402286080003</v>
      </c>
      <c r="V804" s="41">
        <v>1.00050724575741E-2</v>
      </c>
    </row>
    <row r="805" spans="1:22" hidden="1" x14ac:dyDescent="0.2">
      <c r="A805" s="14" t="s">
        <v>445</v>
      </c>
      <c r="B805" s="14" t="s">
        <v>447</v>
      </c>
      <c r="C805" s="37" t="s">
        <v>89</v>
      </c>
      <c r="D805" s="38">
        <v>2</v>
      </c>
      <c r="E805" s="38">
        <v>12</v>
      </c>
      <c r="F805">
        <v>604.26099999999997</v>
      </c>
      <c r="G805">
        <f>2^(LOG(F805/Dashboard!$B$3,2)/LOG(Dashboard!$C$3/Dashboard!$B$3,2))-1</f>
        <v>-0.92507123427986671</v>
      </c>
      <c r="H805" s="14" t="s">
        <v>59</v>
      </c>
      <c r="J805" s="17">
        <v>221.26522126520001</v>
      </c>
      <c r="L805" s="21">
        <v>0.63360063360060004</v>
      </c>
      <c r="S805" s="40">
        <v>212.4</v>
      </c>
      <c r="U805" s="35">
        <v>40404</v>
      </c>
      <c r="V805" s="41">
        <v>9.9990099990100098E-3</v>
      </c>
    </row>
    <row r="806" spans="1:22" hidden="1" x14ac:dyDescent="0.2">
      <c r="A806" s="14" t="s">
        <v>445</v>
      </c>
      <c r="B806" s="14" t="s">
        <v>447</v>
      </c>
      <c r="C806" s="37" t="s">
        <v>90</v>
      </c>
      <c r="D806" s="38">
        <v>2</v>
      </c>
      <c r="E806" s="38">
        <v>13</v>
      </c>
      <c r="F806">
        <v>733.577</v>
      </c>
      <c r="G806">
        <f>2^(LOG(F806/Dashboard!$B$3,2)/LOG(Dashboard!$C$3/Dashboard!$B$3,2))-1</f>
        <v>-0.91338114941728177</v>
      </c>
      <c r="H806" s="14" t="s">
        <v>59</v>
      </c>
      <c r="J806" s="17">
        <v>221.26522126520001</v>
      </c>
      <c r="L806" s="21">
        <v>0.63360063360060004</v>
      </c>
      <c r="S806" s="40">
        <v>212.4</v>
      </c>
      <c r="U806" s="35">
        <v>40404</v>
      </c>
      <c r="V806" s="41">
        <v>9.9990099990100098E-3</v>
      </c>
    </row>
    <row r="807" spans="1:22" hidden="1" x14ac:dyDescent="0.2">
      <c r="A807" s="14" t="s">
        <v>445</v>
      </c>
      <c r="B807" s="14" t="s">
        <v>447</v>
      </c>
      <c r="C807" s="37" t="s">
        <v>91</v>
      </c>
      <c r="D807" s="38">
        <v>2</v>
      </c>
      <c r="E807" s="38">
        <v>14</v>
      </c>
      <c r="F807">
        <v>2948.4169999999999</v>
      </c>
      <c r="G807">
        <f>2^(LOG(F807/Dashboard!$B$3,2)/LOG(Dashboard!$C$3/Dashboard!$B$3,2))-1</f>
        <v>-0.75494098683946864</v>
      </c>
      <c r="H807" s="22" t="s">
        <v>64</v>
      </c>
      <c r="I807" s="23">
        <v>9.9990099990099992</v>
      </c>
      <c r="Q807" s="23">
        <v>9.9990099990099992</v>
      </c>
      <c r="S807" s="40">
        <v>363.6</v>
      </c>
      <c r="U807" s="35">
        <v>40404</v>
      </c>
      <c r="V807" s="41">
        <v>9.9990099990099994E-3</v>
      </c>
    </row>
    <row r="808" spans="1:22" hidden="1" x14ac:dyDescent="0.2">
      <c r="A808" s="14" t="s">
        <v>445</v>
      </c>
      <c r="B808" s="14" t="s">
        <v>447</v>
      </c>
      <c r="C808" s="37" t="s">
        <v>92</v>
      </c>
      <c r="D808" s="38">
        <v>2</v>
      </c>
      <c r="E808" s="38">
        <v>15</v>
      </c>
      <c r="F808">
        <v>1098.0150000000001</v>
      </c>
      <c r="G808">
        <f>2^(LOG(F808/Dashboard!$B$3,2)/LOG(Dashboard!$C$3/Dashboard!$B$3,2))-1</f>
        <v>-0.88289803427808877</v>
      </c>
      <c r="H808" s="22" t="s">
        <v>64</v>
      </c>
      <c r="I808" s="23">
        <v>9.9990099990099992</v>
      </c>
      <c r="Q808" s="23">
        <v>9.9990099990099992</v>
      </c>
      <c r="S808" s="40">
        <v>363.6</v>
      </c>
      <c r="U808" s="35">
        <v>40404</v>
      </c>
      <c r="V808" s="41">
        <v>9.9990099990099994E-3</v>
      </c>
    </row>
    <row r="809" spans="1:22" hidden="1" x14ac:dyDescent="0.2">
      <c r="A809" s="14" t="s">
        <v>445</v>
      </c>
      <c r="B809" s="14" t="s">
        <v>447</v>
      </c>
      <c r="C809" s="37" t="s">
        <v>93</v>
      </c>
      <c r="D809" s="38">
        <v>2</v>
      </c>
      <c r="E809" s="38">
        <v>16</v>
      </c>
      <c r="F809">
        <v>31771.9</v>
      </c>
      <c r="G809">
        <f>2^(LOG(F809/Dashboard!$B$3,2)/LOG(Dashboard!$C$3/Dashboard!$B$3,2))-1</f>
        <v>0.44922187262388658</v>
      </c>
      <c r="H809" s="14" t="s">
        <v>448</v>
      </c>
      <c r="S809" s="40">
        <v>899.2</v>
      </c>
      <c r="U809" s="35">
        <v>40899</v>
      </c>
      <c r="V809" s="41">
        <v>2.1985867625125301E-2</v>
      </c>
    </row>
    <row r="810" spans="1:22" hidden="1" x14ac:dyDescent="0.2">
      <c r="A810" s="14" t="s">
        <v>445</v>
      </c>
      <c r="B810" s="14" t="s">
        <v>447</v>
      </c>
      <c r="C810" s="37" t="s">
        <v>94</v>
      </c>
      <c r="D810" s="38">
        <v>2</v>
      </c>
      <c r="E810" s="38">
        <v>17</v>
      </c>
      <c r="F810">
        <v>51352.77</v>
      </c>
      <c r="G810">
        <f>2^(LOG(F810/Dashboard!$B$3,2)/LOG(Dashboard!$C$3/Dashboard!$B$3,2))-1</f>
        <v>1.0750340369472982</v>
      </c>
      <c r="H810" s="14" t="s">
        <v>448</v>
      </c>
      <c r="S810" s="40">
        <v>899.2</v>
      </c>
      <c r="U810" s="35">
        <v>40899</v>
      </c>
      <c r="V810" s="41">
        <v>2.1985867625125301E-2</v>
      </c>
    </row>
    <row r="811" spans="1:22" hidden="1" x14ac:dyDescent="0.2">
      <c r="A811" s="14" t="s">
        <v>445</v>
      </c>
      <c r="B811" s="14" t="s">
        <v>447</v>
      </c>
      <c r="C811" s="37" t="s">
        <v>95</v>
      </c>
      <c r="D811" s="38">
        <v>2</v>
      </c>
      <c r="E811" s="38">
        <v>18</v>
      </c>
      <c r="F811">
        <v>63221.68</v>
      </c>
      <c r="G811">
        <f>2^(LOG(F811/Dashboard!$B$3,2)/LOG(Dashboard!$C$3/Dashboard!$B$3,2))-1</f>
        <v>1.4240146405042786</v>
      </c>
      <c r="H811" s="42" t="s">
        <v>69</v>
      </c>
      <c r="I811" s="25">
        <v>6.1380061380060003</v>
      </c>
      <c r="M811" s="25">
        <v>6.1380061380060003</v>
      </c>
      <c r="S811" s="40">
        <v>379.2</v>
      </c>
      <c r="U811" s="35">
        <v>40404</v>
      </c>
      <c r="V811" s="41">
        <v>9.9990099990099994E-3</v>
      </c>
    </row>
    <row r="812" spans="1:22" hidden="1" x14ac:dyDescent="0.2">
      <c r="A812" s="14" t="s">
        <v>445</v>
      </c>
      <c r="B812" s="14" t="s">
        <v>447</v>
      </c>
      <c r="C812" s="37" t="s">
        <v>96</v>
      </c>
      <c r="D812" s="38">
        <v>2</v>
      </c>
      <c r="E812" s="38">
        <v>19</v>
      </c>
      <c r="F812">
        <v>52297.96</v>
      </c>
      <c r="G812">
        <f>2^(LOG(F812/Dashboard!$B$3,2)/LOG(Dashboard!$C$3/Dashboard!$B$3,2))-1</f>
        <v>1.103521139128615</v>
      </c>
      <c r="H812" s="24" t="s">
        <v>69</v>
      </c>
      <c r="I812" s="25">
        <v>6.1380061380060003</v>
      </c>
      <c r="M812" s="25">
        <v>6.1380061380060003</v>
      </c>
      <c r="S812" s="40">
        <v>379.2</v>
      </c>
      <c r="U812" s="35">
        <v>40404</v>
      </c>
      <c r="V812" s="41">
        <v>9.9990099990099994E-3</v>
      </c>
    </row>
    <row r="813" spans="1:22" hidden="1" x14ac:dyDescent="0.2">
      <c r="A813" s="14" t="s">
        <v>445</v>
      </c>
      <c r="B813" s="14" t="s">
        <v>447</v>
      </c>
      <c r="C813" s="37" t="s">
        <v>97</v>
      </c>
      <c r="D813" s="38">
        <v>2</v>
      </c>
      <c r="E813" s="38">
        <v>20</v>
      </c>
      <c r="F813">
        <v>865.245</v>
      </c>
      <c r="G813">
        <f>2^(LOG(F813/Dashboard!$B$3,2)/LOG(Dashboard!$C$3/Dashboard!$B$3,2))-1</f>
        <v>-0.90200351643486176</v>
      </c>
      <c r="H813" s="26" t="s">
        <v>72</v>
      </c>
      <c r="I813" s="27">
        <v>6.1380061380060003</v>
      </c>
      <c r="N813" s="27">
        <v>6.1380061380060003</v>
      </c>
      <c r="S813" s="40">
        <v>379.2</v>
      </c>
      <c r="U813" s="35">
        <v>40404</v>
      </c>
      <c r="V813" s="41">
        <v>9.9990099990099994E-3</v>
      </c>
    </row>
    <row r="814" spans="1:22" hidden="1" x14ac:dyDescent="0.2">
      <c r="A814" s="14" t="s">
        <v>445</v>
      </c>
      <c r="B814" s="14" t="s">
        <v>447</v>
      </c>
      <c r="C814" s="37" t="s">
        <v>98</v>
      </c>
      <c r="D814" s="38">
        <v>2</v>
      </c>
      <c r="E814" s="38">
        <v>21</v>
      </c>
      <c r="F814">
        <v>15699.03</v>
      </c>
      <c r="G814">
        <f>2^(LOG(F814/Dashboard!$B$3,2)/LOG(Dashboard!$C$3/Dashboard!$B$3,2))-1</f>
        <v>-0.14445766619464784</v>
      </c>
      <c r="H814" s="26" t="s">
        <v>72</v>
      </c>
      <c r="I814" s="27">
        <v>6.1380061380060003</v>
      </c>
      <c r="N814" s="27">
        <v>6.1380061380060003</v>
      </c>
      <c r="S814" s="40">
        <v>379.2</v>
      </c>
      <c r="U814" s="35">
        <v>40404</v>
      </c>
      <c r="V814" s="41">
        <v>9.9990099990099994E-3</v>
      </c>
    </row>
    <row r="815" spans="1:22" hidden="1" x14ac:dyDescent="0.2">
      <c r="A815" s="14" t="s">
        <v>445</v>
      </c>
      <c r="B815" s="14" t="s">
        <v>447</v>
      </c>
      <c r="C815" s="37" t="s">
        <v>99</v>
      </c>
      <c r="D815" s="38">
        <v>2</v>
      </c>
      <c r="E815" s="38">
        <v>22</v>
      </c>
      <c r="F815">
        <v>409.11</v>
      </c>
      <c r="G815">
        <f>2^(LOG(F815/Dashboard!$B$3,2)/LOG(Dashboard!$C$3/Dashboard!$B$3,2))-1</f>
        <v>-0.94402211022635696</v>
      </c>
      <c r="H815" s="14" t="s">
        <v>75</v>
      </c>
      <c r="M815" s="25">
        <v>0.17325017325020001</v>
      </c>
      <c r="N815" s="27">
        <v>0.17325017325020001</v>
      </c>
      <c r="R815" s="28">
        <v>6.1380061380060003</v>
      </c>
      <c r="S815" s="40">
        <v>378</v>
      </c>
      <c r="U815" s="35">
        <v>40404</v>
      </c>
      <c r="V815" s="41">
        <v>1.000396000396E-2</v>
      </c>
    </row>
    <row r="816" spans="1:22" hidden="1" x14ac:dyDescent="0.2">
      <c r="A816" s="14" t="s">
        <v>445</v>
      </c>
      <c r="B816" s="14" t="s">
        <v>447</v>
      </c>
      <c r="C816" s="37" t="s">
        <v>100</v>
      </c>
      <c r="D816" s="38">
        <v>2</v>
      </c>
      <c r="E816" s="38">
        <v>23</v>
      </c>
      <c r="F816">
        <v>286.84800000000001</v>
      </c>
      <c r="G816">
        <f>2^(LOG(F816/Dashboard!$B$3,2)/LOG(Dashboard!$C$3/Dashboard!$B$3,2))-1</f>
        <v>-0.95707155407587552</v>
      </c>
      <c r="H816" s="14" t="s">
        <v>75</v>
      </c>
      <c r="M816" s="25">
        <v>0.17325017325020001</v>
      </c>
      <c r="N816" s="27">
        <v>0.17325017325020001</v>
      </c>
      <c r="R816" s="28">
        <v>6.1380061380060003</v>
      </c>
      <c r="S816" s="40">
        <v>378</v>
      </c>
      <c r="U816" s="35">
        <v>40404</v>
      </c>
      <c r="V816" s="41">
        <v>1.000396000396E-2</v>
      </c>
    </row>
    <row r="817" spans="1:22" hidden="1" x14ac:dyDescent="0.2">
      <c r="A817" s="14" t="s">
        <v>445</v>
      </c>
      <c r="B817" s="14" t="s">
        <v>447</v>
      </c>
      <c r="C817" s="37" t="s">
        <v>101</v>
      </c>
      <c r="D817" s="38">
        <v>2</v>
      </c>
      <c r="E817" s="38">
        <v>24</v>
      </c>
      <c r="F817">
        <v>18.809999999999999</v>
      </c>
      <c r="G817">
        <f>2^(LOG(F817/Dashboard!$B$3,2)/LOG(Dashboard!$C$3/Dashboard!$B$3,2))-1</f>
        <v>-0.99440066896908308</v>
      </c>
      <c r="H817" s="14" t="s">
        <v>449</v>
      </c>
    </row>
    <row r="818" spans="1:22" x14ac:dyDescent="0.2">
      <c r="A818" s="14" t="s">
        <v>445</v>
      </c>
      <c r="B818" s="14" t="s">
        <v>447</v>
      </c>
      <c r="C818" s="37" t="s">
        <v>102</v>
      </c>
      <c r="D818" s="38">
        <v>3</v>
      </c>
      <c r="E818" s="38">
        <v>1</v>
      </c>
      <c r="F818">
        <v>18496.97</v>
      </c>
      <c r="G818">
        <f>2^(LOG(F818/Dashboard!$B$3,2)/LOG(Dashboard!$C$3/Dashboard!$B$3,2))-1</f>
        <v>-3.2855242020569664E-2</v>
      </c>
      <c r="H818" s="16" t="s">
        <v>47</v>
      </c>
      <c r="I818" s="17">
        <v>49.005049005049997</v>
      </c>
      <c r="J818" s="17">
        <v>49.005049005049997</v>
      </c>
      <c r="S818" s="40">
        <v>364.4</v>
      </c>
      <c r="U818" s="35">
        <v>40404</v>
      </c>
      <c r="V818" s="41">
        <v>9.9990099990099994E-3</v>
      </c>
    </row>
    <row r="819" spans="1:22" x14ac:dyDescent="0.2">
      <c r="A819" s="14" t="s">
        <v>445</v>
      </c>
      <c r="B819" s="14" t="s">
        <v>447</v>
      </c>
      <c r="C819" s="37" t="s">
        <v>103</v>
      </c>
      <c r="D819" s="38">
        <v>3</v>
      </c>
      <c r="E819" s="38">
        <v>2</v>
      </c>
      <c r="F819">
        <v>19345.75</v>
      </c>
      <c r="G819">
        <f>2^(LOG(F819/Dashboard!$B$3,2)/LOG(Dashboard!$C$3/Dashboard!$B$3,2))-1</f>
        <v>1.3466099942016641E-4</v>
      </c>
      <c r="H819" s="16" t="s">
        <v>47</v>
      </c>
      <c r="I819" s="17">
        <v>49.005049005049997</v>
      </c>
      <c r="J819" s="17">
        <v>49.005049005049997</v>
      </c>
      <c r="S819" s="40">
        <v>364.4</v>
      </c>
      <c r="U819" s="35">
        <v>40404</v>
      </c>
      <c r="V819" s="41">
        <v>9.9990099990099994E-3</v>
      </c>
    </row>
    <row r="820" spans="1:22" x14ac:dyDescent="0.2">
      <c r="A820" s="14" t="s">
        <v>445</v>
      </c>
      <c r="B820" s="14" t="s">
        <v>447</v>
      </c>
      <c r="C820" s="37" t="s">
        <v>104</v>
      </c>
      <c r="D820" s="38">
        <v>3</v>
      </c>
      <c r="E820" s="38">
        <v>3</v>
      </c>
      <c r="F820">
        <v>27925.32</v>
      </c>
      <c r="G820">
        <f>2^(LOG(F820/Dashboard!$B$3,2)/LOG(Dashboard!$C$3/Dashboard!$B$3,2))-1</f>
        <v>0.31593834466189086</v>
      </c>
      <c r="H820" s="16" t="s">
        <v>47</v>
      </c>
      <c r="I820" s="17">
        <v>49.005049005049997</v>
      </c>
      <c r="J820" s="17">
        <v>49.005049005049997</v>
      </c>
      <c r="S820" s="40">
        <v>364.4</v>
      </c>
      <c r="U820" s="35">
        <v>40404</v>
      </c>
      <c r="V820" s="41">
        <v>9.9990099990099994E-3</v>
      </c>
    </row>
    <row r="821" spans="1:22" x14ac:dyDescent="0.2">
      <c r="A821" s="14" t="s">
        <v>445</v>
      </c>
      <c r="B821" s="14" t="s">
        <v>447</v>
      </c>
      <c r="C821" s="37" t="s">
        <v>105</v>
      </c>
      <c r="D821" s="38">
        <v>3</v>
      </c>
      <c r="E821" s="38">
        <v>4</v>
      </c>
      <c r="F821">
        <v>65610.509999999995</v>
      </c>
      <c r="G821">
        <f>2^(LOG(F821/Dashboard!$B$3,2)/LOG(Dashboard!$C$3/Dashboard!$B$3,2))-1</f>
        <v>1.492166984878188</v>
      </c>
      <c r="H821" s="18" t="s">
        <v>51</v>
      </c>
      <c r="I821" s="19">
        <v>22.727863061379999</v>
      </c>
      <c r="K821" s="19">
        <v>22.727863061379999</v>
      </c>
      <c r="S821" s="40">
        <v>430.8</v>
      </c>
      <c r="T821" s="40">
        <v>2590</v>
      </c>
      <c r="U821" s="35">
        <v>43118.879999999997</v>
      </c>
      <c r="V821" s="41">
        <v>9.9909830682058508E-3</v>
      </c>
    </row>
    <row r="822" spans="1:22" x14ac:dyDescent="0.2">
      <c r="A822" s="14" t="s">
        <v>445</v>
      </c>
      <c r="B822" s="14" t="s">
        <v>447</v>
      </c>
      <c r="C822" s="37" t="s">
        <v>106</v>
      </c>
      <c r="D822" s="38">
        <v>3</v>
      </c>
      <c r="E822" s="38">
        <v>5</v>
      </c>
      <c r="F822">
        <v>37189.08</v>
      </c>
      <c r="G822">
        <f>2^(LOG(F822/Dashboard!$B$3,2)/LOG(Dashboard!$C$3/Dashboard!$B$3,2))-1</f>
        <v>0.63023444057842171</v>
      </c>
      <c r="H822" s="18" t="s">
        <v>51</v>
      </c>
      <c r="I822" s="19">
        <v>22.727863061379999</v>
      </c>
      <c r="K822" s="19">
        <v>22.727863061379999</v>
      </c>
      <c r="S822" s="40">
        <v>430.8</v>
      </c>
      <c r="T822" s="40">
        <v>2590</v>
      </c>
      <c r="U822" s="35">
        <v>43118.879999999997</v>
      </c>
      <c r="V822" s="41">
        <v>9.9909830682058508E-3</v>
      </c>
    </row>
    <row r="823" spans="1:22" x14ac:dyDescent="0.2">
      <c r="A823" s="14" t="s">
        <v>445</v>
      </c>
      <c r="B823" s="14" t="s">
        <v>447</v>
      </c>
      <c r="C823" s="37" t="s">
        <v>107</v>
      </c>
      <c r="D823" s="38">
        <v>3</v>
      </c>
      <c r="E823" s="38">
        <v>6</v>
      </c>
      <c r="F823">
        <v>48594.8</v>
      </c>
      <c r="G823">
        <f>2^(LOG(F823/Dashboard!$B$3,2)/LOG(Dashboard!$C$3/Dashboard!$B$3,2))-1</f>
        <v>0.99114172804659995</v>
      </c>
      <c r="H823" s="18" t="s">
        <v>51</v>
      </c>
      <c r="I823" s="19">
        <v>22.727863061379999</v>
      </c>
      <c r="K823" s="19">
        <v>22.727863061379999</v>
      </c>
      <c r="S823" s="40">
        <v>430.8</v>
      </c>
      <c r="T823" s="40">
        <v>2590</v>
      </c>
      <c r="U823" s="35">
        <v>43118.879999999997</v>
      </c>
      <c r="V823" s="41">
        <v>9.9909830682058508E-3</v>
      </c>
    </row>
    <row r="824" spans="1:22" x14ac:dyDescent="0.2">
      <c r="A824" s="14" t="s">
        <v>445</v>
      </c>
      <c r="B824" s="14" t="s">
        <v>447</v>
      </c>
      <c r="C824" s="37" t="s">
        <v>108</v>
      </c>
      <c r="D824" s="38">
        <v>3</v>
      </c>
      <c r="E824" s="38">
        <v>7</v>
      </c>
      <c r="F824">
        <v>1255.546</v>
      </c>
      <c r="G824">
        <f>2^(LOG(F824/Dashboard!$B$3,2)/LOG(Dashboard!$C$3/Dashboard!$B$3,2))-1</f>
        <v>-0.87055276106160573</v>
      </c>
      <c r="H824" s="20" t="s">
        <v>55</v>
      </c>
      <c r="I824" s="21">
        <v>0.1980001980002</v>
      </c>
      <c r="L824" s="21">
        <v>0.1980001980002</v>
      </c>
      <c r="S824" s="40">
        <v>400</v>
      </c>
      <c r="U824" s="35">
        <v>40404</v>
      </c>
      <c r="V824" s="41">
        <v>9.9990099990099994E-3</v>
      </c>
    </row>
    <row r="825" spans="1:22" x14ac:dyDescent="0.2">
      <c r="A825" s="14" t="s">
        <v>445</v>
      </c>
      <c r="B825" s="14" t="s">
        <v>447</v>
      </c>
      <c r="C825" s="37" t="s">
        <v>109</v>
      </c>
      <c r="D825" s="38">
        <v>3</v>
      </c>
      <c r="E825" s="38">
        <v>8</v>
      </c>
      <c r="F825">
        <v>818.221</v>
      </c>
      <c r="G825">
        <f>2^(LOG(F825/Dashboard!$B$3,2)/LOG(Dashboard!$C$3/Dashboard!$B$3,2))-1</f>
        <v>-0.90601309542825348</v>
      </c>
      <c r="H825" s="20" t="s">
        <v>55</v>
      </c>
      <c r="I825" s="21">
        <v>0.1980001980002</v>
      </c>
      <c r="L825" s="21">
        <v>0.1980001980002</v>
      </c>
      <c r="S825" s="40">
        <v>400</v>
      </c>
      <c r="U825" s="35">
        <v>40404</v>
      </c>
      <c r="V825" s="41">
        <v>9.9990099990099994E-3</v>
      </c>
    </row>
    <row r="826" spans="1:22" x14ac:dyDescent="0.2">
      <c r="A826" s="14" t="s">
        <v>445</v>
      </c>
      <c r="B826" s="14" t="s">
        <v>447</v>
      </c>
      <c r="C826" s="37" t="s">
        <v>110</v>
      </c>
      <c r="D826" s="38">
        <v>3</v>
      </c>
      <c r="E826" s="38">
        <v>9</v>
      </c>
      <c r="F826">
        <v>700.66</v>
      </c>
      <c r="G826">
        <f>2^(LOG(F826/Dashboard!$B$3,2)/LOG(Dashboard!$C$3/Dashboard!$B$3,2))-1</f>
        <v>-0.916303662164343</v>
      </c>
      <c r="H826" s="20" t="s">
        <v>55</v>
      </c>
      <c r="I826" s="21">
        <v>0.1980001980002</v>
      </c>
      <c r="L826" s="21">
        <v>0.1980001980002</v>
      </c>
      <c r="S826" s="40">
        <v>400</v>
      </c>
      <c r="U826" s="35">
        <v>40404</v>
      </c>
      <c r="V826" s="41">
        <v>9.9990099990099994E-3</v>
      </c>
    </row>
    <row r="827" spans="1:22" hidden="1" x14ac:dyDescent="0.2">
      <c r="A827" s="14" t="s">
        <v>445</v>
      </c>
      <c r="B827" s="14" t="s">
        <v>447</v>
      </c>
      <c r="C827" s="37" t="s">
        <v>111</v>
      </c>
      <c r="D827" s="38">
        <v>3</v>
      </c>
      <c r="E827" s="38">
        <v>10</v>
      </c>
      <c r="F827">
        <v>23613.200000000001</v>
      </c>
      <c r="G827">
        <f>2^(LOG(F827/Dashboard!$B$3,2)/LOG(Dashboard!$C$3/Dashboard!$B$3,2))-1</f>
        <v>0.16085448538850411</v>
      </c>
      <c r="H827" s="14" t="s">
        <v>59</v>
      </c>
      <c r="J827" s="17">
        <v>48.851350877889999</v>
      </c>
      <c r="K827" s="19">
        <v>22.753456120429998</v>
      </c>
      <c r="S827" s="40">
        <v>384</v>
      </c>
      <c r="T827" s="40">
        <v>2055.7600000000002</v>
      </c>
      <c r="U827" s="35">
        <v>42578.147023999998</v>
      </c>
      <c r="V827" s="41">
        <v>9.9957379488611001E-3</v>
      </c>
    </row>
    <row r="828" spans="1:22" hidden="1" x14ac:dyDescent="0.2">
      <c r="A828" s="14" t="s">
        <v>445</v>
      </c>
      <c r="B828" s="14" t="s">
        <v>447</v>
      </c>
      <c r="C828" s="37" t="s">
        <v>112</v>
      </c>
      <c r="D828" s="38">
        <v>3</v>
      </c>
      <c r="E828" s="38">
        <v>11</v>
      </c>
      <c r="F828">
        <v>21358.39</v>
      </c>
      <c r="G828">
        <f>2^(LOG(F828/Dashboard!$B$3,2)/LOG(Dashboard!$C$3/Dashboard!$B$3,2))-1</f>
        <v>7.6942665515925324E-2</v>
      </c>
      <c r="H828" s="14" t="s">
        <v>59</v>
      </c>
      <c r="J828" s="17">
        <v>48.851350877889999</v>
      </c>
      <c r="K828" s="19">
        <v>22.753456120429998</v>
      </c>
      <c r="S828" s="40">
        <v>384</v>
      </c>
      <c r="T828" s="40">
        <v>2055.7600000000002</v>
      </c>
      <c r="U828" s="35">
        <v>42578.147023999998</v>
      </c>
      <c r="V828" s="41">
        <v>9.9957379488611001E-3</v>
      </c>
    </row>
    <row r="829" spans="1:22" hidden="1" x14ac:dyDescent="0.2">
      <c r="A829" s="14" t="s">
        <v>445</v>
      </c>
      <c r="B829" s="14" t="s">
        <v>447</v>
      </c>
      <c r="C829" s="37" t="s">
        <v>113</v>
      </c>
      <c r="D829" s="38">
        <v>3</v>
      </c>
      <c r="E829" s="38">
        <v>12</v>
      </c>
      <c r="F829">
        <v>3409.2539999999999</v>
      </c>
      <c r="G829">
        <f>2^(LOG(F829/Dashboard!$B$3,2)/LOG(Dashboard!$C$3/Dashboard!$B$3,2))-1</f>
        <v>-0.7268367729975207</v>
      </c>
      <c r="H829" s="14" t="s">
        <v>59</v>
      </c>
      <c r="J829" s="17">
        <v>49.005049005049997</v>
      </c>
      <c r="L829" s="21">
        <v>0.1980001980002</v>
      </c>
      <c r="S829" s="40">
        <v>360.4</v>
      </c>
      <c r="U829" s="35">
        <v>40404</v>
      </c>
      <c r="V829" s="41">
        <v>9.9990099990099994E-3</v>
      </c>
    </row>
    <row r="830" spans="1:22" hidden="1" x14ac:dyDescent="0.2">
      <c r="A830" s="14" t="s">
        <v>445</v>
      </c>
      <c r="B830" s="14" t="s">
        <v>447</v>
      </c>
      <c r="C830" s="37" t="s">
        <v>114</v>
      </c>
      <c r="D830" s="38">
        <v>3</v>
      </c>
      <c r="E830" s="38">
        <v>13</v>
      </c>
      <c r="F830">
        <v>7079.4920000000002</v>
      </c>
      <c r="G830">
        <f>2^(LOG(F830/Dashboard!$B$3,2)/LOG(Dashboard!$C$3/Dashboard!$B$3,2))-1</f>
        <v>-0.52829759711137392</v>
      </c>
      <c r="H830" s="14" t="s">
        <v>59</v>
      </c>
      <c r="J830" s="17">
        <v>49.005049005049997</v>
      </c>
      <c r="L830" s="21">
        <v>0.1980001980002</v>
      </c>
      <c r="S830" s="40">
        <v>360.4</v>
      </c>
      <c r="U830" s="35">
        <v>40404</v>
      </c>
      <c r="V830" s="41">
        <v>9.9990099990099994E-3</v>
      </c>
    </row>
    <row r="831" spans="1:22" hidden="1" x14ac:dyDescent="0.2">
      <c r="A831" s="14" t="s">
        <v>445</v>
      </c>
      <c r="B831" s="14" t="s">
        <v>447</v>
      </c>
      <c r="C831" s="37" t="s">
        <v>115</v>
      </c>
      <c r="D831" s="38">
        <v>3</v>
      </c>
      <c r="E831" s="38">
        <v>14</v>
      </c>
      <c r="F831">
        <v>27020.1</v>
      </c>
      <c r="G831">
        <f>2^(LOG(F831/Dashboard!$B$3,2)/LOG(Dashboard!$C$3/Dashboard!$B$3,2))-1</f>
        <v>0.28391556769055581</v>
      </c>
      <c r="H831" s="22" t="s">
        <v>64</v>
      </c>
      <c r="I831" s="23">
        <v>9.9990099990099992</v>
      </c>
      <c r="Q831" s="23">
        <v>9.9990099990099992</v>
      </c>
      <c r="S831" s="40">
        <v>363.6</v>
      </c>
      <c r="U831" s="35">
        <v>40404</v>
      </c>
      <c r="V831" s="41">
        <v>9.9990099990099994E-3</v>
      </c>
    </row>
    <row r="832" spans="1:22" hidden="1" x14ac:dyDescent="0.2">
      <c r="A832" s="14" t="s">
        <v>445</v>
      </c>
      <c r="B832" s="14" t="s">
        <v>447</v>
      </c>
      <c r="C832" s="37" t="s">
        <v>116</v>
      </c>
      <c r="D832" s="38">
        <v>3</v>
      </c>
      <c r="E832" s="38">
        <v>15</v>
      </c>
      <c r="F832">
        <v>22705.63</v>
      </c>
      <c r="G832">
        <f>2^(LOG(F832/Dashboard!$B$3,2)/LOG(Dashboard!$C$3/Dashboard!$B$3,2))-1</f>
        <v>0.12733410381183963</v>
      </c>
      <c r="H832" s="22" t="s">
        <v>64</v>
      </c>
      <c r="I832" s="23">
        <v>9.9990099990099992</v>
      </c>
      <c r="Q832" s="23">
        <v>9.9990099990099992</v>
      </c>
      <c r="S832" s="40">
        <v>363.6</v>
      </c>
      <c r="U832" s="35">
        <v>40404</v>
      </c>
      <c r="V832" s="41">
        <v>9.9990099990099994E-3</v>
      </c>
    </row>
    <row r="833" spans="1:22" hidden="1" x14ac:dyDescent="0.2">
      <c r="A833" s="14" t="s">
        <v>445</v>
      </c>
      <c r="B833" s="14" t="s">
        <v>447</v>
      </c>
      <c r="C833" s="37" t="s">
        <v>117</v>
      </c>
      <c r="D833" s="38">
        <v>3</v>
      </c>
      <c r="E833" s="38">
        <v>16</v>
      </c>
      <c r="F833">
        <v>43520.89</v>
      </c>
      <c r="G833">
        <f>2^(LOG(F833/Dashboard!$B$3,2)/LOG(Dashboard!$C$3/Dashboard!$B$3,2))-1</f>
        <v>0.8335722499427658</v>
      </c>
      <c r="H833" s="14" t="s">
        <v>450</v>
      </c>
      <c r="S833" s="40">
        <v>404</v>
      </c>
      <c r="U833" s="35">
        <v>40404</v>
      </c>
      <c r="V833" s="41">
        <v>9.9990099990099994E-3</v>
      </c>
    </row>
    <row r="834" spans="1:22" hidden="1" x14ac:dyDescent="0.2">
      <c r="A834" s="14" t="s">
        <v>445</v>
      </c>
      <c r="B834" s="14" t="s">
        <v>447</v>
      </c>
      <c r="C834" s="37" t="s">
        <v>118</v>
      </c>
      <c r="D834" s="38">
        <v>3</v>
      </c>
      <c r="E834" s="38">
        <v>17</v>
      </c>
      <c r="F834">
        <v>74469.86</v>
      </c>
      <c r="G834">
        <f>2^(LOG(F834/Dashboard!$B$3,2)/LOG(Dashboard!$C$3/Dashboard!$B$3,2))-1</f>
        <v>1.7396844051188802</v>
      </c>
      <c r="H834" s="14" t="s">
        <v>450</v>
      </c>
      <c r="S834" s="40">
        <v>404</v>
      </c>
      <c r="U834" s="35">
        <v>40404</v>
      </c>
      <c r="V834" s="41">
        <v>9.9990099990099994E-3</v>
      </c>
    </row>
    <row r="835" spans="1:22" hidden="1" x14ac:dyDescent="0.2">
      <c r="A835" s="14" t="s">
        <v>445</v>
      </c>
      <c r="B835" s="14" t="s">
        <v>447</v>
      </c>
      <c r="C835" s="37" t="s">
        <v>119</v>
      </c>
      <c r="D835" s="38">
        <v>3</v>
      </c>
      <c r="E835" s="38">
        <v>18</v>
      </c>
      <c r="F835">
        <v>40734.71</v>
      </c>
      <c r="G835">
        <f>2^(LOG(F835/Dashboard!$B$3,2)/LOG(Dashboard!$C$3/Dashboard!$B$3,2))-1</f>
        <v>0.74508704406094028</v>
      </c>
      <c r="H835" s="24" t="s">
        <v>69</v>
      </c>
      <c r="I835" s="25">
        <v>1.8810018810019999</v>
      </c>
      <c r="M835" s="25">
        <v>1.8810018810019999</v>
      </c>
      <c r="S835" s="40">
        <v>396.4</v>
      </c>
      <c r="U835" s="35">
        <v>40404</v>
      </c>
      <c r="V835" s="41">
        <v>9.9990099990099994E-3</v>
      </c>
    </row>
    <row r="836" spans="1:22" hidden="1" x14ac:dyDescent="0.2">
      <c r="A836" s="14" t="s">
        <v>445</v>
      </c>
      <c r="B836" s="14" t="s">
        <v>447</v>
      </c>
      <c r="C836" s="37" t="s">
        <v>120</v>
      </c>
      <c r="D836" s="38">
        <v>3</v>
      </c>
      <c r="E836" s="38">
        <v>19</v>
      </c>
      <c r="F836">
        <v>23667.279999999999</v>
      </c>
      <c r="G836">
        <f>2^(LOG(F836/Dashboard!$B$3,2)/LOG(Dashboard!$C$3/Dashboard!$B$3,2))-1</f>
        <v>0.16284151467886576</v>
      </c>
      <c r="H836" s="24" t="s">
        <v>69</v>
      </c>
      <c r="I836" s="25">
        <v>1.8810018810019999</v>
      </c>
      <c r="M836" s="25">
        <v>1.8810018810019999</v>
      </c>
      <c r="S836" s="40">
        <v>396.4</v>
      </c>
      <c r="U836" s="35">
        <v>40404</v>
      </c>
      <c r="V836" s="41">
        <v>9.9990099990099994E-3</v>
      </c>
    </row>
    <row r="837" spans="1:22" hidden="1" x14ac:dyDescent="0.2">
      <c r="A837" s="14" t="s">
        <v>445</v>
      </c>
      <c r="B837" s="14" t="s">
        <v>447</v>
      </c>
      <c r="C837" s="37" t="s">
        <v>121</v>
      </c>
      <c r="D837" s="38">
        <v>3</v>
      </c>
      <c r="E837" s="38">
        <v>20</v>
      </c>
      <c r="F837">
        <v>14528.12</v>
      </c>
      <c r="G837">
        <f>2^(LOG(F837/Dashboard!$B$3,2)/LOG(Dashboard!$C$3/Dashboard!$B$3,2))-1</f>
        <v>-0.19262610987468098</v>
      </c>
      <c r="H837" s="26" t="s">
        <v>72</v>
      </c>
      <c r="I837" s="27">
        <v>1.8810018810019999</v>
      </c>
      <c r="N837" s="27">
        <v>1.8810018810019999</v>
      </c>
      <c r="S837" s="40">
        <v>396.4</v>
      </c>
      <c r="U837" s="35">
        <v>40404</v>
      </c>
      <c r="V837" s="41">
        <v>9.9990099990099994E-3</v>
      </c>
    </row>
    <row r="838" spans="1:22" hidden="1" x14ac:dyDescent="0.2">
      <c r="A838" s="14" t="s">
        <v>445</v>
      </c>
      <c r="B838" s="14" t="s">
        <v>447</v>
      </c>
      <c r="C838" s="37" t="s">
        <v>122</v>
      </c>
      <c r="D838" s="38">
        <v>3</v>
      </c>
      <c r="E838" s="38">
        <v>21</v>
      </c>
      <c r="F838">
        <v>11412.77</v>
      </c>
      <c r="G838">
        <f>2^(LOG(F838/Dashboard!$B$3,2)/LOG(Dashboard!$C$3/Dashboard!$B$3,2))-1</f>
        <v>-0.32591857555691028</v>
      </c>
      <c r="H838" s="26" t="s">
        <v>72</v>
      </c>
      <c r="I838" s="27">
        <v>1.8810018810019999</v>
      </c>
      <c r="N838" s="27">
        <v>1.8810018810019999</v>
      </c>
      <c r="S838" s="40">
        <v>396.4</v>
      </c>
      <c r="U838" s="35">
        <v>40404</v>
      </c>
      <c r="V838" s="41">
        <v>9.9990099990099994E-3</v>
      </c>
    </row>
    <row r="839" spans="1:22" hidden="1" x14ac:dyDescent="0.2">
      <c r="A839" s="14" t="s">
        <v>445</v>
      </c>
      <c r="B839" s="14" t="s">
        <v>447</v>
      </c>
      <c r="C839" s="37" t="s">
        <v>123</v>
      </c>
      <c r="D839" s="38">
        <v>3</v>
      </c>
      <c r="E839" s="38">
        <v>22</v>
      </c>
      <c r="F839">
        <v>719.47</v>
      </c>
      <c r="G839">
        <f>2^(LOG(F839/Dashboard!$B$3,2)/LOG(Dashboard!$C$3/Dashboard!$B$3,2))-1</f>
        <v>-0.91462948881469441</v>
      </c>
      <c r="H839" s="14" t="s">
        <v>75</v>
      </c>
      <c r="M839" s="25">
        <v>0.17325017325020001</v>
      </c>
      <c r="N839" s="27">
        <v>0.17325017325020001</v>
      </c>
      <c r="R839" s="28">
        <v>1.8810018810019999</v>
      </c>
      <c r="S839" s="40">
        <v>395.2</v>
      </c>
      <c r="U839" s="35">
        <v>40404</v>
      </c>
      <c r="V839" s="41">
        <v>1.000396000396E-2</v>
      </c>
    </row>
    <row r="840" spans="1:22" hidden="1" x14ac:dyDescent="0.2">
      <c r="A840" s="14" t="s">
        <v>445</v>
      </c>
      <c r="B840" s="14" t="s">
        <v>447</v>
      </c>
      <c r="C840" s="37" t="s">
        <v>124</v>
      </c>
      <c r="D840" s="38">
        <v>3</v>
      </c>
      <c r="E840" s="38">
        <v>23</v>
      </c>
      <c r="F840">
        <v>590.154</v>
      </c>
      <c r="G840">
        <f>2^(LOG(F840/Dashboard!$B$3,2)/LOG(Dashboard!$C$3/Dashboard!$B$3,2))-1</f>
        <v>-0.92638288741101682</v>
      </c>
      <c r="H840" s="14" t="s">
        <v>75</v>
      </c>
      <c r="M840" s="25">
        <v>0.17325017325020001</v>
      </c>
      <c r="N840" s="27">
        <v>0.17325017325020001</v>
      </c>
      <c r="R840" s="28">
        <v>1.8810018810019999</v>
      </c>
      <c r="S840" s="40">
        <v>395.2</v>
      </c>
      <c r="U840" s="35">
        <v>40404</v>
      </c>
      <c r="V840" s="41">
        <v>1.000396000396E-2</v>
      </c>
    </row>
    <row r="841" spans="1:22" hidden="1" x14ac:dyDescent="0.2">
      <c r="A841" s="14" t="s">
        <v>445</v>
      </c>
      <c r="B841" s="14" t="s">
        <v>447</v>
      </c>
      <c r="C841" s="37" t="s">
        <v>125</v>
      </c>
      <c r="D841" s="38">
        <v>3</v>
      </c>
      <c r="E841" s="38">
        <v>24</v>
      </c>
      <c r="F841">
        <v>14.106999999999999</v>
      </c>
      <c r="G841">
        <f>2^(LOG(F841/Dashboard!$B$3,2)/LOG(Dashboard!$C$3/Dashboard!$B$3,2))-1</f>
        <v>-0.9954843500366346</v>
      </c>
      <c r="H841" s="14" t="s">
        <v>449</v>
      </c>
    </row>
    <row r="842" spans="1:22" x14ac:dyDescent="0.2">
      <c r="A842" s="14" t="s">
        <v>445</v>
      </c>
      <c r="B842" s="14" t="s">
        <v>447</v>
      </c>
      <c r="C842" s="37" t="s">
        <v>126</v>
      </c>
      <c r="D842" s="38">
        <v>4</v>
      </c>
      <c r="E842" s="38">
        <v>1</v>
      </c>
      <c r="F842">
        <v>33347.21</v>
      </c>
      <c r="G842">
        <f>2^(LOG(F842/Dashboard!$B$3,2)/LOG(Dashboard!$C$3/Dashboard!$B$3,2))-1</f>
        <v>0.50261149581833764</v>
      </c>
      <c r="H842" s="16" t="s">
        <v>47</v>
      </c>
      <c r="I842" s="17">
        <v>10.89001089001</v>
      </c>
      <c r="J842" s="17">
        <v>10.89001089001</v>
      </c>
      <c r="S842" s="40">
        <v>395.2</v>
      </c>
      <c r="U842" s="35">
        <v>40404</v>
      </c>
      <c r="V842" s="41">
        <v>9.9990099990099994E-3</v>
      </c>
    </row>
    <row r="843" spans="1:22" x14ac:dyDescent="0.2">
      <c r="A843" s="14" t="s">
        <v>445</v>
      </c>
      <c r="B843" s="14" t="s">
        <v>447</v>
      </c>
      <c r="C843" s="37" t="s">
        <v>127</v>
      </c>
      <c r="D843" s="38">
        <v>4</v>
      </c>
      <c r="E843" s="38">
        <v>2</v>
      </c>
      <c r="F843">
        <v>18496.97</v>
      </c>
      <c r="G843">
        <f>2^(LOG(F843/Dashboard!$B$3,2)/LOG(Dashboard!$C$3/Dashboard!$B$3,2))-1</f>
        <v>-3.2855242020569664E-2</v>
      </c>
      <c r="H843" s="16" t="s">
        <v>47</v>
      </c>
      <c r="I843" s="17">
        <v>10.89001089001</v>
      </c>
      <c r="J843" s="17">
        <v>10.89001089001</v>
      </c>
      <c r="S843" s="40">
        <v>395.2</v>
      </c>
      <c r="U843" s="35">
        <v>40404</v>
      </c>
      <c r="V843" s="41">
        <v>9.9990099990099994E-3</v>
      </c>
    </row>
    <row r="844" spans="1:22" x14ac:dyDescent="0.2">
      <c r="A844" s="14" t="s">
        <v>445</v>
      </c>
      <c r="B844" s="14" t="s">
        <v>447</v>
      </c>
      <c r="C844" s="37" t="s">
        <v>128</v>
      </c>
      <c r="D844" s="38">
        <v>4</v>
      </c>
      <c r="E844" s="38">
        <v>3</v>
      </c>
      <c r="F844">
        <v>23655.52</v>
      </c>
      <c r="G844">
        <f>2^(LOG(F844/Dashboard!$B$3,2)/LOG(Dashboard!$C$3/Dashboard!$B$3,2))-1</f>
        <v>0.16240952158074196</v>
      </c>
      <c r="H844" s="16" t="s">
        <v>47</v>
      </c>
      <c r="I844" s="17">
        <v>10.89001089001</v>
      </c>
      <c r="J844" s="17">
        <v>10.89001089001</v>
      </c>
      <c r="S844" s="40">
        <v>395.2</v>
      </c>
      <c r="U844" s="35">
        <v>40404</v>
      </c>
      <c r="V844" s="41">
        <v>9.9990099990099994E-3</v>
      </c>
    </row>
    <row r="845" spans="1:22" x14ac:dyDescent="0.2">
      <c r="A845" s="14" t="s">
        <v>445</v>
      </c>
      <c r="B845" s="14" t="s">
        <v>447</v>
      </c>
      <c r="C845" s="37" t="s">
        <v>129</v>
      </c>
      <c r="D845" s="38">
        <v>4</v>
      </c>
      <c r="E845" s="38">
        <v>4</v>
      </c>
      <c r="F845">
        <v>51914.71</v>
      </c>
      <c r="G845">
        <f>2^(LOG(F845/Dashboard!$B$3,2)/LOG(Dashboard!$C$3/Dashboard!$B$3,2))-1</f>
        <v>1.091986153612186</v>
      </c>
      <c r="H845" s="18" t="s">
        <v>51</v>
      </c>
      <c r="I845" s="19">
        <v>4.8051529543260001</v>
      </c>
      <c r="K845" s="19">
        <v>4.8051529543260001</v>
      </c>
      <c r="S845" s="40">
        <v>430.8</v>
      </c>
      <c r="T845" s="40">
        <v>2668.4</v>
      </c>
      <c r="U845" s="35">
        <v>43120.375557129999</v>
      </c>
      <c r="V845" s="41">
        <v>9.9906365478938906E-3</v>
      </c>
    </row>
    <row r="846" spans="1:22" x14ac:dyDescent="0.2">
      <c r="A846" s="14" t="s">
        <v>445</v>
      </c>
      <c r="B846" s="14" t="s">
        <v>447</v>
      </c>
      <c r="C846" s="37" t="s">
        <v>130</v>
      </c>
      <c r="D846" s="38">
        <v>4</v>
      </c>
      <c r="E846" s="38">
        <v>5</v>
      </c>
      <c r="F846">
        <v>50576.87</v>
      </c>
      <c r="G846">
        <f>2^(LOG(F846/Dashboard!$B$3,2)/LOG(Dashboard!$C$3/Dashboard!$B$3,2))-1</f>
        <v>1.0515501629433976</v>
      </c>
      <c r="H846" s="18" t="s">
        <v>51</v>
      </c>
      <c r="I846" s="19">
        <v>4.8051529543260001</v>
      </c>
      <c r="K846" s="19">
        <v>4.8051529543260001</v>
      </c>
      <c r="S846" s="40">
        <v>430.8</v>
      </c>
      <c r="T846" s="40">
        <v>2668.4</v>
      </c>
      <c r="U846" s="35">
        <v>43120.375557129999</v>
      </c>
      <c r="V846" s="41">
        <v>9.9906365478938906E-3</v>
      </c>
    </row>
    <row r="847" spans="1:22" x14ac:dyDescent="0.2">
      <c r="A847" s="14" t="s">
        <v>445</v>
      </c>
      <c r="B847" s="14" t="s">
        <v>447</v>
      </c>
      <c r="C847" s="37" t="s">
        <v>131</v>
      </c>
      <c r="D847" s="38">
        <v>4</v>
      </c>
      <c r="E847" s="38">
        <v>6</v>
      </c>
      <c r="F847">
        <v>51531.46</v>
      </c>
      <c r="G847">
        <f>2^(LOG(F847/Dashboard!$B$3,2)/LOG(Dashboard!$C$3/Dashboard!$B$3,2))-1</f>
        <v>1.0804296548988579</v>
      </c>
      <c r="H847" s="18" t="s">
        <v>51</v>
      </c>
      <c r="I847" s="19">
        <v>4.8051529543260001</v>
      </c>
      <c r="K847" s="19">
        <v>4.8051529543260001</v>
      </c>
      <c r="S847" s="40">
        <v>430.8</v>
      </c>
      <c r="T847" s="40">
        <v>2668.4</v>
      </c>
      <c r="U847" s="35">
        <v>43120.375557129999</v>
      </c>
      <c r="V847" s="41">
        <v>9.9906365478938906E-3</v>
      </c>
    </row>
    <row r="848" spans="1:22" x14ac:dyDescent="0.2">
      <c r="A848" s="14" t="s">
        <v>445</v>
      </c>
      <c r="B848" s="14" t="s">
        <v>447</v>
      </c>
      <c r="C848" s="37" t="s">
        <v>132</v>
      </c>
      <c r="D848" s="38">
        <v>4</v>
      </c>
      <c r="E848" s="38">
        <v>7</v>
      </c>
      <c r="F848">
        <v>837.03099999999995</v>
      </c>
      <c r="G848">
        <f>2^(LOG(F848/Dashboard!$B$3,2)/LOG(Dashboard!$C$3/Dashboard!$B$3,2))-1</f>
        <v>-0.90440242842195617</v>
      </c>
      <c r="H848" s="20" t="s">
        <v>55</v>
      </c>
      <c r="I848" s="21">
        <v>6.4350064350059993E-2</v>
      </c>
      <c r="L848" s="21">
        <v>6.4350064350059993E-2</v>
      </c>
      <c r="S848" s="40">
        <v>402.8</v>
      </c>
      <c r="U848" s="35">
        <v>40404</v>
      </c>
      <c r="V848" s="41">
        <v>1.0001485001485001E-2</v>
      </c>
    </row>
    <row r="849" spans="1:22" x14ac:dyDescent="0.2">
      <c r="A849" s="14" t="s">
        <v>445</v>
      </c>
      <c r="B849" s="14" t="s">
        <v>447</v>
      </c>
      <c r="C849" s="37" t="s">
        <v>133</v>
      </c>
      <c r="D849" s="38">
        <v>4</v>
      </c>
      <c r="E849" s="38">
        <v>8</v>
      </c>
      <c r="F849">
        <v>728.875</v>
      </c>
      <c r="G849">
        <f>2^(LOG(F849/Dashboard!$B$3,2)/LOG(Dashboard!$C$3/Dashboard!$B$3,2))-1</f>
        <v>-0.91379655421170791</v>
      </c>
      <c r="H849" s="20" t="s">
        <v>55</v>
      </c>
      <c r="I849" s="21">
        <v>6.4350064350059993E-2</v>
      </c>
      <c r="L849" s="21">
        <v>6.4350064350059993E-2</v>
      </c>
      <c r="S849" s="40">
        <v>402.8</v>
      </c>
      <c r="U849" s="35">
        <v>40404</v>
      </c>
      <c r="V849" s="41">
        <v>1.0001485001485001E-2</v>
      </c>
    </row>
    <row r="850" spans="1:22" x14ac:dyDescent="0.2">
      <c r="A850" s="14" t="s">
        <v>445</v>
      </c>
      <c r="B850" s="14" t="s">
        <v>447</v>
      </c>
      <c r="C850" s="37" t="s">
        <v>134</v>
      </c>
      <c r="D850" s="38">
        <v>4</v>
      </c>
      <c r="E850" s="38">
        <v>9</v>
      </c>
      <c r="F850">
        <v>580.74900000000002</v>
      </c>
      <c r="G850">
        <f>2^(LOG(F850/Dashboard!$B$3,2)/LOG(Dashboard!$C$3/Dashboard!$B$3,2))-1</f>
        <v>-0.92726174946087769</v>
      </c>
      <c r="H850" s="20" t="s">
        <v>55</v>
      </c>
      <c r="I850" s="21">
        <v>6.4350064350059993E-2</v>
      </c>
      <c r="L850" s="21">
        <v>6.4350064350059993E-2</v>
      </c>
      <c r="S850" s="40">
        <v>402.8</v>
      </c>
      <c r="U850" s="35">
        <v>40404</v>
      </c>
      <c r="V850" s="41">
        <v>1.0001485001485001E-2</v>
      </c>
    </row>
    <row r="851" spans="1:22" hidden="1" x14ac:dyDescent="0.2">
      <c r="A851" s="14" t="s">
        <v>445</v>
      </c>
      <c r="B851" s="14" t="s">
        <v>447</v>
      </c>
      <c r="C851" s="37" t="s">
        <v>135</v>
      </c>
      <c r="D851" s="38">
        <v>4</v>
      </c>
      <c r="E851" s="38">
        <v>10</v>
      </c>
      <c r="F851">
        <v>20448.47</v>
      </c>
      <c r="G851">
        <f>2^(LOG(F851/Dashboard!$B$3,2)/LOG(Dashboard!$C$3/Dashboard!$B$3,2))-1</f>
        <v>4.2454637702657338E-2</v>
      </c>
      <c r="H851" s="14" t="s">
        <v>59</v>
      </c>
      <c r="J851" s="17">
        <v>10.80339220202</v>
      </c>
      <c r="K851" s="19">
        <v>4.8662236179520004</v>
      </c>
      <c r="S851" s="40">
        <v>416.4</v>
      </c>
      <c r="T851" s="40">
        <v>2133.04</v>
      </c>
      <c r="U851" s="35">
        <v>42579.218767420003</v>
      </c>
      <c r="V851" s="41">
        <v>9.9954863503884904E-3</v>
      </c>
    </row>
    <row r="852" spans="1:22" hidden="1" x14ac:dyDescent="0.2">
      <c r="A852" s="14" t="s">
        <v>445</v>
      </c>
      <c r="B852" s="14" t="s">
        <v>447</v>
      </c>
      <c r="C852" s="37" t="s">
        <v>136</v>
      </c>
      <c r="D852" s="38">
        <v>4</v>
      </c>
      <c r="E852" s="38">
        <v>11</v>
      </c>
      <c r="F852">
        <v>19877.13</v>
      </c>
      <c r="G852">
        <f>2^(LOG(F852/Dashboard!$B$3,2)/LOG(Dashboard!$C$3/Dashboard!$B$3,2))-1</f>
        <v>2.0601802546080794E-2</v>
      </c>
      <c r="H852" s="14" t="s">
        <v>59</v>
      </c>
      <c r="J852" s="17">
        <v>10.80339220202</v>
      </c>
      <c r="K852" s="19">
        <v>4.8662236179520004</v>
      </c>
      <c r="S852" s="40">
        <v>416.4</v>
      </c>
      <c r="T852" s="40">
        <v>2133.04</v>
      </c>
      <c r="U852" s="35">
        <v>42579.218767420003</v>
      </c>
      <c r="V852" s="41">
        <v>9.9954863503884904E-3</v>
      </c>
    </row>
    <row r="853" spans="1:22" hidden="1" x14ac:dyDescent="0.2">
      <c r="A853" s="14" t="s">
        <v>445</v>
      </c>
      <c r="B853" s="14" t="s">
        <v>447</v>
      </c>
      <c r="C853" s="37" t="s">
        <v>137</v>
      </c>
      <c r="D853" s="38">
        <v>4</v>
      </c>
      <c r="E853" s="38">
        <v>12</v>
      </c>
      <c r="F853">
        <v>3858.335</v>
      </c>
      <c r="G853">
        <f>2^(LOG(F853/Dashboard!$B$3,2)/LOG(Dashboard!$C$3/Dashboard!$B$3,2))-1</f>
        <v>-0.70036070993588972</v>
      </c>
      <c r="H853" s="14" t="s">
        <v>59</v>
      </c>
      <c r="J853" s="17">
        <v>10.89001089001</v>
      </c>
      <c r="L853" s="21">
        <v>6.4350064350059993E-2</v>
      </c>
      <c r="S853" s="40">
        <v>394</v>
      </c>
      <c r="U853" s="35">
        <v>40404</v>
      </c>
      <c r="V853" s="41">
        <v>1.0001485001485001E-2</v>
      </c>
    </row>
    <row r="854" spans="1:22" hidden="1" x14ac:dyDescent="0.2">
      <c r="A854" s="14" t="s">
        <v>445</v>
      </c>
      <c r="B854" s="14" t="s">
        <v>447</v>
      </c>
      <c r="C854" s="37" t="s">
        <v>138</v>
      </c>
      <c r="D854" s="38">
        <v>4</v>
      </c>
      <c r="E854" s="38">
        <v>13</v>
      </c>
      <c r="F854">
        <v>4765.902</v>
      </c>
      <c r="G854">
        <f>2^(LOG(F854/Dashboard!$B$3,2)/LOG(Dashboard!$C$3/Dashboard!$B$3,2))-1</f>
        <v>-0.64909660095863297</v>
      </c>
      <c r="H854" s="14" t="s">
        <v>59</v>
      </c>
      <c r="J854" s="17">
        <v>10.89001089001</v>
      </c>
      <c r="L854" s="21">
        <v>6.4350064350059993E-2</v>
      </c>
      <c r="S854" s="40">
        <v>394</v>
      </c>
      <c r="U854" s="35">
        <v>40404</v>
      </c>
      <c r="V854" s="41">
        <v>1.0001485001485001E-2</v>
      </c>
    </row>
    <row r="855" spans="1:22" hidden="1" x14ac:dyDescent="0.2">
      <c r="A855" s="14" t="s">
        <v>445</v>
      </c>
      <c r="B855" s="14" t="s">
        <v>447</v>
      </c>
      <c r="C855" s="37" t="s">
        <v>139</v>
      </c>
      <c r="D855" s="38">
        <v>4</v>
      </c>
      <c r="E855" s="38">
        <v>14</v>
      </c>
      <c r="F855">
        <v>1267.3019999999999</v>
      </c>
      <c r="G855">
        <f>2^(LOG(F855/Dashboard!$B$3,2)/LOG(Dashboard!$C$3/Dashboard!$B$3,2))-1</f>
        <v>-0.86964769907360762</v>
      </c>
      <c r="H855" s="22" t="s">
        <v>64</v>
      </c>
      <c r="I855" s="23">
        <v>9.9990099990099992</v>
      </c>
      <c r="Q855" s="23">
        <v>9.9990099990099992</v>
      </c>
      <c r="S855" s="40">
        <v>363.6</v>
      </c>
      <c r="U855" s="35">
        <v>40404</v>
      </c>
      <c r="V855" s="41">
        <v>9.9990099990099994E-3</v>
      </c>
    </row>
    <row r="856" spans="1:22" hidden="1" x14ac:dyDescent="0.2">
      <c r="A856" s="14" t="s">
        <v>445</v>
      </c>
      <c r="B856" s="14" t="s">
        <v>447</v>
      </c>
      <c r="C856" s="37" t="s">
        <v>140</v>
      </c>
      <c r="D856" s="38">
        <v>4</v>
      </c>
      <c r="E856" s="38">
        <v>15</v>
      </c>
      <c r="F856">
        <v>1493.018</v>
      </c>
      <c r="G856">
        <f>2^(LOG(F856/Dashboard!$B$3,2)/LOG(Dashboard!$C$3/Dashboard!$B$3,2))-1</f>
        <v>-0.85265457850800719</v>
      </c>
      <c r="H856" s="22" t="s">
        <v>64</v>
      </c>
      <c r="I856" s="23">
        <v>9.9990099990099992</v>
      </c>
      <c r="Q856" s="23">
        <v>9.9990099990099992</v>
      </c>
      <c r="S856" s="40">
        <v>363.6</v>
      </c>
      <c r="U856" s="35">
        <v>40404</v>
      </c>
      <c r="V856" s="41">
        <v>9.9990099990099994E-3</v>
      </c>
    </row>
    <row r="857" spans="1:22" hidden="1" x14ac:dyDescent="0.2">
      <c r="A857" s="14" t="s">
        <v>445</v>
      </c>
      <c r="B857" s="14" t="s">
        <v>447</v>
      </c>
      <c r="C857" s="37" t="s">
        <v>141</v>
      </c>
      <c r="D857" s="38">
        <v>4</v>
      </c>
      <c r="E857" s="38">
        <v>16</v>
      </c>
      <c r="F857">
        <v>59365.69</v>
      </c>
      <c r="G857">
        <f>2^(LOG(F857/Dashboard!$B$3,2)/LOG(Dashboard!$C$3/Dashboard!$B$3,2))-1</f>
        <v>1.312612725111542</v>
      </c>
      <c r="H857" s="14" t="s">
        <v>450</v>
      </c>
      <c r="S857" s="40">
        <v>404</v>
      </c>
      <c r="U857" s="35">
        <v>40404</v>
      </c>
      <c r="V857" s="41">
        <v>9.9990099990099994E-3</v>
      </c>
    </row>
    <row r="858" spans="1:22" hidden="1" x14ac:dyDescent="0.2">
      <c r="A858" s="14" t="s">
        <v>445</v>
      </c>
      <c r="B858" s="14" t="s">
        <v>447</v>
      </c>
      <c r="C858" s="37" t="s">
        <v>142</v>
      </c>
      <c r="D858" s="38">
        <v>4</v>
      </c>
      <c r="E858" s="38">
        <v>17</v>
      </c>
      <c r="F858">
        <v>51870.04</v>
      </c>
      <c r="G858">
        <f>2^(LOG(F858/Dashboard!$B$3,2)/LOG(Dashboard!$C$3/Dashboard!$B$3,2))-1</f>
        <v>1.0906402883973829</v>
      </c>
      <c r="H858" s="14" t="s">
        <v>450</v>
      </c>
      <c r="S858" s="40">
        <v>404</v>
      </c>
      <c r="U858" s="35">
        <v>40404</v>
      </c>
      <c r="V858" s="41">
        <v>9.9990099990099994E-3</v>
      </c>
    </row>
    <row r="859" spans="1:22" hidden="1" x14ac:dyDescent="0.2">
      <c r="A859" s="14" t="s">
        <v>445</v>
      </c>
      <c r="B859" s="14" t="s">
        <v>447</v>
      </c>
      <c r="C859" s="37" t="s">
        <v>143</v>
      </c>
      <c r="D859" s="38">
        <v>4</v>
      </c>
      <c r="E859" s="38">
        <v>18</v>
      </c>
      <c r="F859">
        <v>37847.42</v>
      </c>
      <c r="G859">
        <f>2^(LOG(F859/Dashboard!$B$3,2)/LOG(Dashboard!$C$3/Dashboard!$B$3,2))-1</f>
        <v>0.65176179881846608</v>
      </c>
      <c r="H859" s="24" t="s">
        <v>69</v>
      </c>
      <c r="I859" s="25">
        <v>0.5742005742006</v>
      </c>
      <c r="M859" s="25">
        <v>0.5742005742006</v>
      </c>
      <c r="S859" s="40">
        <v>401.6</v>
      </c>
      <c r="U859" s="35">
        <v>40404</v>
      </c>
      <c r="V859" s="41">
        <v>9.9970299970299995E-3</v>
      </c>
    </row>
    <row r="860" spans="1:22" hidden="1" x14ac:dyDescent="0.2">
      <c r="A860" s="14" t="s">
        <v>445</v>
      </c>
      <c r="B860" s="14" t="s">
        <v>447</v>
      </c>
      <c r="C860" s="37" t="s">
        <v>144</v>
      </c>
      <c r="D860" s="38">
        <v>4</v>
      </c>
      <c r="E860" s="38">
        <v>19</v>
      </c>
      <c r="F860">
        <v>34583.94</v>
      </c>
      <c r="G860">
        <f>2^(LOG(F860/Dashboard!$B$3,2)/LOG(Dashboard!$C$3/Dashboard!$B$3,2))-1</f>
        <v>0.5440807042171707</v>
      </c>
      <c r="H860" s="24" t="s">
        <v>69</v>
      </c>
      <c r="I860" s="25">
        <v>0.5742005742006</v>
      </c>
      <c r="M860" s="25">
        <v>0.5742005742006</v>
      </c>
      <c r="S860" s="40">
        <v>401.6</v>
      </c>
      <c r="U860" s="35">
        <v>40404</v>
      </c>
      <c r="V860" s="41">
        <v>9.9970299970299995E-3</v>
      </c>
    </row>
    <row r="861" spans="1:22" hidden="1" x14ac:dyDescent="0.2">
      <c r="A861" s="14" t="s">
        <v>445</v>
      </c>
      <c r="B861" s="14" t="s">
        <v>447</v>
      </c>
      <c r="C861" s="37" t="s">
        <v>145</v>
      </c>
      <c r="D861" s="38">
        <v>4</v>
      </c>
      <c r="E861" s="38">
        <v>20</v>
      </c>
      <c r="F861">
        <v>21435.98</v>
      </c>
      <c r="G861">
        <f>2^(LOG(F861/Dashboard!$B$3,2)/LOG(Dashboard!$C$3/Dashboard!$B$3,2))-1</f>
        <v>7.9866151687011389E-2</v>
      </c>
      <c r="H861" s="26" t="s">
        <v>72</v>
      </c>
      <c r="I861" s="27">
        <v>0.5742005742006</v>
      </c>
      <c r="N861" s="27">
        <v>0.5742005742006</v>
      </c>
      <c r="S861" s="40">
        <v>401.6</v>
      </c>
      <c r="U861" s="35">
        <v>40404</v>
      </c>
      <c r="V861" s="41">
        <v>9.9970299970299995E-3</v>
      </c>
    </row>
    <row r="862" spans="1:22" hidden="1" x14ac:dyDescent="0.2">
      <c r="A862" s="14" t="s">
        <v>445</v>
      </c>
      <c r="B862" s="14" t="s">
        <v>447</v>
      </c>
      <c r="C862" s="37" t="s">
        <v>146</v>
      </c>
      <c r="D862" s="38">
        <v>4</v>
      </c>
      <c r="E862" s="38">
        <v>21</v>
      </c>
      <c r="F862">
        <v>20286.240000000002</v>
      </c>
      <c r="G862">
        <f>2^(LOG(F862/Dashboard!$B$3,2)/LOG(Dashboard!$C$3/Dashboard!$B$3,2))-1</f>
        <v>3.6265450282230827E-2</v>
      </c>
      <c r="H862" s="26" t="s">
        <v>72</v>
      </c>
      <c r="I862" s="27">
        <v>0.5742005742006</v>
      </c>
      <c r="N862" s="27">
        <v>0.5742005742006</v>
      </c>
      <c r="S862" s="40">
        <v>401.6</v>
      </c>
      <c r="U862" s="35">
        <v>40404</v>
      </c>
      <c r="V862" s="41">
        <v>9.9970299970299995E-3</v>
      </c>
    </row>
    <row r="863" spans="1:22" hidden="1" x14ac:dyDescent="0.2">
      <c r="A863" s="14" t="s">
        <v>445</v>
      </c>
      <c r="B863" s="14" t="s">
        <v>447</v>
      </c>
      <c r="C863" s="37" t="s">
        <v>147</v>
      </c>
      <c r="D863" s="38">
        <v>4</v>
      </c>
      <c r="E863" s="38">
        <v>22</v>
      </c>
      <c r="F863">
        <v>926.37699999999995</v>
      </c>
      <c r="G863">
        <f>2^(LOG(F863/Dashboard!$B$3,2)/LOG(Dashboard!$C$3/Dashboard!$B$3,2))-1</f>
        <v>-0.89687217128509311</v>
      </c>
      <c r="H863" s="14" t="s">
        <v>75</v>
      </c>
      <c r="M863" s="25">
        <v>0.17325017325020001</v>
      </c>
      <c r="N863" s="27">
        <v>0.17325017325020001</v>
      </c>
      <c r="R863" s="28">
        <v>0.5742005742006</v>
      </c>
      <c r="S863" s="40">
        <v>400.4</v>
      </c>
      <c r="U863" s="35">
        <v>40404</v>
      </c>
      <c r="V863" s="41">
        <v>1.000198000198E-2</v>
      </c>
    </row>
    <row r="864" spans="1:22" hidden="1" x14ac:dyDescent="0.2">
      <c r="A864" s="14" t="s">
        <v>445</v>
      </c>
      <c r="B864" s="14" t="s">
        <v>447</v>
      </c>
      <c r="C864" s="37" t="s">
        <v>148</v>
      </c>
      <c r="D864" s="38">
        <v>4</v>
      </c>
      <c r="E864" s="38">
        <v>23</v>
      </c>
      <c r="F864">
        <v>841.73299999999995</v>
      </c>
      <c r="G864">
        <f>2^(LOG(F864/Dashboard!$B$3,2)/LOG(Dashboard!$C$3/Dashboard!$B$3,2))-1</f>
        <v>-0.90400123782849062</v>
      </c>
      <c r="H864" s="14" t="s">
        <v>75</v>
      </c>
      <c r="M864" s="25">
        <v>0.17325017325020001</v>
      </c>
      <c r="N864" s="27">
        <v>0.17325017325020001</v>
      </c>
      <c r="R864" s="28">
        <v>0.5742005742006</v>
      </c>
      <c r="S864" s="40">
        <v>400.4</v>
      </c>
      <c r="U864" s="35">
        <v>40404</v>
      </c>
      <c r="V864" s="41">
        <v>1.000198000198E-2</v>
      </c>
    </row>
    <row r="865" spans="1:22" hidden="1" x14ac:dyDescent="0.2">
      <c r="A865" s="14" t="s">
        <v>445</v>
      </c>
      <c r="B865" s="14" t="s">
        <v>447</v>
      </c>
      <c r="C865" s="37" t="s">
        <v>149</v>
      </c>
      <c r="D865" s="38">
        <v>4</v>
      </c>
      <c r="E865" s="38">
        <v>24</v>
      </c>
      <c r="F865">
        <v>16.457999999999998</v>
      </c>
      <c r="G865">
        <f>2^(LOG(F865/Dashboard!$B$3,2)/LOG(Dashboard!$C$3/Dashboard!$B$3,2))-1</f>
        <v>-0.99493281814237544</v>
      </c>
      <c r="H865" s="14" t="s">
        <v>449</v>
      </c>
    </row>
    <row r="866" spans="1:22" x14ac:dyDescent="0.2">
      <c r="A866" s="14" t="s">
        <v>445</v>
      </c>
      <c r="B866" s="14" t="s">
        <v>447</v>
      </c>
      <c r="C866" s="37" t="s">
        <v>150</v>
      </c>
      <c r="D866" s="38">
        <v>5</v>
      </c>
      <c r="E866" s="38">
        <v>1</v>
      </c>
      <c r="F866">
        <v>54752.62</v>
      </c>
      <c r="G866">
        <f>2^(LOG(F866/Dashboard!$B$3,2)/LOG(Dashboard!$C$3/Dashboard!$B$3,2))-1</f>
        <v>1.176903696730121</v>
      </c>
      <c r="H866" s="16" t="s">
        <v>47</v>
      </c>
      <c r="I866" s="17">
        <v>2.4007524007519998</v>
      </c>
      <c r="J866" s="17">
        <v>2.4007524007519998</v>
      </c>
      <c r="S866" s="40">
        <v>402</v>
      </c>
      <c r="U866" s="35">
        <v>40404</v>
      </c>
      <c r="V866" s="41">
        <v>9.9975249975250008E-3</v>
      </c>
    </row>
    <row r="867" spans="1:22" x14ac:dyDescent="0.2">
      <c r="A867" s="14" t="s">
        <v>445</v>
      </c>
      <c r="B867" s="14" t="s">
        <v>447</v>
      </c>
      <c r="C867" s="37" t="s">
        <v>151</v>
      </c>
      <c r="D867" s="38">
        <v>5</v>
      </c>
      <c r="E867" s="38">
        <v>2</v>
      </c>
      <c r="F867">
        <v>32886.370000000003</v>
      </c>
      <c r="G867">
        <f>2^(LOG(F867/Dashboard!$B$3,2)/LOG(Dashboard!$C$3/Dashboard!$B$3,2))-1</f>
        <v>0.48706012819372857</v>
      </c>
      <c r="H867" s="16" t="s">
        <v>47</v>
      </c>
      <c r="I867" s="17">
        <v>2.4007524007519998</v>
      </c>
      <c r="J867" s="17">
        <v>2.4007524007519998</v>
      </c>
      <c r="S867" s="40">
        <v>402</v>
      </c>
      <c r="U867" s="35">
        <v>40404</v>
      </c>
      <c r="V867" s="41">
        <v>9.9975249975250008E-3</v>
      </c>
    </row>
    <row r="868" spans="1:22" x14ac:dyDescent="0.2">
      <c r="A868" s="14" t="s">
        <v>445</v>
      </c>
      <c r="B868" s="14" t="s">
        <v>447</v>
      </c>
      <c r="C868" s="37" t="s">
        <v>152</v>
      </c>
      <c r="D868" s="38">
        <v>5</v>
      </c>
      <c r="E868" s="38">
        <v>3</v>
      </c>
      <c r="F868">
        <v>40389.08</v>
      </c>
      <c r="G868">
        <f>2^(LOG(F868/Dashboard!$B$3,2)/LOG(Dashboard!$C$3/Dashboard!$B$3,2))-1</f>
        <v>0.73400549666997916</v>
      </c>
      <c r="H868" s="16" t="s">
        <v>47</v>
      </c>
      <c r="I868" s="17">
        <v>2.4007524007519998</v>
      </c>
      <c r="J868" s="17">
        <v>2.4007524007519998</v>
      </c>
      <c r="S868" s="40">
        <v>402</v>
      </c>
      <c r="U868" s="35">
        <v>40404</v>
      </c>
      <c r="V868" s="41">
        <v>9.9975249975250008E-3</v>
      </c>
    </row>
    <row r="869" spans="1:22" x14ac:dyDescent="0.2">
      <c r="A869" s="14" t="s">
        <v>445</v>
      </c>
      <c r="B869" s="14" t="s">
        <v>447</v>
      </c>
      <c r="C869" s="37" t="s">
        <v>153</v>
      </c>
      <c r="D869" s="38">
        <v>5</v>
      </c>
      <c r="E869" s="38">
        <v>4</v>
      </c>
      <c r="F869">
        <v>44247.41</v>
      </c>
      <c r="G869">
        <f>2^(LOG(F869/Dashboard!$B$3,2)/LOG(Dashboard!$C$3/Dashboard!$B$3,2))-1</f>
        <v>0.85640763456297342</v>
      </c>
      <c r="H869" s="18" t="s">
        <v>51</v>
      </c>
      <c r="I869" s="19">
        <v>1.0389803438909999</v>
      </c>
      <c r="K869" s="19">
        <v>1.0389803438909999</v>
      </c>
      <c r="S869" s="40">
        <v>430.8</v>
      </c>
      <c r="T869" s="40">
        <v>2684.08</v>
      </c>
      <c r="U869" s="35">
        <v>43119.198802400002</v>
      </c>
      <c r="V869" s="41">
        <v>9.9909091997331702E-3</v>
      </c>
    </row>
    <row r="870" spans="1:22" x14ac:dyDescent="0.2">
      <c r="A870" s="14" t="s">
        <v>445</v>
      </c>
      <c r="B870" s="14" t="s">
        <v>447</v>
      </c>
      <c r="C870" s="37" t="s">
        <v>154</v>
      </c>
      <c r="D870" s="38">
        <v>5</v>
      </c>
      <c r="E870" s="38">
        <v>5</v>
      </c>
      <c r="F870">
        <v>46932.5</v>
      </c>
      <c r="G870">
        <f>2^(LOG(F870/Dashboard!$B$3,2)/LOG(Dashboard!$C$3/Dashboard!$B$3,2))-1</f>
        <v>0.93999830145895436</v>
      </c>
      <c r="H870" s="18" t="s">
        <v>51</v>
      </c>
      <c r="I870" s="19">
        <v>1.0389803438909999</v>
      </c>
      <c r="K870" s="19">
        <v>1.0389803438909999</v>
      </c>
      <c r="S870" s="40">
        <v>430.8</v>
      </c>
      <c r="T870" s="40">
        <v>2684.08</v>
      </c>
      <c r="U870" s="35">
        <v>43119.198802400002</v>
      </c>
      <c r="V870" s="41">
        <v>9.9909091997331702E-3</v>
      </c>
    </row>
    <row r="871" spans="1:22" x14ac:dyDescent="0.2">
      <c r="A871" s="14" t="s">
        <v>445</v>
      </c>
      <c r="B871" s="14" t="s">
        <v>447</v>
      </c>
      <c r="C871" s="37" t="s">
        <v>155</v>
      </c>
      <c r="D871" s="38">
        <v>5</v>
      </c>
      <c r="E871" s="38">
        <v>6</v>
      </c>
      <c r="F871">
        <v>43532.65</v>
      </c>
      <c r="G871">
        <f>2^(LOG(F871/Dashboard!$B$3,2)/LOG(Dashboard!$C$3/Dashboard!$B$3,2))-1</f>
        <v>0.83394264300364207</v>
      </c>
      <c r="H871" s="18" t="s">
        <v>51</v>
      </c>
      <c r="I871" s="19">
        <v>1.0389803438909999</v>
      </c>
      <c r="K871" s="19">
        <v>1.0389803438909999</v>
      </c>
      <c r="S871" s="40">
        <v>430.8</v>
      </c>
      <c r="T871" s="40">
        <v>2684.08</v>
      </c>
      <c r="U871" s="35">
        <v>43119.198802400002</v>
      </c>
      <c r="V871" s="41">
        <v>9.9909091997331702E-3</v>
      </c>
    </row>
    <row r="872" spans="1:22" x14ac:dyDescent="0.2">
      <c r="A872" s="14" t="s">
        <v>445</v>
      </c>
      <c r="B872" s="14" t="s">
        <v>447</v>
      </c>
      <c r="C872" s="37" t="s">
        <v>156</v>
      </c>
      <c r="D872" s="38">
        <v>5</v>
      </c>
      <c r="E872" s="38">
        <v>7</v>
      </c>
      <c r="F872">
        <v>1185.01</v>
      </c>
      <c r="G872">
        <f>2^(LOG(F872/Dashboard!$B$3,2)/LOG(Dashboard!$C$3/Dashboard!$B$3,2))-1</f>
        <v>-0.8760290117342473</v>
      </c>
      <c r="H872" s="20" t="s">
        <v>55</v>
      </c>
      <c r="I872" s="21">
        <v>2.079002079002E-2</v>
      </c>
      <c r="L872" s="21">
        <v>2.079002079002E-2</v>
      </c>
      <c r="S872" s="40">
        <v>403.6</v>
      </c>
      <c r="U872" s="35">
        <v>40404</v>
      </c>
      <c r="V872" s="41">
        <v>9.9995049995050007E-3</v>
      </c>
    </row>
    <row r="873" spans="1:22" x14ac:dyDescent="0.2">
      <c r="A873" s="14" t="s">
        <v>445</v>
      </c>
      <c r="B873" s="14" t="s">
        <v>447</v>
      </c>
      <c r="C873" s="37" t="s">
        <v>157</v>
      </c>
      <c r="D873" s="38">
        <v>5</v>
      </c>
      <c r="E873" s="38">
        <v>8</v>
      </c>
      <c r="F873">
        <v>900.51300000000003</v>
      </c>
      <c r="G873">
        <f>2^(LOG(F873/Dashboard!$B$3,2)/LOG(Dashboard!$C$3/Dashboard!$B$3,2))-1</f>
        <v>-0.89903239854453987</v>
      </c>
      <c r="H873" s="20" t="s">
        <v>55</v>
      </c>
      <c r="I873" s="21">
        <v>2.079002079002E-2</v>
      </c>
      <c r="L873" s="21">
        <v>2.079002079002E-2</v>
      </c>
      <c r="S873" s="40">
        <v>403.6</v>
      </c>
      <c r="U873" s="35">
        <v>40404</v>
      </c>
      <c r="V873" s="41">
        <v>9.9995049995050007E-3</v>
      </c>
    </row>
    <row r="874" spans="1:22" x14ac:dyDescent="0.2">
      <c r="A874" s="14" t="s">
        <v>445</v>
      </c>
      <c r="B874" s="14" t="s">
        <v>447</v>
      </c>
      <c r="C874" s="37" t="s">
        <v>158</v>
      </c>
      <c r="D874" s="38">
        <v>5</v>
      </c>
      <c r="E874" s="38">
        <v>9</v>
      </c>
      <c r="F874">
        <v>1232.0340000000001</v>
      </c>
      <c r="G874">
        <f>2^(LOG(F874/Dashboard!$B$3,2)/LOG(Dashboard!$C$3/Dashboard!$B$3,2))-1</f>
        <v>-0.87236933483934176</v>
      </c>
      <c r="H874" s="20" t="s">
        <v>55</v>
      </c>
      <c r="I874" s="21">
        <v>2.079002079002E-2</v>
      </c>
      <c r="L874" s="21">
        <v>2.079002079002E-2</v>
      </c>
      <c r="S874" s="40">
        <v>403.6</v>
      </c>
      <c r="U874" s="35">
        <v>40404</v>
      </c>
      <c r="V874" s="41">
        <v>9.9995049995050007E-3</v>
      </c>
    </row>
    <row r="875" spans="1:22" hidden="1" x14ac:dyDescent="0.2">
      <c r="A875" s="14" t="s">
        <v>445</v>
      </c>
      <c r="B875" s="14" t="s">
        <v>447</v>
      </c>
      <c r="C875" s="37" t="s">
        <v>159</v>
      </c>
      <c r="D875" s="38">
        <v>5</v>
      </c>
      <c r="E875" s="38">
        <v>10</v>
      </c>
      <c r="F875">
        <v>31891.81</v>
      </c>
      <c r="G875">
        <f>2^(LOG(F875/Dashboard!$B$3,2)/LOG(Dashboard!$C$3/Dashboard!$B$3,2))-1</f>
        <v>0.45330892865947314</v>
      </c>
      <c r="H875" s="14" t="s">
        <v>59</v>
      </c>
      <c r="J875" s="17">
        <v>2.3955895171439998</v>
      </c>
      <c r="K875" s="19">
        <v>1.052180493804</v>
      </c>
      <c r="S875" s="40">
        <v>423.6</v>
      </c>
      <c r="T875" s="40">
        <v>2148.16</v>
      </c>
      <c r="U875" s="35">
        <v>42578.246093510003</v>
      </c>
      <c r="V875" s="41">
        <v>9.9966541380115698E-3</v>
      </c>
    </row>
    <row r="876" spans="1:22" hidden="1" x14ac:dyDescent="0.2">
      <c r="A876" s="14" t="s">
        <v>445</v>
      </c>
      <c r="B876" s="14" t="s">
        <v>447</v>
      </c>
      <c r="C876" s="37" t="s">
        <v>160</v>
      </c>
      <c r="D876" s="38">
        <v>5</v>
      </c>
      <c r="E876" s="38">
        <v>11</v>
      </c>
      <c r="F876">
        <v>46194.22</v>
      </c>
      <c r="G876">
        <f>2^(LOG(F876/Dashboard!$B$3,2)/LOG(Dashboard!$C$3/Dashboard!$B$3,2))-1</f>
        <v>0.91713779531025619</v>
      </c>
      <c r="H876" s="14" t="s">
        <v>59</v>
      </c>
      <c r="J876" s="17">
        <v>2.3955895171439998</v>
      </c>
      <c r="K876" s="19">
        <v>1.052180493804</v>
      </c>
      <c r="S876" s="40">
        <v>423.6</v>
      </c>
      <c r="T876" s="40">
        <v>2148.16</v>
      </c>
      <c r="U876" s="35">
        <v>42578.246093510003</v>
      </c>
      <c r="V876" s="41">
        <v>9.9966541380115698E-3</v>
      </c>
    </row>
    <row r="877" spans="1:22" hidden="1" x14ac:dyDescent="0.2">
      <c r="A877" s="14" t="s">
        <v>445</v>
      </c>
      <c r="B877" s="14" t="s">
        <v>447</v>
      </c>
      <c r="C877" s="37" t="s">
        <v>161</v>
      </c>
      <c r="D877" s="38">
        <v>5</v>
      </c>
      <c r="E877" s="38">
        <v>12</v>
      </c>
      <c r="F877">
        <v>5932.1019999999999</v>
      </c>
      <c r="G877">
        <f>2^(LOG(F877/Dashboard!$B$3,2)/LOG(Dashboard!$C$3/Dashboard!$B$3,2))-1</f>
        <v>-0.58670783113293234</v>
      </c>
      <c r="H877" s="14" t="s">
        <v>59</v>
      </c>
      <c r="J877" s="17">
        <v>2.4007524007519998</v>
      </c>
      <c r="L877" s="21">
        <v>2.079002079002E-2</v>
      </c>
      <c r="S877" s="40">
        <v>401.6</v>
      </c>
      <c r="U877" s="35">
        <v>40404</v>
      </c>
      <c r="V877" s="41">
        <v>9.9980199980200003E-3</v>
      </c>
    </row>
    <row r="878" spans="1:22" hidden="1" x14ac:dyDescent="0.2">
      <c r="A878" s="14" t="s">
        <v>445</v>
      </c>
      <c r="B878" s="14" t="s">
        <v>447</v>
      </c>
      <c r="C878" s="37" t="s">
        <v>162</v>
      </c>
      <c r="D878" s="38">
        <v>5</v>
      </c>
      <c r="E878" s="38">
        <v>13</v>
      </c>
      <c r="F878">
        <v>5113.8810000000003</v>
      </c>
      <c r="G878">
        <f>2^(LOG(F878/Dashboard!$B$3,2)/LOG(Dashboard!$C$3/Dashboard!$B$3,2))-1</f>
        <v>-0.63011365813264875</v>
      </c>
      <c r="H878" s="14" t="s">
        <v>59</v>
      </c>
      <c r="J878" s="17">
        <v>2.4007524007519998</v>
      </c>
      <c r="L878" s="21">
        <v>2.079002079002E-2</v>
      </c>
      <c r="S878" s="40">
        <v>401.6</v>
      </c>
      <c r="U878" s="35">
        <v>40404</v>
      </c>
      <c r="V878" s="41">
        <v>9.9980199980200003E-3</v>
      </c>
    </row>
    <row r="879" spans="1:22" hidden="1" x14ac:dyDescent="0.2">
      <c r="A879" s="14" t="s">
        <v>445</v>
      </c>
      <c r="B879" s="14" t="s">
        <v>447</v>
      </c>
      <c r="C879" s="37" t="s">
        <v>163</v>
      </c>
      <c r="D879" s="38">
        <v>5</v>
      </c>
      <c r="E879" s="38">
        <v>14</v>
      </c>
      <c r="F879">
        <v>36330.89</v>
      </c>
      <c r="G879">
        <f>2^(LOG(F879/Dashboard!$B$3,2)/LOG(Dashboard!$C$3/Dashboard!$B$3,2))-1</f>
        <v>0.60202701945493176</v>
      </c>
      <c r="H879" s="22" t="s">
        <v>64</v>
      </c>
      <c r="I879" s="23">
        <v>9.9990099990099992</v>
      </c>
      <c r="Q879" s="23">
        <v>9.9990099990099992</v>
      </c>
      <c r="S879" s="40">
        <v>363.6</v>
      </c>
      <c r="U879" s="35">
        <v>40404</v>
      </c>
      <c r="V879" s="41">
        <v>9.9990099990099994E-3</v>
      </c>
    </row>
    <row r="880" spans="1:22" hidden="1" x14ac:dyDescent="0.2">
      <c r="A880" s="14" t="s">
        <v>445</v>
      </c>
      <c r="B880" s="14" t="s">
        <v>447</v>
      </c>
      <c r="C880" s="37" t="s">
        <v>164</v>
      </c>
      <c r="D880" s="38">
        <v>5</v>
      </c>
      <c r="E880" s="38">
        <v>15</v>
      </c>
      <c r="F880">
        <v>59043.58</v>
      </c>
      <c r="G880">
        <f>2^(LOG(F880/Dashboard!$B$3,2)/LOG(Dashboard!$C$3/Dashboard!$B$3,2))-1</f>
        <v>1.303225448392435</v>
      </c>
      <c r="H880" s="14" t="s">
        <v>451</v>
      </c>
      <c r="S880" s="40">
        <v>430.8</v>
      </c>
      <c r="T880" s="40">
        <v>2688</v>
      </c>
      <c r="U880" s="35">
        <v>43118.879999999997</v>
      </c>
      <c r="V880" s="41">
        <v>9.9909830682058508E-3</v>
      </c>
    </row>
    <row r="881" spans="1:22" hidden="1" x14ac:dyDescent="0.2">
      <c r="A881" s="14" t="s">
        <v>445</v>
      </c>
      <c r="B881" s="14" t="s">
        <v>447</v>
      </c>
      <c r="C881" s="37" t="s">
        <v>165</v>
      </c>
      <c r="D881" s="38">
        <v>5</v>
      </c>
      <c r="E881" s="38">
        <v>16</v>
      </c>
      <c r="F881">
        <v>75591.39</v>
      </c>
      <c r="G881">
        <f>2^(LOG(F881/Dashboard!$B$3,2)/LOG(Dashboard!$C$3/Dashboard!$B$3,2))-1</f>
        <v>1.7704722947385623</v>
      </c>
      <c r="H881" s="14" t="s">
        <v>450</v>
      </c>
      <c r="S881" s="40">
        <v>404</v>
      </c>
      <c r="U881" s="35">
        <v>40404</v>
      </c>
      <c r="V881" s="41">
        <v>9.9990099990099994E-3</v>
      </c>
    </row>
    <row r="882" spans="1:22" hidden="1" x14ac:dyDescent="0.2">
      <c r="A882" s="14" t="s">
        <v>445</v>
      </c>
      <c r="B882" s="14" t="s">
        <v>447</v>
      </c>
      <c r="C882" s="37" t="s">
        <v>166</v>
      </c>
      <c r="D882" s="38">
        <v>5</v>
      </c>
      <c r="E882" s="38">
        <v>17</v>
      </c>
      <c r="F882">
        <v>59619.62</v>
      </c>
      <c r="G882">
        <f>2^(LOG(F882/Dashboard!$B$3,2)/LOG(Dashboard!$C$3/Dashboard!$B$3,2))-1</f>
        <v>1.3200039666316532</v>
      </c>
      <c r="H882" s="14" t="s">
        <v>450</v>
      </c>
      <c r="S882" s="40">
        <v>404</v>
      </c>
      <c r="U882" s="35">
        <v>40404</v>
      </c>
      <c r="V882" s="41">
        <v>9.9990099990099994E-3</v>
      </c>
    </row>
    <row r="883" spans="1:22" hidden="1" x14ac:dyDescent="0.2">
      <c r="A883" s="14" t="s">
        <v>445</v>
      </c>
      <c r="B883" s="14" t="s">
        <v>447</v>
      </c>
      <c r="C883" s="37" t="s">
        <v>167</v>
      </c>
      <c r="D883" s="38">
        <v>5</v>
      </c>
      <c r="E883" s="38">
        <v>18</v>
      </c>
      <c r="F883">
        <v>63861.2</v>
      </c>
      <c r="G883">
        <f>2^(LOG(F883/Dashboard!$B$3,2)/LOG(Dashboard!$C$3/Dashboard!$B$3,2))-1</f>
        <v>1.4423226435096819</v>
      </c>
      <c r="H883" s="24" t="s">
        <v>69</v>
      </c>
      <c r="I883" s="25">
        <v>0.17325017325020001</v>
      </c>
      <c r="M883" s="25">
        <v>0.17325017325020001</v>
      </c>
      <c r="S883" s="40">
        <v>403.2</v>
      </c>
      <c r="U883" s="35">
        <v>40404</v>
      </c>
      <c r="V883" s="41">
        <v>9.996534996535E-3</v>
      </c>
    </row>
    <row r="884" spans="1:22" hidden="1" x14ac:dyDescent="0.2">
      <c r="A884" s="14" t="s">
        <v>445</v>
      </c>
      <c r="B884" s="14" t="s">
        <v>447</v>
      </c>
      <c r="C884" s="37" t="s">
        <v>168</v>
      </c>
      <c r="D884" s="38">
        <v>5</v>
      </c>
      <c r="E884" s="38">
        <v>19</v>
      </c>
      <c r="F884">
        <v>81046.2</v>
      </c>
      <c r="G884">
        <f>2^(LOG(F884/Dashboard!$B$3,2)/LOG(Dashboard!$C$3/Dashboard!$B$3,2))-1</f>
        <v>1.9186127230249159</v>
      </c>
      <c r="H884" s="24" t="s">
        <v>69</v>
      </c>
      <c r="I884" s="25">
        <v>0.17325017325020001</v>
      </c>
      <c r="M884" s="25">
        <v>0.17325017325020001</v>
      </c>
      <c r="S884" s="40">
        <v>403.2</v>
      </c>
      <c r="U884" s="35">
        <v>40404</v>
      </c>
      <c r="V884" s="41">
        <v>9.996534996535E-3</v>
      </c>
    </row>
    <row r="885" spans="1:22" hidden="1" x14ac:dyDescent="0.2">
      <c r="A885" s="14" t="s">
        <v>445</v>
      </c>
      <c r="B885" s="14" t="s">
        <v>447</v>
      </c>
      <c r="C885" s="37" t="s">
        <v>169</v>
      </c>
      <c r="D885" s="38">
        <v>5</v>
      </c>
      <c r="E885" s="38">
        <v>20</v>
      </c>
      <c r="F885">
        <v>36932.800000000003</v>
      </c>
      <c r="G885">
        <f>2^(LOG(F885/Dashboard!$B$3,2)/LOG(Dashboard!$C$3/Dashboard!$B$3,2))-1</f>
        <v>0.62182827318907719</v>
      </c>
      <c r="H885" s="26" t="s">
        <v>72</v>
      </c>
      <c r="I885" s="27">
        <v>0.17325017325020001</v>
      </c>
      <c r="N885" s="27">
        <v>0.17325017325020001</v>
      </c>
      <c r="S885" s="40">
        <v>403.2</v>
      </c>
      <c r="U885" s="35">
        <v>40404</v>
      </c>
      <c r="V885" s="41">
        <v>9.996534996535E-3</v>
      </c>
    </row>
    <row r="886" spans="1:22" hidden="1" x14ac:dyDescent="0.2">
      <c r="A886" s="14" t="s">
        <v>445</v>
      </c>
      <c r="B886" s="14" t="s">
        <v>447</v>
      </c>
      <c r="C886" s="37" t="s">
        <v>170</v>
      </c>
      <c r="D886" s="38">
        <v>5</v>
      </c>
      <c r="E886" s="38">
        <v>21</v>
      </c>
      <c r="F886">
        <v>37932.07</v>
      </c>
      <c r="G886">
        <f>2^(LOG(F886/Dashboard!$B$3,2)/LOG(Dashboard!$C$3/Dashboard!$B$3,2))-1</f>
        <v>0.654522921370017</v>
      </c>
      <c r="H886" s="26" t="s">
        <v>72</v>
      </c>
      <c r="I886" s="27">
        <v>0.17325017325020001</v>
      </c>
      <c r="N886" s="27">
        <v>0.17325017325020001</v>
      </c>
      <c r="S886" s="40">
        <v>403.2</v>
      </c>
      <c r="U886" s="35">
        <v>40404</v>
      </c>
      <c r="V886" s="41">
        <v>9.996534996535E-3</v>
      </c>
    </row>
    <row r="887" spans="1:22" hidden="1" x14ac:dyDescent="0.2">
      <c r="A887" s="14" t="s">
        <v>445</v>
      </c>
      <c r="B887" s="14" t="s">
        <v>447</v>
      </c>
      <c r="C887" s="37" t="s">
        <v>171</v>
      </c>
      <c r="D887" s="38">
        <v>5</v>
      </c>
      <c r="E887" s="38">
        <v>22</v>
      </c>
      <c r="F887">
        <v>1674.0609999999999</v>
      </c>
      <c r="G887">
        <f>2^(LOG(F887/Dashboard!$B$3,2)/LOG(Dashboard!$C$3/Dashboard!$B$3,2))-1</f>
        <v>-0.83949184844927904</v>
      </c>
      <c r="H887" s="14" t="s">
        <v>75</v>
      </c>
      <c r="M887" s="25">
        <v>0.17325017325020001</v>
      </c>
      <c r="N887" s="27">
        <v>0.17325017325020001</v>
      </c>
      <c r="R887" s="28">
        <v>0.17325017325020001</v>
      </c>
      <c r="S887" s="40">
        <v>402</v>
      </c>
      <c r="U887" s="35">
        <v>40404</v>
      </c>
      <c r="V887" s="41">
        <v>1.0001485001485001E-2</v>
      </c>
    </row>
    <row r="888" spans="1:22" hidden="1" x14ac:dyDescent="0.2">
      <c r="A888" s="14" t="s">
        <v>445</v>
      </c>
      <c r="B888" s="14" t="s">
        <v>447</v>
      </c>
      <c r="C888" s="37" t="s">
        <v>172</v>
      </c>
      <c r="D888" s="38">
        <v>5</v>
      </c>
      <c r="E888" s="38">
        <v>23</v>
      </c>
      <c r="F888">
        <v>1072.152</v>
      </c>
      <c r="G888">
        <f>2^(LOG(F888/Dashboard!$B$3,2)/LOG(Dashboard!$C$3/Dashboard!$B$3,2))-1</f>
        <v>-0.8849663019832289</v>
      </c>
      <c r="H888" s="14" t="s">
        <v>75</v>
      </c>
      <c r="M888" s="25">
        <v>0.17325017325020001</v>
      </c>
      <c r="N888" s="27">
        <v>0.17325017325020001</v>
      </c>
      <c r="R888" s="28">
        <v>0.17325017325020001</v>
      </c>
      <c r="S888" s="40">
        <v>402</v>
      </c>
      <c r="U888" s="35">
        <v>40404</v>
      </c>
      <c r="V888" s="41">
        <v>1.0001485001485001E-2</v>
      </c>
    </row>
    <row r="889" spans="1:22" hidden="1" x14ac:dyDescent="0.2">
      <c r="A889" s="14" t="s">
        <v>445</v>
      </c>
      <c r="B889" s="14" t="s">
        <v>447</v>
      </c>
      <c r="C889" s="37" t="s">
        <v>173</v>
      </c>
      <c r="D889" s="38">
        <v>5</v>
      </c>
      <c r="E889" s="38">
        <v>24</v>
      </c>
      <c r="F889">
        <v>11.756</v>
      </c>
      <c r="G889">
        <f>2^(LOG(F889/Dashboard!$B$3,2)/LOG(Dashboard!$C$3/Dashboard!$B$3,2))-1</f>
        <v>-0.99605970382272846</v>
      </c>
      <c r="H889" s="14" t="s">
        <v>449</v>
      </c>
    </row>
    <row r="890" spans="1:22" x14ac:dyDescent="0.2">
      <c r="A890" s="14" t="s">
        <v>445</v>
      </c>
      <c r="B890" s="14" t="s">
        <v>447</v>
      </c>
      <c r="C890" s="37" t="s">
        <v>174</v>
      </c>
      <c r="D890" s="38">
        <v>6</v>
      </c>
      <c r="E890" s="38">
        <v>1</v>
      </c>
      <c r="F890">
        <v>47999.95</v>
      </c>
      <c r="G890">
        <f>2^(LOG(F890/Dashboard!$B$3,2)/LOG(Dashboard!$C$3/Dashboard!$B$3,2))-1</f>
        <v>0.972891691394977</v>
      </c>
      <c r="H890" s="16" t="s">
        <v>47</v>
      </c>
      <c r="I890" s="17">
        <v>0.51975051975050002</v>
      </c>
      <c r="J890" s="17">
        <v>0.51975051975050002</v>
      </c>
      <c r="S890" s="40">
        <v>403.6</v>
      </c>
      <c r="U890" s="35">
        <v>40404</v>
      </c>
      <c r="V890" s="41">
        <v>9.9995049995050007E-3</v>
      </c>
    </row>
    <row r="891" spans="1:22" x14ac:dyDescent="0.2">
      <c r="A891" s="14" t="s">
        <v>445</v>
      </c>
      <c r="B891" s="14" t="s">
        <v>447</v>
      </c>
      <c r="C891" s="37" t="s">
        <v>175</v>
      </c>
      <c r="D891" s="38">
        <v>6</v>
      </c>
      <c r="E891" s="38">
        <v>2</v>
      </c>
      <c r="F891">
        <v>49817.43</v>
      </c>
      <c r="G891">
        <f>2^(LOG(F891/Dashboard!$B$3,2)/LOG(Dashboard!$C$3/Dashboard!$B$3,2))-1</f>
        <v>1.0284762574050812</v>
      </c>
      <c r="H891" s="16" t="s">
        <v>47</v>
      </c>
      <c r="I891" s="17">
        <v>0.51975051975050002</v>
      </c>
      <c r="J891" s="17">
        <v>0.51975051975050002</v>
      </c>
      <c r="S891" s="40">
        <v>403.6</v>
      </c>
      <c r="U891" s="35">
        <v>40404</v>
      </c>
      <c r="V891" s="41">
        <v>9.9995049995050007E-3</v>
      </c>
    </row>
    <row r="892" spans="1:22" x14ac:dyDescent="0.2">
      <c r="A892" s="14" t="s">
        <v>445</v>
      </c>
      <c r="B892" s="14" t="s">
        <v>447</v>
      </c>
      <c r="C892" s="37" t="s">
        <v>176</v>
      </c>
      <c r="D892" s="38">
        <v>6</v>
      </c>
      <c r="E892" s="38">
        <v>3</v>
      </c>
      <c r="F892">
        <v>36361.46</v>
      </c>
      <c r="G892">
        <f>2^(LOG(F892/Dashboard!$B$3,2)/LOG(Dashboard!$C$3/Dashboard!$B$3,2))-1</f>
        <v>0.60303467756386597</v>
      </c>
      <c r="H892" s="16" t="s">
        <v>47</v>
      </c>
      <c r="I892" s="17">
        <v>0.51975051975050002</v>
      </c>
      <c r="J892" s="17">
        <v>0.51975051975050002</v>
      </c>
      <c r="S892" s="40">
        <v>403.6</v>
      </c>
      <c r="U892" s="35">
        <v>40404</v>
      </c>
      <c r="V892" s="41">
        <v>9.9995049995050007E-3</v>
      </c>
    </row>
    <row r="893" spans="1:22" x14ac:dyDescent="0.2">
      <c r="A893" s="14" t="s">
        <v>445</v>
      </c>
      <c r="B893" s="14" t="s">
        <v>447</v>
      </c>
      <c r="C893" s="37" t="s">
        <v>177</v>
      </c>
      <c r="D893" s="38">
        <v>6</v>
      </c>
      <c r="E893" s="38">
        <v>4</v>
      </c>
      <c r="F893">
        <v>69125.56</v>
      </c>
      <c r="G893">
        <f>2^(LOG(F893/Dashboard!$B$3,2)/LOG(Dashboard!$C$3/Dashboard!$B$3,2))-1</f>
        <v>1.5913239492357074</v>
      </c>
      <c r="H893" s="18" t="s">
        <v>51</v>
      </c>
      <c r="I893" s="19">
        <v>0.21939310785669999</v>
      </c>
      <c r="K893" s="19">
        <v>0.21939310785669999</v>
      </c>
      <c r="S893" s="40">
        <v>430.8</v>
      </c>
      <c r="T893" s="40">
        <v>2686.88</v>
      </c>
      <c r="U893" s="35">
        <v>43118.947957930002</v>
      </c>
      <c r="V893" s="41">
        <v>9.9909673218443792E-3</v>
      </c>
    </row>
    <row r="894" spans="1:22" x14ac:dyDescent="0.2">
      <c r="A894" s="14" t="s">
        <v>445</v>
      </c>
      <c r="B894" s="14" t="s">
        <v>447</v>
      </c>
      <c r="C894" s="37" t="s">
        <v>178</v>
      </c>
      <c r="D894" s="38">
        <v>6</v>
      </c>
      <c r="E894" s="38">
        <v>5</v>
      </c>
      <c r="F894">
        <v>62104.85</v>
      </c>
      <c r="G894">
        <f>2^(LOG(F894/Dashboard!$B$3,2)/LOG(Dashboard!$C$3/Dashboard!$B$3,2))-1</f>
        <v>1.3919297428001332</v>
      </c>
      <c r="H894" s="18" t="s">
        <v>51</v>
      </c>
      <c r="I894" s="19">
        <v>0.21939310785669999</v>
      </c>
      <c r="K894" s="19">
        <v>0.21939310785669999</v>
      </c>
      <c r="S894" s="40">
        <v>430.8</v>
      </c>
      <c r="T894" s="40">
        <v>2686.88</v>
      </c>
      <c r="U894" s="35">
        <v>43118.947957930002</v>
      </c>
      <c r="V894" s="41">
        <v>9.9909673218443792E-3</v>
      </c>
    </row>
    <row r="895" spans="1:22" x14ac:dyDescent="0.2">
      <c r="A895" s="14" t="s">
        <v>445</v>
      </c>
      <c r="B895" s="14" t="s">
        <v>447</v>
      </c>
      <c r="C895" s="37" t="s">
        <v>179</v>
      </c>
      <c r="D895" s="38">
        <v>6</v>
      </c>
      <c r="E895" s="38">
        <v>6</v>
      </c>
      <c r="F895">
        <v>47666.07</v>
      </c>
      <c r="G895">
        <f>2^(LOG(F895/Dashboard!$B$3,2)/LOG(Dashboard!$C$3/Dashboard!$B$3,2))-1</f>
        <v>0.96262323627368951</v>
      </c>
      <c r="H895" s="18" t="s">
        <v>51</v>
      </c>
      <c r="I895" s="19">
        <v>0.21939310785669999</v>
      </c>
      <c r="K895" s="19">
        <v>0.21939310785669999</v>
      </c>
      <c r="S895" s="40">
        <v>430.8</v>
      </c>
      <c r="T895" s="40">
        <v>2686.88</v>
      </c>
      <c r="U895" s="35">
        <v>43118.947957930002</v>
      </c>
      <c r="V895" s="41">
        <v>9.9909673218443792E-3</v>
      </c>
    </row>
    <row r="896" spans="1:22" x14ac:dyDescent="0.2">
      <c r="A896" s="14" t="s">
        <v>445</v>
      </c>
      <c r="B896" s="14" t="s">
        <v>447</v>
      </c>
      <c r="C896" s="37" t="s">
        <v>180</v>
      </c>
      <c r="D896" s="38">
        <v>6</v>
      </c>
      <c r="E896" s="38">
        <v>7</v>
      </c>
      <c r="F896">
        <v>3663.1849999999999</v>
      </c>
      <c r="G896">
        <f>2^(LOG(F896/Dashboard!$B$3,2)/LOG(Dashboard!$C$3/Dashboard!$B$3,2))-1</f>
        <v>-0.71176479949655636</v>
      </c>
      <c r="H896" s="20" t="s">
        <v>55</v>
      </c>
      <c r="I896" s="21">
        <v>6.9300069300070001E-3</v>
      </c>
      <c r="L896" s="21">
        <v>6.9300069300070001E-3</v>
      </c>
      <c r="S896" s="40">
        <v>404</v>
      </c>
      <c r="U896" s="35">
        <v>40404</v>
      </c>
      <c r="V896" s="41">
        <v>1.0002475002475E-2</v>
      </c>
    </row>
    <row r="897" spans="1:22" x14ac:dyDescent="0.2">
      <c r="A897" s="14" t="s">
        <v>445</v>
      </c>
      <c r="B897" s="14" t="s">
        <v>447</v>
      </c>
      <c r="C897" s="37" t="s">
        <v>181</v>
      </c>
      <c r="D897" s="38">
        <v>6</v>
      </c>
      <c r="E897" s="38">
        <v>8</v>
      </c>
      <c r="F897">
        <v>3743.1260000000002</v>
      </c>
      <c r="G897">
        <f>2^(LOG(F897/Dashboard!$B$3,2)/LOG(Dashboard!$C$3/Dashboard!$B$3,2))-1</f>
        <v>-0.7070751444642136</v>
      </c>
      <c r="H897" s="20" t="s">
        <v>55</v>
      </c>
      <c r="I897" s="21">
        <v>6.9300069300070001E-3</v>
      </c>
      <c r="L897" s="21">
        <v>6.9300069300070001E-3</v>
      </c>
      <c r="S897" s="40">
        <v>404</v>
      </c>
      <c r="U897" s="35">
        <v>40404</v>
      </c>
      <c r="V897" s="41">
        <v>1.0002475002475E-2</v>
      </c>
    </row>
    <row r="898" spans="1:22" x14ac:dyDescent="0.2">
      <c r="A898" s="14" t="s">
        <v>445</v>
      </c>
      <c r="B898" s="14" t="s">
        <v>447</v>
      </c>
      <c r="C898" s="37" t="s">
        <v>182</v>
      </c>
      <c r="D898" s="38">
        <v>6</v>
      </c>
      <c r="E898" s="38">
        <v>9</v>
      </c>
      <c r="F898">
        <v>4514.3220000000001</v>
      </c>
      <c r="G898">
        <f>2^(LOG(F898/Dashboard!$B$3,2)/LOG(Dashboard!$C$3/Dashboard!$B$3,2))-1</f>
        <v>-0.66303899953256906</v>
      </c>
      <c r="H898" s="20" t="s">
        <v>55</v>
      </c>
      <c r="I898" s="21">
        <v>6.9300069300070001E-3</v>
      </c>
      <c r="L898" s="21">
        <v>6.9300069300070001E-3</v>
      </c>
      <c r="S898" s="40">
        <v>404</v>
      </c>
      <c r="U898" s="35">
        <v>40404</v>
      </c>
      <c r="V898" s="41">
        <v>1.0002475002475E-2</v>
      </c>
    </row>
    <row r="899" spans="1:22" hidden="1" x14ac:dyDescent="0.2">
      <c r="A899" s="14" t="s">
        <v>445</v>
      </c>
      <c r="B899" s="14" t="s">
        <v>447</v>
      </c>
      <c r="C899" s="37" t="s">
        <v>183</v>
      </c>
      <c r="D899" s="38">
        <v>6</v>
      </c>
      <c r="E899" s="38">
        <v>10</v>
      </c>
      <c r="F899">
        <v>54444.61</v>
      </c>
      <c r="G899">
        <f>2^(LOG(F899/Dashboard!$B$3,2)/LOG(Dashboard!$C$3/Dashboard!$B$3,2))-1</f>
        <v>1.1677419531373046</v>
      </c>
      <c r="H899" s="14" t="s">
        <v>59</v>
      </c>
      <c r="J899" s="17">
        <v>0.54018458045600004</v>
      </c>
      <c r="K899" s="19">
        <v>0.2195967750984</v>
      </c>
      <c r="S899" s="40">
        <v>425.2</v>
      </c>
      <c r="T899" s="40">
        <v>2151.52</v>
      </c>
      <c r="U899" s="35">
        <v>42578.038752200002</v>
      </c>
      <c r="V899" s="41">
        <v>9.9971725442137196E-3</v>
      </c>
    </row>
    <row r="900" spans="1:22" hidden="1" x14ac:dyDescent="0.2">
      <c r="A900" s="14" t="s">
        <v>445</v>
      </c>
      <c r="B900" s="14" t="s">
        <v>447</v>
      </c>
      <c r="C900" s="37" t="s">
        <v>184</v>
      </c>
      <c r="D900" s="38">
        <v>6</v>
      </c>
      <c r="E900" s="38">
        <v>11</v>
      </c>
      <c r="F900">
        <v>40603.040000000001</v>
      </c>
      <c r="G900">
        <f>2^(LOG(F900/Dashboard!$B$3,2)/LOG(Dashboard!$C$3/Dashboard!$B$3,2))-1</f>
        <v>0.74086826547960261</v>
      </c>
      <c r="H900" s="14" t="s">
        <v>59</v>
      </c>
      <c r="J900" s="17">
        <v>0.54018458045600004</v>
      </c>
      <c r="K900" s="19">
        <v>0.2195967750984</v>
      </c>
      <c r="S900" s="40">
        <v>425.2</v>
      </c>
      <c r="T900" s="40">
        <v>2151.52</v>
      </c>
      <c r="U900" s="35">
        <v>42578.038752200002</v>
      </c>
      <c r="V900" s="41">
        <v>9.9971725442137196E-3</v>
      </c>
    </row>
    <row r="901" spans="1:22" hidden="1" x14ac:dyDescent="0.2">
      <c r="A901" s="14" t="s">
        <v>445</v>
      </c>
      <c r="B901" s="14" t="s">
        <v>447</v>
      </c>
      <c r="C901" s="37" t="s">
        <v>185</v>
      </c>
      <c r="D901" s="38">
        <v>6</v>
      </c>
      <c r="E901" s="38">
        <v>12</v>
      </c>
      <c r="F901">
        <v>5950.9120000000003</v>
      </c>
      <c r="G901">
        <f>2^(LOG(F901/Dashboard!$B$3,2)/LOG(Dashboard!$C$3/Dashboard!$B$3,2))-1</f>
        <v>-0.58572849035707741</v>
      </c>
      <c r="H901" s="14" t="s">
        <v>59</v>
      </c>
      <c r="J901" s="17">
        <v>0.51975051975050002</v>
      </c>
      <c r="L901" s="21">
        <v>6.9300069300070001E-3</v>
      </c>
      <c r="S901" s="40">
        <v>403.6</v>
      </c>
      <c r="U901" s="35">
        <v>40404</v>
      </c>
      <c r="V901" s="41">
        <v>1.0002970002969999E-2</v>
      </c>
    </row>
    <row r="902" spans="1:22" hidden="1" x14ac:dyDescent="0.2">
      <c r="A902" s="14" t="s">
        <v>445</v>
      </c>
      <c r="B902" s="14" t="s">
        <v>447</v>
      </c>
      <c r="C902" s="37" t="s">
        <v>186</v>
      </c>
      <c r="D902" s="38">
        <v>6</v>
      </c>
      <c r="E902" s="38">
        <v>13</v>
      </c>
      <c r="F902">
        <v>7803.665</v>
      </c>
      <c r="G902">
        <f>2^(LOG(F902/Dashboard!$B$3,2)/LOG(Dashboard!$C$3/Dashboard!$B$3,2))-1</f>
        <v>-0.49267177466394552</v>
      </c>
      <c r="H902" s="14" t="s">
        <v>59</v>
      </c>
      <c r="J902" s="17">
        <v>0.51975051975050002</v>
      </c>
      <c r="L902" s="21">
        <v>6.9300069300070001E-3</v>
      </c>
      <c r="S902" s="40">
        <v>403.6</v>
      </c>
      <c r="U902" s="35">
        <v>40404</v>
      </c>
      <c r="V902" s="41">
        <v>1.0002970002969999E-2</v>
      </c>
    </row>
    <row r="903" spans="1:22" hidden="1" x14ac:dyDescent="0.2">
      <c r="A903" s="14" t="s">
        <v>445</v>
      </c>
      <c r="B903" s="14" t="s">
        <v>447</v>
      </c>
      <c r="C903" s="37" t="s">
        <v>187</v>
      </c>
      <c r="D903" s="38">
        <v>6</v>
      </c>
      <c r="E903" s="38">
        <v>14</v>
      </c>
      <c r="F903">
        <v>6872.5860000000002</v>
      </c>
      <c r="G903">
        <f>2^(LOG(F903/Dashboard!$B$3,2)/LOG(Dashboard!$C$3/Dashboard!$B$3,2))-1</f>
        <v>-0.53864253323423483</v>
      </c>
      <c r="H903" s="22" t="s">
        <v>64</v>
      </c>
      <c r="I903" s="23">
        <v>9.9990099990099992</v>
      </c>
      <c r="Q903" s="23">
        <v>9.9990099990099992</v>
      </c>
      <c r="S903" s="40">
        <v>363.6</v>
      </c>
      <c r="U903" s="35">
        <v>40404</v>
      </c>
      <c r="V903" s="41">
        <v>9.9990099990099994E-3</v>
      </c>
    </row>
    <row r="904" spans="1:22" hidden="1" x14ac:dyDescent="0.2">
      <c r="A904" s="14" t="s">
        <v>445</v>
      </c>
      <c r="B904" s="14" t="s">
        <v>447</v>
      </c>
      <c r="C904" s="37" t="s">
        <v>188</v>
      </c>
      <c r="D904" s="38">
        <v>6</v>
      </c>
      <c r="E904" s="38">
        <v>15</v>
      </c>
      <c r="F904">
        <v>62859.59</v>
      </c>
      <c r="G904">
        <f>2^(LOG(F904/Dashboard!$B$3,2)/LOG(Dashboard!$C$3/Dashboard!$B$3,2))-1</f>
        <v>1.4136281137136026</v>
      </c>
      <c r="H904" s="14" t="s">
        <v>451</v>
      </c>
      <c r="S904" s="40">
        <v>430.8</v>
      </c>
      <c r="T904" s="40">
        <v>2688</v>
      </c>
      <c r="U904" s="35">
        <v>43118.879999999997</v>
      </c>
      <c r="V904" s="41">
        <v>9.9909830682058508E-3</v>
      </c>
    </row>
    <row r="905" spans="1:22" hidden="1" x14ac:dyDescent="0.2">
      <c r="A905" s="14" t="s">
        <v>445</v>
      </c>
      <c r="B905" s="14" t="s">
        <v>447</v>
      </c>
      <c r="C905" s="37" t="s">
        <v>189</v>
      </c>
      <c r="D905" s="38">
        <v>6</v>
      </c>
      <c r="E905" s="38">
        <v>16</v>
      </c>
      <c r="F905">
        <v>51771.29</v>
      </c>
      <c r="G905">
        <f>2^(LOG(F905/Dashboard!$B$3,2)/LOG(Dashboard!$C$3/Dashboard!$B$3,2))-1</f>
        <v>1.087664004745148</v>
      </c>
      <c r="H905" s="14" t="s">
        <v>450</v>
      </c>
      <c r="S905" s="40">
        <v>404</v>
      </c>
      <c r="U905" s="35">
        <v>40404</v>
      </c>
      <c r="V905" s="41">
        <v>9.9990099990099994E-3</v>
      </c>
    </row>
    <row r="906" spans="1:22" hidden="1" x14ac:dyDescent="0.2">
      <c r="A906" s="14" t="s">
        <v>445</v>
      </c>
      <c r="B906" s="14" t="s">
        <v>447</v>
      </c>
      <c r="C906" s="37" t="s">
        <v>190</v>
      </c>
      <c r="D906" s="38">
        <v>6</v>
      </c>
      <c r="E906" s="38">
        <v>17</v>
      </c>
      <c r="F906">
        <v>74112.479999999996</v>
      </c>
      <c r="G906">
        <f>2^(LOG(F906/Dashboard!$B$3,2)/LOG(Dashboard!$C$3/Dashboard!$B$3,2))-1</f>
        <v>1.72984919180651</v>
      </c>
      <c r="H906" s="14" t="s">
        <v>450</v>
      </c>
      <c r="S906" s="40">
        <v>404</v>
      </c>
      <c r="U906" s="35">
        <v>40404</v>
      </c>
      <c r="V906" s="41">
        <v>9.9990099990099994E-3</v>
      </c>
    </row>
    <row r="907" spans="1:22" hidden="1" x14ac:dyDescent="0.2">
      <c r="A907" s="14" t="s">
        <v>445</v>
      </c>
      <c r="B907" s="14" t="s">
        <v>447</v>
      </c>
      <c r="C907" s="37" t="s">
        <v>191</v>
      </c>
      <c r="D907" s="38">
        <v>6</v>
      </c>
      <c r="E907" s="38">
        <v>18</v>
      </c>
      <c r="F907">
        <v>62410.51</v>
      </c>
      <c r="G907">
        <f>2^(LOG(F907/Dashboard!$B$3,2)/LOG(Dashboard!$C$3/Dashboard!$B$3,2))-1</f>
        <v>1.4007252786554196</v>
      </c>
      <c r="H907" s="24" t="s">
        <v>69</v>
      </c>
      <c r="I907" s="25">
        <v>5.4450054450050002E-2</v>
      </c>
      <c r="M907" s="25">
        <v>5.4450054450050002E-2</v>
      </c>
      <c r="S907" s="40">
        <v>403.6</v>
      </c>
      <c r="U907" s="35">
        <v>40404</v>
      </c>
      <c r="V907" s="41">
        <v>9.9945549945550001E-3</v>
      </c>
    </row>
    <row r="908" spans="1:22" hidden="1" x14ac:dyDescent="0.2">
      <c r="A908" s="14" t="s">
        <v>445</v>
      </c>
      <c r="B908" s="14" t="s">
        <v>447</v>
      </c>
      <c r="C908" s="37" t="s">
        <v>192</v>
      </c>
      <c r="D908" s="38">
        <v>6</v>
      </c>
      <c r="E908" s="38">
        <v>19</v>
      </c>
      <c r="F908">
        <v>75835.91</v>
      </c>
      <c r="G908">
        <f>2^(LOG(F908/Dashboard!$B$3,2)/LOG(Dashboard!$C$3/Dashboard!$B$3,2))-1</f>
        <v>1.7771694265929714</v>
      </c>
      <c r="H908" s="24" t="s">
        <v>69</v>
      </c>
      <c r="I908" s="25">
        <v>5.4450054450050002E-2</v>
      </c>
      <c r="M908" s="25">
        <v>5.4450054450050002E-2</v>
      </c>
      <c r="S908" s="40">
        <v>403.6</v>
      </c>
      <c r="U908" s="35">
        <v>40404</v>
      </c>
      <c r="V908" s="41">
        <v>9.9945549945550001E-3</v>
      </c>
    </row>
    <row r="909" spans="1:22" hidden="1" x14ac:dyDescent="0.2">
      <c r="A909" s="14" t="s">
        <v>445</v>
      </c>
      <c r="B909" s="14" t="s">
        <v>447</v>
      </c>
      <c r="C909" s="37" t="s">
        <v>193</v>
      </c>
      <c r="D909" s="38">
        <v>6</v>
      </c>
      <c r="E909" s="38">
        <v>20</v>
      </c>
      <c r="F909">
        <v>38903.11</v>
      </c>
      <c r="G909">
        <f>2^(LOG(F909/Dashboard!$B$3,2)/LOG(Dashboard!$C$3/Dashboard!$B$3,2))-1</f>
        <v>0.68608626081363466</v>
      </c>
      <c r="H909" s="26" t="s">
        <v>72</v>
      </c>
      <c r="I909" s="27">
        <v>5.4450054450050002E-2</v>
      </c>
      <c r="N909" s="27">
        <v>5.4450054450050002E-2</v>
      </c>
      <c r="S909" s="40">
        <v>403.6</v>
      </c>
      <c r="U909" s="35">
        <v>40404</v>
      </c>
      <c r="V909" s="41">
        <v>9.9945549945550001E-3</v>
      </c>
    </row>
    <row r="910" spans="1:22" hidden="1" x14ac:dyDescent="0.2">
      <c r="A910" s="14" t="s">
        <v>445</v>
      </c>
      <c r="B910" s="14" t="s">
        <v>447</v>
      </c>
      <c r="C910" s="37" t="s">
        <v>194</v>
      </c>
      <c r="D910" s="38">
        <v>6</v>
      </c>
      <c r="E910" s="38">
        <v>21</v>
      </c>
      <c r="F910">
        <v>54825.51</v>
      </c>
      <c r="G910">
        <f>2^(LOG(F910/Dashboard!$B$3,2)/LOG(Dashboard!$C$3/Dashboard!$B$3,2))-1</f>
        <v>1.1790699009700805</v>
      </c>
      <c r="H910" s="26" t="s">
        <v>72</v>
      </c>
      <c r="I910" s="27">
        <v>5.4450054450050002E-2</v>
      </c>
      <c r="N910" s="27">
        <v>5.4450054450050002E-2</v>
      </c>
      <c r="S910" s="40">
        <v>403.6</v>
      </c>
      <c r="U910" s="35">
        <v>40404</v>
      </c>
      <c r="V910" s="41">
        <v>9.9945549945550001E-3</v>
      </c>
    </row>
    <row r="911" spans="1:22" hidden="1" x14ac:dyDescent="0.2">
      <c r="A911" s="14" t="s">
        <v>445</v>
      </c>
      <c r="B911" s="14" t="s">
        <v>447</v>
      </c>
      <c r="C911" s="37" t="s">
        <v>195</v>
      </c>
      <c r="D911" s="38">
        <v>6</v>
      </c>
      <c r="E911" s="38">
        <v>22</v>
      </c>
      <c r="F911">
        <v>1429.5350000000001</v>
      </c>
      <c r="G911">
        <f>2^(LOG(F911/Dashboard!$B$3,2)/LOG(Dashboard!$C$3/Dashboard!$B$3,2))-1</f>
        <v>-0.85736397717970525</v>
      </c>
      <c r="H911" s="14" t="s">
        <v>75</v>
      </c>
      <c r="M911" s="25">
        <v>0.17325017325020001</v>
      </c>
      <c r="N911" s="27">
        <v>0.17325017325020001</v>
      </c>
      <c r="R911" s="28">
        <v>5.4450054450050002E-2</v>
      </c>
      <c r="S911" s="40">
        <v>402.4</v>
      </c>
      <c r="U911" s="35">
        <v>40404</v>
      </c>
      <c r="V911" s="41">
        <v>9.9995049995050007E-3</v>
      </c>
    </row>
    <row r="912" spans="1:22" hidden="1" x14ac:dyDescent="0.2">
      <c r="A912" s="14" t="s">
        <v>445</v>
      </c>
      <c r="B912" s="14" t="s">
        <v>447</v>
      </c>
      <c r="C912" s="37" t="s">
        <v>196</v>
      </c>
      <c r="D912" s="38">
        <v>6</v>
      </c>
      <c r="E912" s="38">
        <v>23</v>
      </c>
      <c r="F912">
        <v>1577.662</v>
      </c>
      <c r="G912">
        <f>2^(LOG(F912/Dashboard!$B$3,2)/LOG(Dashboard!$C$3/Dashboard!$B$3,2))-1</f>
        <v>-0.84645315715373881</v>
      </c>
      <c r="H912" s="14" t="s">
        <v>75</v>
      </c>
      <c r="M912" s="25">
        <v>0.17325017325020001</v>
      </c>
      <c r="N912" s="27">
        <v>0.17325017325020001</v>
      </c>
      <c r="R912" s="28">
        <v>5.4450054450050002E-2</v>
      </c>
      <c r="S912" s="40">
        <v>402.4</v>
      </c>
      <c r="U912" s="35">
        <v>40404</v>
      </c>
      <c r="V912" s="41">
        <v>9.9995049995050007E-3</v>
      </c>
    </row>
    <row r="913" spans="1:22" hidden="1" x14ac:dyDescent="0.2">
      <c r="A913" s="14" t="s">
        <v>445</v>
      </c>
      <c r="B913" s="14" t="s">
        <v>447</v>
      </c>
      <c r="C913" s="37" t="s">
        <v>197</v>
      </c>
      <c r="D913" s="38">
        <v>6</v>
      </c>
      <c r="E913" s="38">
        <v>24</v>
      </c>
      <c r="F913">
        <v>25.863</v>
      </c>
      <c r="G913">
        <f>2^(LOG(F913/Dashboard!$B$3,2)/LOG(Dashboard!$C$3/Dashboard!$B$3,2))-1</f>
        <v>-0.99289568825705554</v>
      </c>
      <c r="H913" s="14" t="s">
        <v>449</v>
      </c>
    </row>
    <row r="914" spans="1:22" x14ac:dyDescent="0.2">
      <c r="A914" s="14" t="s">
        <v>445</v>
      </c>
      <c r="B914" s="14" t="s">
        <v>447</v>
      </c>
      <c r="C914" s="37" t="s">
        <v>198</v>
      </c>
      <c r="D914" s="38">
        <v>7</v>
      </c>
      <c r="E914" s="38">
        <v>1</v>
      </c>
      <c r="F914">
        <v>53226.68</v>
      </c>
      <c r="G914">
        <f>2^(LOG(F914/Dashboard!$B$3,2)/LOG(Dashboard!$C$3/Dashboard!$B$3,2))-1</f>
        <v>1.1313855444733143</v>
      </c>
      <c r="H914" s="16" t="s">
        <v>47</v>
      </c>
      <c r="I914" s="17">
        <v>0.1237501237501</v>
      </c>
      <c r="J914" s="17">
        <v>0.1237501237501</v>
      </c>
      <c r="S914" s="40">
        <v>404</v>
      </c>
      <c r="U914" s="35">
        <v>40404</v>
      </c>
      <c r="V914" s="41">
        <v>1.0001485001485001E-2</v>
      </c>
    </row>
    <row r="915" spans="1:22" x14ac:dyDescent="0.2">
      <c r="A915" s="14" t="s">
        <v>445</v>
      </c>
      <c r="B915" s="14" t="s">
        <v>447</v>
      </c>
      <c r="C915" s="37" t="s">
        <v>199</v>
      </c>
      <c r="D915" s="38">
        <v>7</v>
      </c>
      <c r="E915" s="38">
        <v>2</v>
      </c>
      <c r="F915">
        <v>45060.93</v>
      </c>
      <c r="G915">
        <f>2^(LOG(F915/Dashboard!$B$3,2)/LOG(Dashboard!$C$3/Dashboard!$B$3,2))-1</f>
        <v>0.8818655370576991</v>
      </c>
      <c r="H915" s="16" t="s">
        <v>47</v>
      </c>
      <c r="I915" s="17">
        <v>0.1237501237501</v>
      </c>
      <c r="J915" s="17">
        <v>0.1237501237501</v>
      </c>
      <c r="S915" s="40">
        <v>404</v>
      </c>
      <c r="U915" s="35">
        <v>40404</v>
      </c>
      <c r="V915" s="41">
        <v>1.0001485001485001E-2</v>
      </c>
    </row>
    <row r="916" spans="1:22" x14ac:dyDescent="0.2">
      <c r="A916" s="14" t="s">
        <v>445</v>
      </c>
      <c r="B916" s="14" t="s">
        <v>447</v>
      </c>
      <c r="C916" s="37" t="s">
        <v>200</v>
      </c>
      <c r="D916" s="38">
        <v>7</v>
      </c>
      <c r="E916" s="38">
        <v>3</v>
      </c>
      <c r="F916">
        <v>14109.61</v>
      </c>
      <c r="G916">
        <f>2^(LOG(F916/Dashboard!$B$3,2)/LOG(Dashboard!$C$3/Dashboard!$B$3,2))-1</f>
        <v>-0.21007775596567535</v>
      </c>
      <c r="H916" s="16" t="s">
        <v>47</v>
      </c>
      <c r="I916" s="17">
        <v>0.1237501237501</v>
      </c>
      <c r="J916" s="17">
        <v>0.1237501237501</v>
      </c>
      <c r="S916" s="40">
        <v>404</v>
      </c>
      <c r="U916" s="35">
        <v>40404</v>
      </c>
      <c r="V916" s="41">
        <v>1.0001485001485001E-2</v>
      </c>
    </row>
    <row r="917" spans="1:22" x14ac:dyDescent="0.2">
      <c r="A917" s="14" t="s">
        <v>445</v>
      </c>
      <c r="B917" s="14" t="s">
        <v>447</v>
      </c>
      <c r="C917" s="37" t="s">
        <v>201</v>
      </c>
      <c r="D917" s="38">
        <v>7</v>
      </c>
      <c r="E917" s="38">
        <v>4</v>
      </c>
      <c r="F917">
        <v>51797.15</v>
      </c>
      <c r="G917">
        <f>2^(LOG(F917/Dashboard!$B$3,2)/LOG(Dashboard!$C$3/Dashboard!$B$3,2))-1</f>
        <v>1.0884435526962442</v>
      </c>
      <c r="H917" s="18" t="s">
        <v>51</v>
      </c>
      <c r="I917" s="19">
        <v>4.5919544635519997E-2</v>
      </c>
      <c r="K917" s="19">
        <v>4.5919544635519997E-2</v>
      </c>
      <c r="S917" s="40">
        <v>430.8</v>
      </c>
      <c r="T917" s="40">
        <v>2688</v>
      </c>
      <c r="U917" s="35">
        <v>43118.894486340003</v>
      </c>
      <c r="V917" s="41">
        <v>9.9909797116078895E-3</v>
      </c>
    </row>
    <row r="918" spans="1:22" x14ac:dyDescent="0.2">
      <c r="A918" s="14" t="s">
        <v>445</v>
      </c>
      <c r="B918" s="14" t="s">
        <v>447</v>
      </c>
      <c r="C918" s="37" t="s">
        <v>202</v>
      </c>
      <c r="D918" s="38">
        <v>7</v>
      </c>
      <c r="E918" s="38">
        <v>5</v>
      </c>
      <c r="F918">
        <v>34292.400000000001</v>
      </c>
      <c r="G918">
        <f>2^(LOG(F918/Dashboard!$B$3,2)/LOG(Dashboard!$C$3/Dashboard!$B$3,2))-1</f>
        <v>0.53433917457968372</v>
      </c>
      <c r="H918" s="18" t="s">
        <v>51</v>
      </c>
      <c r="I918" s="19">
        <v>4.5919544635519997E-2</v>
      </c>
      <c r="K918" s="19">
        <v>4.5919544635519997E-2</v>
      </c>
      <c r="S918" s="40">
        <v>430.8</v>
      </c>
      <c r="T918" s="40">
        <v>2688</v>
      </c>
      <c r="U918" s="35">
        <v>43118.894486340003</v>
      </c>
      <c r="V918" s="41">
        <v>9.9909797116078895E-3</v>
      </c>
    </row>
    <row r="919" spans="1:22" x14ac:dyDescent="0.2">
      <c r="A919" s="14" t="s">
        <v>445</v>
      </c>
      <c r="B919" s="14" t="s">
        <v>447</v>
      </c>
      <c r="C919" s="37" t="s">
        <v>203</v>
      </c>
      <c r="D919" s="38">
        <v>7</v>
      </c>
      <c r="E919" s="38">
        <v>6</v>
      </c>
      <c r="F919">
        <v>42820.23</v>
      </c>
      <c r="G919">
        <f>2^(LOG(F919/Dashboard!$B$3,2)/LOG(Dashboard!$C$3/Dashboard!$B$3,2))-1</f>
        <v>0.81145836218149348</v>
      </c>
      <c r="H919" s="18" t="s">
        <v>51</v>
      </c>
      <c r="I919" s="19">
        <v>4.5919544635519997E-2</v>
      </c>
      <c r="K919" s="19">
        <v>4.5919544635519997E-2</v>
      </c>
      <c r="S919" s="40">
        <v>430.8</v>
      </c>
      <c r="T919" s="40">
        <v>2688</v>
      </c>
      <c r="U919" s="35">
        <v>43118.894486340003</v>
      </c>
      <c r="V919" s="41">
        <v>9.9909797116078895E-3</v>
      </c>
    </row>
    <row r="920" spans="1:22" x14ac:dyDescent="0.2">
      <c r="A920" s="14" t="s">
        <v>445</v>
      </c>
      <c r="B920" s="14" t="s">
        <v>447</v>
      </c>
      <c r="C920" s="37" t="s">
        <v>204</v>
      </c>
      <c r="D920" s="38">
        <v>7</v>
      </c>
      <c r="E920" s="38">
        <v>7</v>
      </c>
      <c r="F920">
        <v>4841.1409999999996</v>
      </c>
      <c r="G920">
        <f>2^(LOG(F920/Dashboard!$B$3,2)/LOG(Dashboard!$C$3/Dashboard!$B$3,2))-1</f>
        <v>-0.64496331829899778</v>
      </c>
      <c r="H920" s="20" t="s">
        <v>55</v>
      </c>
      <c r="I920" s="21">
        <v>1.980001980002E-3</v>
      </c>
      <c r="L920" s="21">
        <v>1.980001980002E-3</v>
      </c>
      <c r="S920" s="40">
        <v>404</v>
      </c>
      <c r="U920" s="35">
        <v>40404</v>
      </c>
      <c r="V920" s="41">
        <v>0.01</v>
      </c>
    </row>
    <row r="921" spans="1:22" x14ac:dyDescent="0.2">
      <c r="A921" s="14" t="s">
        <v>445</v>
      </c>
      <c r="B921" s="14" t="s">
        <v>447</v>
      </c>
      <c r="C921" s="37" t="s">
        <v>205</v>
      </c>
      <c r="D921" s="38">
        <v>7</v>
      </c>
      <c r="E921" s="38">
        <v>8</v>
      </c>
      <c r="F921">
        <v>8838.1970000000001</v>
      </c>
      <c r="G921">
        <f>2^(LOG(F921/Dashboard!$B$3,2)/LOG(Dashboard!$C$3/Dashboard!$B$3,2))-1</f>
        <v>-0.44318857699859704</v>
      </c>
      <c r="H921" s="20" t="s">
        <v>55</v>
      </c>
      <c r="I921" s="21">
        <v>1.980001980002E-3</v>
      </c>
      <c r="L921" s="21">
        <v>1.980001980002E-3</v>
      </c>
      <c r="S921" s="40">
        <v>404</v>
      </c>
      <c r="U921" s="35">
        <v>40404</v>
      </c>
      <c r="V921" s="41">
        <v>0.01</v>
      </c>
    </row>
    <row r="922" spans="1:22" x14ac:dyDescent="0.2">
      <c r="A922" s="14" t="s">
        <v>445</v>
      </c>
      <c r="B922" s="14" t="s">
        <v>447</v>
      </c>
      <c r="C922" s="37" t="s">
        <v>206</v>
      </c>
      <c r="D922" s="38">
        <v>7</v>
      </c>
      <c r="E922" s="38">
        <v>9</v>
      </c>
      <c r="F922">
        <v>7521.52</v>
      </c>
      <c r="G922">
        <f>2^(LOG(F922/Dashboard!$B$3,2)/LOG(Dashboard!$C$3/Dashboard!$B$3,2))-1</f>
        <v>-0.5064483197329902</v>
      </c>
      <c r="H922" s="20" t="s">
        <v>55</v>
      </c>
      <c r="I922" s="21">
        <v>1.980001980002E-3</v>
      </c>
      <c r="L922" s="21">
        <v>1.980001980002E-3</v>
      </c>
      <c r="S922" s="40">
        <v>404</v>
      </c>
      <c r="U922" s="35">
        <v>40404</v>
      </c>
      <c r="V922" s="41">
        <v>0.01</v>
      </c>
    </row>
    <row r="923" spans="1:22" hidden="1" x14ac:dyDescent="0.2">
      <c r="A923" s="14" t="s">
        <v>445</v>
      </c>
      <c r="B923" s="14" t="s">
        <v>447</v>
      </c>
      <c r="C923" s="37" t="s">
        <v>207</v>
      </c>
      <c r="D923" s="38">
        <v>7</v>
      </c>
      <c r="E923" s="38">
        <v>10</v>
      </c>
      <c r="F923">
        <v>20791.75</v>
      </c>
      <c r="G923">
        <f>2^(LOG(F923/Dashboard!$B$3,2)/LOG(Dashboard!$C$3/Dashboard!$B$3,2))-1</f>
        <v>5.5510340517405332E-2</v>
      </c>
      <c r="H923" s="14" t="s">
        <v>59</v>
      </c>
      <c r="J923" s="17">
        <v>0.11743155243389999</v>
      </c>
      <c r="K923" s="19">
        <v>4.6502894763820003E-2</v>
      </c>
      <c r="S923" s="40">
        <v>425.6</v>
      </c>
      <c r="T923" s="40">
        <v>2152.08</v>
      </c>
      <c r="U923" s="35">
        <v>42577.994554019999</v>
      </c>
      <c r="V923" s="41">
        <v>9.9981223742204792E-3</v>
      </c>
    </row>
    <row r="924" spans="1:22" hidden="1" x14ac:dyDescent="0.2">
      <c r="A924" s="14" t="s">
        <v>445</v>
      </c>
      <c r="B924" s="14" t="s">
        <v>447</v>
      </c>
      <c r="C924" s="37" t="s">
        <v>208</v>
      </c>
      <c r="D924" s="38">
        <v>7</v>
      </c>
      <c r="E924" s="38">
        <v>11</v>
      </c>
      <c r="F924">
        <v>46716.18</v>
      </c>
      <c r="G924">
        <f>2^(LOG(F924/Dashboard!$B$3,2)/LOG(Dashboard!$C$3/Dashboard!$B$3,2))-1</f>
        <v>0.93330951338894841</v>
      </c>
      <c r="H924" s="14" t="s">
        <v>59</v>
      </c>
      <c r="J924" s="17">
        <v>0.11743155243389999</v>
      </c>
      <c r="K924" s="19">
        <v>4.6502894763820003E-2</v>
      </c>
      <c r="S924" s="40">
        <v>425.6</v>
      </c>
      <c r="T924" s="40">
        <v>2152.08</v>
      </c>
      <c r="U924" s="35">
        <v>42577.994554019999</v>
      </c>
      <c r="V924" s="41">
        <v>9.9981223742204792E-3</v>
      </c>
    </row>
    <row r="925" spans="1:22" hidden="1" x14ac:dyDescent="0.2">
      <c r="A925" s="14" t="s">
        <v>445</v>
      </c>
      <c r="B925" s="14" t="s">
        <v>447</v>
      </c>
      <c r="C925" s="37" t="s">
        <v>209</v>
      </c>
      <c r="D925" s="38">
        <v>7</v>
      </c>
      <c r="E925" s="38">
        <v>12</v>
      </c>
      <c r="F925">
        <v>14561.04</v>
      </c>
      <c r="G925">
        <f>2^(LOG(F925/Dashboard!$B$3,2)/LOG(Dashboard!$C$3/Dashboard!$B$3,2))-1</f>
        <v>-0.19125878697969101</v>
      </c>
      <c r="H925" s="14" t="s">
        <v>59</v>
      </c>
      <c r="J925" s="17">
        <v>0.1237501237501</v>
      </c>
      <c r="L925" s="21">
        <v>1.980001980002E-3</v>
      </c>
      <c r="S925" s="40">
        <v>404</v>
      </c>
      <c r="U925" s="35">
        <v>40404</v>
      </c>
      <c r="V925" s="41">
        <v>1.0002475002475E-2</v>
      </c>
    </row>
    <row r="926" spans="1:22" hidden="1" x14ac:dyDescent="0.2">
      <c r="A926" s="14" t="s">
        <v>445</v>
      </c>
      <c r="B926" s="14" t="s">
        <v>447</v>
      </c>
      <c r="C926" s="37" t="s">
        <v>210</v>
      </c>
      <c r="D926" s="38">
        <v>7</v>
      </c>
      <c r="E926" s="38">
        <v>13</v>
      </c>
      <c r="F926">
        <v>11024.82</v>
      </c>
      <c r="G926">
        <f>2^(LOG(F926/Dashboard!$B$3,2)/LOG(Dashboard!$C$3/Dashboard!$B$3,2))-1</f>
        <v>-0.34312351036561162</v>
      </c>
      <c r="H926" s="14" t="s">
        <v>59</v>
      </c>
      <c r="J926" s="17">
        <v>0.1237501237501</v>
      </c>
      <c r="L926" s="21">
        <v>1.980001980002E-3</v>
      </c>
      <c r="S926" s="40">
        <v>404</v>
      </c>
      <c r="U926" s="35">
        <v>40404</v>
      </c>
      <c r="V926" s="41">
        <v>1.0002475002475E-2</v>
      </c>
    </row>
    <row r="927" spans="1:22" hidden="1" x14ac:dyDescent="0.2">
      <c r="A927" s="14" t="s">
        <v>445</v>
      </c>
      <c r="B927" s="14" t="s">
        <v>447</v>
      </c>
      <c r="C927" s="37" t="s">
        <v>211</v>
      </c>
      <c r="D927" s="38">
        <v>7</v>
      </c>
      <c r="E927" s="38">
        <v>14</v>
      </c>
      <c r="F927">
        <v>3903.0079999999998</v>
      </c>
      <c r="G927">
        <f>2^(LOG(F927/Dashboard!$B$3,2)/LOG(Dashboard!$C$3/Dashboard!$B$3,2))-1</f>
        <v>-0.69777081574326338</v>
      </c>
      <c r="H927" s="22" t="s">
        <v>64</v>
      </c>
      <c r="I927" s="23">
        <v>9.9990099990099992</v>
      </c>
      <c r="Q927" s="23">
        <v>9.9990099990099992</v>
      </c>
      <c r="S927" s="40">
        <v>363.6</v>
      </c>
      <c r="U927" s="35">
        <v>40404</v>
      </c>
      <c r="V927" s="41">
        <v>9.9990099990099994E-3</v>
      </c>
    </row>
    <row r="928" spans="1:22" hidden="1" x14ac:dyDescent="0.2">
      <c r="A928" s="14" t="s">
        <v>445</v>
      </c>
      <c r="B928" s="14" t="s">
        <v>447</v>
      </c>
      <c r="C928" s="37" t="s">
        <v>212</v>
      </c>
      <c r="D928" s="38">
        <v>7</v>
      </c>
      <c r="E928" s="38">
        <v>15</v>
      </c>
      <c r="F928">
        <v>83413.87</v>
      </c>
      <c r="G928">
        <f>2^(LOG(F928/Dashboard!$B$3,2)/LOG(Dashboard!$C$3/Dashboard!$B$3,2))-1</f>
        <v>1.9821239110312701</v>
      </c>
      <c r="H928" s="14" t="s">
        <v>451</v>
      </c>
      <c r="S928" s="40">
        <v>430.8</v>
      </c>
      <c r="T928" s="40">
        <v>2688</v>
      </c>
      <c r="U928" s="35">
        <v>43118.879999999997</v>
      </c>
      <c r="V928" s="41">
        <v>9.9909830682058508E-3</v>
      </c>
    </row>
    <row r="929" spans="1:22" hidden="1" x14ac:dyDescent="0.2">
      <c r="A929" s="14" t="s">
        <v>445</v>
      </c>
      <c r="B929" s="14" t="s">
        <v>447</v>
      </c>
      <c r="C929" s="37" t="s">
        <v>213</v>
      </c>
      <c r="D929" s="38">
        <v>7</v>
      </c>
      <c r="E929" s="38">
        <v>16</v>
      </c>
      <c r="F929">
        <v>20704.75</v>
      </c>
      <c r="G929">
        <f>2^(LOG(F929/Dashboard!$B$3,2)/LOG(Dashboard!$C$3/Dashboard!$B$3,2))-1</f>
        <v>5.2206717792877777E-2</v>
      </c>
      <c r="H929" s="14" t="s">
        <v>450</v>
      </c>
      <c r="S929" s="40">
        <v>404</v>
      </c>
      <c r="U929" s="35">
        <v>40404</v>
      </c>
      <c r="V929" s="41">
        <v>9.9990099990099994E-3</v>
      </c>
    </row>
    <row r="930" spans="1:22" hidden="1" x14ac:dyDescent="0.2">
      <c r="A930" s="14" t="s">
        <v>445</v>
      </c>
      <c r="B930" s="14" t="s">
        <v>447</v>
      </c>
      <c r="C930" s="37" t="s">
        <v>214</v>
      </c>
      <c r="D930" s="38">
        <v>7</v>
      </c>
      <c r="E930" s="38">
        <v>17</v>
      </c>
      <c r="F930">
        <v>33645.81</v>
      </c>
      <c r="G930">
        <f>2^(LOG(F930/Dashboard!$B$3,2)/LOG(Dashboard!$C$3/Dashboard!$B$3,2))-1</f>
        <v>0.51265899228532175</v>
      </c>
      <c r="H930" s="14" t="s">
        <v>450</v>
      </c>
      <c r="S930" s="40">
        <v>404</v>
      </c>
      <c r="U930" s="35">
        <v>40404</v>
      </c>
      <c r="V930" s="41">
        <v>9.9990099990099994E-3</v>
      </c>
    </row>
    <row r="931" spans="1:22" hidden="1" x14ac:dyDescent="0.2">
      <c r="A931" s="14" t="s">
        <v>445</v>
      </c>
      <c r="B931" s="14" t="s">
        <v>447</v>
      </c>
      <c r="C931" s="37" t="s">
        <v>215</v>
      </c>
      <c r="D931" s="38">
        <v>7</v>
      </c>
      <c r="E931" s="38">
        <v>18</v>
      </c>
      <c r="F931">
        <v>56603.02</v>
      </c>
      <c r="G931">
        <f>2^(LOG(F931/Dashboard!$B$3,2)/LOG(Dashboard!$C$3/Dashboard!$B$3,2))-1</f>
        <v>1.2316732922160885</v>
      </c>
      <c r="H931" s="24" t="s">
        <v>69</v>
      </c>
      <c r="I931" s="25">
        <v>1.485001485001E-2</v>
      </c>
      <c r="M931" s="25">
        <v>1.485001485001E-2</v>
      </c>
      <c r="S931" s="40">
        <v>404</v>
      </c>
      <c r="U931" s="35">
        <v>40404</v>
      </c>
      <c r="V931" s="41">
        <v>1.0000495000495E-2</v>
      </c>
    </row>
    <row r="932" spans="1:22" hidden="1" x14ac:dyDescent="0.2">
      <c r="A932" s="14" t="s">
        <v>445</v>
      </c>
      <c r="B932" s="14" t="s">
        <v>447</v>
      </c>
      <c r="C932" s="37" t="s">
        <v>216</v>
      </c>
      <c r="D932" s="38">
        <v>7</v>
      </c>
      <c r="E932" s="38">
        <v>19</v>
      </c>
      <c r="F932">
        <v>37734.559999999998</v>
      </c>
      <c r="G932">
        <f>2^(LOG(F932/Dashboard!$B$3,2)/LOG(Dashboard!$C$3/Dashboard!$B$3,2))-1</f>
        <v>0.64807809367018088</v>
      </c>
      <c r="H932" s="24" t="s">
        <v>69</v>
      </c>
      <c r="I932" s="25">
        <v>1.485001485001E-2</v>
      </c>
      <c r="M932" s="25">
        <v>1.485001485001E-2</v>
      </c>
      <c r="S932" s="40">
        <v>404</v>
      </c>
      <c r="U932" s="35">
        <v>40404</v>
      </c>
      <c r="V932" s="41">
        <v>1.0000495000495E-2</v>
      </c>
    </row>
    <row r="933" spans="1:22" hidden="1" x14ac:dyDescent="0.2">
      <c r="A933" s="14" t="s">
        <v>445</v>
      </c>
      <c r="B933" s="14" t="s">
        <v>447</v>
      </c>
      <c r="C933" s="37" t="s">
        <v>217</v>
      </c>
      <c r="D933" s="38">
        <v>7</v>
      </c>
      <c r="E933" s="38">
        <v>20</v>
      </c>
      <c r="F933">
        <v>26968.38</v>
      </c>
      <c r="G933">
        <f>2^(LOG(F933/Dashboard!$B$3,2)/LOG(Dashboard!$C$3/Dashboard!$B$3,2))-1</f>
        <v>0.28207783187940083</v>
      </c>
      <c r="H933" s="26" t="s">
        <v>72</v>
      </c>
      <c r="I933" s="27">
        <v>1.485001485001E-2</v>
      </c>
      <c r="N933" s="27">
        <v>1.485001485001E-2</v>
      </c>
      <c r="S933" s="40">
        <v>404</v>
      </c>
      <c r="U933" s="35">
        <v>40404</v>
      </c>
      <c r="V933" s="41">
        <v>1.0000495000495E-2</v>
      </c>
    </row>
    <row r="934" spans="1:22" hidden="1" x14ac:dyDescent="0.2">
      <c r="A934" s="14" t="s">
        <v>445</v>
      </c>
      <c r="B934" s="14" t="s">
        <v>447</v>
      </c>
      <c r="C934" s="37" t="s">
        <v>218</v>
      </c>
      <c r="D934" s="38">
        <v>7</v>
      </c>
      <c r="E934" s="38">
        <v>21</v>
      </c>
      <c r="F934">
        <v>25348.39</v>
      </c>
      <c r="G934">
        <f>2^(LOG(F934/Dashboard!$B$3,2)/LOG(Dashboard!$C$3/Dashboard!$B$3,2))-1</f>
        <v>0.22405396996648297</v>
      </c>
      <c r="H934" s="26" t="s">
        <v>72</v>
      </c>
      <c r="I934" s="27">
        <v>1.485001485001E-2</v>
      </c>
      <c r="N934" s="27">
        <v>1.485001485001E-2</v>
      </c>
      <c r="S934" s="40">
        <v>404</v>
      </c>
      <c r="U934" s="35">
        <v>40404</v>
      </c>
      <c r="V934" s="41">
        <v>1.0000495000495E-2</v>
      </c>
    </row>
    <row r="935" spans="1:22" hidden="1" x14ac:dyDescent="0.2">
      <c r="A935" s="14" t="s">
        <v>445</v>
      </c>
      <c r="B935" s="14" t="s">
        <v>447</v>
      </c>
      <c r="C935" s="37" t="s">
        <v>219</v>
      </c>
      <c r="D935" s="38">
        <v>7</v>
      </c>
      <c r="E935" s="38">
        <v>22</v>
      </c>
      <c r="F935">
        <v>3178.835</v>
      </c>
      <c r="G935">
        <f>2^(LOG(F935/Dashboard!$B$3,2)/LOG(Dashboard!$C$3/Dashboard!$B$3,2))-1</f>
        <v>-0.74076024412631902</v>
      </c>
      <c r="H935" s="14" t="s">
        <v>75</v>
      </c>
      <c r="M935" s="25">
        <v>0.17325017325020001</v>
      </c>
      <c r="N935" s="27">
        <v>0.17325017325020001</v>
      </c>
      <c r="R935" s="28">
        <v>1.485001485001E-2</v>
      </c>
      <c r="S935" s="40">
        <v>402.4</v>
      </c>
      <c r="U935" s="35">
        <v>40404</v>
      </c>
      <c r="V935" s="41">
        <v>9.9955449955449992E-3</v>
      </c>
    </row>
    <row r="936" spans="1:22" hidden="1" x14ac:dyDescent="0.2">
      <c r="A936" s="14" t="s">
        <v>445</v>
      </c>
      <c r="B936" s="14" t="s">
        <v>447</v>
      </c>
      <c r="C936" s="37" t="s">
        <v>220</v>
      </c>
      <c r="D936" s="38">
        <v>7</v>
      </c>
      <c r="E936" s="38">
        <v>23</v>
      </c>
      <c r="F936">
        <v>5120.9350000000004</v>
      </c>
      <c r="G936">
        <f>2^(LOG(F936/Dashboard!$B$3,2)/LOG(Dashboard!$C$3/Dashboard!$B$3,2))-1</f>
        <v>-0.62973228715691609</v>
      </c>
      <c r="H936" s="14" t="s">
        <v>75</v>
      </c>
      <c r="M936" s="25">
        <v>0.17325017325020001</v>
      </c>
      <c r="N936" s="27">
        <v>0.17325017325020001</v>
      </c>
      <c r="R936" s="28">
        <v>1.485001485001E-2</v>
      </c>
      <c r="S936" s="40">
        <v>402.4</v>
      </c>
      <c r="U936" s="35">
        <v>40404</v>
      </c>
      <c r="V936" s="41">
        <v>9.9955449955449992E-3</v>
      </c>
    </row>
    <row r="937" spans="1:22" hidden="1" x14ac:dyDescent="0.2">
      <c r="A937" s="14" t="s">
        <v>445</v>
      </c>
      <c r="B937" s="14" t="s">
        <v>447</v>
      </c>
      <c r="C937" s="37" t="s">
        <v>221</v>
      </c>
      <c r="D937" s="38">
        <v>7</v>
      </c>
      <c r="E937" s="38">
        <v>24</v>
      </c>
      <c r="F937">
        <v>25.863</v>
      </c>
      <c r="G937">
        <f>2^(LOG(F937/Dashboard!$B$3,2)/LOG(Dashboard!$C$3/Dashboard!$B$3,2))-1</f>
        <v>-0.99289568825705554</v>
      </c>
      <c r="H937" s="14" t="s">
        <v>449</v>
      </c>
    </row>
    <row r="938" spans="1:22" x14ac:dyDescent="0.2">
      <c r="A938" s="14" t="s">
        <v>445</v>
      </c>
      <c r="B938" s="14" t="s">
        <v>447</v>
      </c>
      <c r="C938" s="37" t="s">
        <v>222</v>
      </c>
      <c r="D938" s="38">
        <v>8</v>
      </c>
      <c r="E938" s="38">
        <v>1</v>
      </c>
      <c r="F938">
        <v>27485.64</v>
      </c>
      <c r="G938">
        <f>2^(LOG(F938/Dashboard!$B$3,2)/LOG(Dashboard!$C$3/Dashboard!$B$3,2))-1</f>
        <v>0.30041762132823369</v>
      </c>
      <c r="H938" s="16" t="s">
        <v>47</v>
      </c>
      <c r="I938" s="17">
        <v>2.475002475002E-2</v>
      </c>
      <c r="J938" s="17">
        <v>2.475002475002E-2</v>
      </c>
      <c r="S938" s="40">
        <v>404</v>
      </c>
      <c r="U938" s="35">
        <v>40404</v>
      </c>
      <c r="V938" s="41">
        <v>9.9995049995050007E-3</v>
      </c>
    </row>
    <row r="939" spans="1:22" x14ac:dyDescent="0.2">
      <c r="A939" s="14" t="s">
        <v>445</v>
      </c>
      <c r="B939" s="14" t="s">
        <v>447</v>
      </c>
      <c r="C939" s="37" t="s">
        <v>223</v>
      </c>
      <c r="D939" s="38">
        <v>8</v>
      </c>
      <c r="E939" s="38">
        <v>2</v>
      </c>
      <c r="F939">
        <v>18640.39</v>
      </c>
      <c r="G939">
        <f>2^(LOG(F939/Dashboard!$B$3,2)/LOG(Dashboard!$C$3/Dashboard!$B$3,2))-1</f>
        <v>-2.7254483119566131E-2</v>
      </c>
      <c r="H939" s="16" t="s">
        <v>47</v>
      </c>
      <c r="I939" s="17">
        <v>2.475002475002E-2</v>
      </c>
      <c r="J939" s="17">
        <v>2.475002475002E-2</v>
      </c>
      <c r="S939" s="40">
        <v>404</v>
      </c>
      <c r="U939" s="35">
        <v>40404</v>
      </c>
      <c r="V939" s="41">
        <v>9.9995049995050007E-3</v>
      </c>
    </row>
    <row r="940" spans="1:22" x14ac:dyDescent="0.2">
      <c r="A940" s="14" t="s">
        <v>445</v>
      </c>
      <c r="B940" s="14" t="s">
        <v>447</v>
      </c>
      <c r="C940" s="37" t="s">
        <v>224</v>
      </c>
      <c r="D940" s="38">
        <v>8</v>
      </c>
      <c r="E940" s="38">
        <v>3</v>
      </c>
      <c r="F940">
        <v>20166.32</v>
      </c>
      <c r="G940">
        <f>2^(LOG(F940/Dashboard!$B$3,2)/LOG(Dashboard!$C$3/Dashboard!$B$3,2))-1</f>
        <v>3.1682387367275799E-2</v>
      </c>
      <c r="H940" s="16" t="s">
        <v>47</v>
      </c>
      <c r="I940" s="17">
        <v>2.475002475002E-2</v>
      </c>
      <c r="J940" s="17">
        <v>2.475002475002E-2</v>
      </c>
      <c r="S940" s="40">
        <v>404</v>
      </c>
      <c r="U940" s="35">
        <v>40404</v>
      </c>
      <c r="V940" s="41">
        <v>9.9995049995050007E-3</v>
      </c>
    </row>
    <row r="941" spans="1:22" x14ac:dyDescent="0.2">
      <c r="A941" s="14" t="s">
        <v>445</v>
      </c>
      <c r="B941" s="14" t="s">
        <v>447</v>
      </c>
      <c r="C941" s="37" t="s">
        <v>225</v>
      </c>
      <c r="D941" s="38">
        <v>8</v>
      </c>
      <c r="E941" s="38">
        <v>4</v>
      </c>
      <c r="F941">
        <v>22792.63</v>
      </c>
      <c r="G941">
        <f>2^(LOG(F941/Dashboard!$B$3,2)/LOG(Dashboard!$C$3/Dashboard!$B$3,2))-1</f>
        <v>0.13056184490451339</v>
      </c>
      <c r="H941" s="18" t="s">
        <v>51</v>
      </c>
      <c r="I941" s="19">
        <v>1.0204345949820001E-2</v>
      </c>
      <c r="K941" s="19">
        <v>1.0204345949820001E-2</v>
      </c>
      <c r="S941" s="40">
        <v>430.8</v>
      </c>
      <c r="T941" s="40">
        <v>2688</v>
      </c>
      <c r="U941" s="35">
        <v>43118.883088000002</v>
      </c>
      <c r="V941" s="41">
        <v>9.9909823526920603E-3</v>
      </c>
    </row>
    <row r="942" spans="1:22" x14ac:dyDescent="0.2">
      <c r="A942" s="14" t="s">
        <v>445</v>
      </c>
      <c r="B942" s="14" t="s">
        <v>447</v>
      </c>
      <c r="C942" s="37" t="s">
        <v>226</v>
      </c>
      <c r="D942" s="38">
        <v>8</v>
      </c>
      <c r="E942" s="38">
        <v>5</v>
      </c>
      <c r="F942">
        <v>31200.55</v>
      </c>
      <c r="G942">
        <f>2^(LOG(F942/Dashboard!$B$3,2)/LOG(Dashboard!$C$3/Dashboard!$B$3,2))-1</f>
        <v>0.42969395499540508</v>
      </c>
      <c r="H942" s="18" t="s">
        <v>51</v>
      </c>
      <c r="I942" s="19">
        <v>1.0204345949820001E-2</v>
      </c>
      <c r="K942" s="19">
        <v>1.0204345949820001E-2</v>
      </c>
      <c r="S942" s="40">
        <v>430.8</v>
      </c>
      <c r="T942" s="40">
        <v>2688</v>
      </c>
      <c r="U942" s="35">
        <v>43118.883088000002</v>
      </c>
      <c r="V942" s="41">
        <v>9.9909823526920603E-3</v>
      </c>
    </row>
    <row r="943" spans="1:22" x14ac:dyDescent="0.2">
      <c r="A943" s="14" t="s">
        <v>445</v>
      </c>
      <c r="B943" s="14" t="s">
        <v>447</v>
      </c>
      <c r="C943" s="37" t="s">
        <v>227</v>
      </c>
      <c r="D943" s="38">
        <v>8</v>
      </c>
      <c r="E943" s="38">
        <v>6</v>
      </c>
      <c r="F943">
        <v>30300.04</v>
      </c>
      <c r="G943">
        <f>2^(LOG(F943/Dashboard!$B$3,2)/LOG(Dashboard!$C$3/Dashboard!$B$3,2))-1</f>
        <v>0.3987313330937301</v>
      </c>
      <c r="H943" s="18" t="s">
        <v>51</v>
      </c>
      <c r="I943" s="19">
        <v>1.0204345949820001E-2</v>
      </c>
      <c r="K943" s="19">
        <v>1.0204345949820001E-2</v>
      </c>
      <c r="S943" s="40">
        <v>430.8</v>
      </c>
      <c r="T943" s="40">
        <v>2688</v>
      </c>
      <c r="U943" s="35">
        <v>43118.883088000002</v>
      </c>
      <c r="V943" s="41">
        <v>9.9909823526920603E-3</v>
      </c>
    </row>
    <row r="944" spans="1:22" x14ac:dyDescent="0.2">
      <c r="A944" s="14" t="s">
        <v>445</v>
      </c>
      <c r="B944" s="14" t="s">
        <v>447</v>
      </c>
      <c r="C944" s="37" t="s">
        <v>228</v>
      </c>
      <c r="D944" s="38">
        <v>8</v>
      </c>
      <c r="E944" s="38">
        <v>7</v>
      </c>
      <c r="F944">
        <v>2913.1489999999999</v>
      </c>
      <c r="G944">
        <f>2^(LOG(F944/Dashboard!$B$3,2)/LOG(Dashboard!$C$3/Dashboard!$B$3,2))-1</f>
        <v>-0.75713576718811726</v>
      </c>
      <c r="H944" s="20" t="s">
        <v>55</v>
      </c>
      <c r="I944" s="21">
        <v>6.435006435006E-4</v>
      </c>
      <c r="L944" s="21">
        <v>6.435006435006E-4</v>
      </c>
      <c r="S944" s="40">
        <v>404</v>
      </c>
      <c r="U944" s="35">
        <v>40404</v>
      </c>
      <c r="V944" s="41">
        <v>9.9993317493317496E-3</v>
      </c>
    </row>
    <row r="945" spans="1:22" x14ac:dyDescent="0.2">
      <c r="A945" s="14" t="s">
        <v>445</v>
      </c>
      <c r="B945" s="14" t="s">
        <v>447</v>
      </c>
      <c r="C945" s="37" t="s">
        <v>229</v>
      </c>
      <c r="D945" s="38">
        <v>8</v>
      </c>
      <c r="E945" s="38">
        <v>8</v>
      </c>
      <c r="F945">
        <v>9531.8040000000001</v>
      </c>
      <c r="G945">
        <f>2^(LOG(F945/Dashboard!$B$3,2)/LOG(Dashboard!$C$3/Dashboard!$B$3,2))-1</f>
        <v>-0.41083355805073607</v>
      </c>
      <c r="H945" s="20" t="s">
        <v>55</v>
      </c>
      <c r="I945" s="21">
        <v>6.435006435006E-4</v>
      </c>
      <c r="L945" s="21">
        <v>6.435006435006E-4</v>
      </c>
      <c r="S945" s="40">
        <v>404</v>
      </c>
      <c r="U945" s="35">
        <v>40404</v>
      </c>
      <c r="V945" s="41">
        <v>9.9993317493317496E-3</v>
      </c>
    </row>
    <row r="946" spans="1:22" x14ac:dyDescent="0.2">
      <c r="A946" s="14" t="s">
        <v>445</v>
      </c>
      <c r="B946" s="14" t="s">
        <v>447</v>
      </c>
      <c r="C946" s="37" t="s">
        <v>230</v>
      </c>
      <c r="D946" s="38">
        <v>8</v>
      </c>
      <c r="E946" s="38">
        <v>9</v>
      </c>
      <c r="F946">
        <v>21424.22</v>
      </c>
      <c r="G946">
        <f>2^(LOG(F946/Dashboard!$B$3,2)/LOG(Dashboard!$C$3/Dashboard!$B$3,2))-1</f>
        <v>7.942322275422864E-2</v>
      </c>
      <c r="H946" s="20" t="s">
        <v>55</v>
      </c>
      <c r="I946" s="21">
        <v>6.435006435006E-4</v>
      </c>
      <c r="L946" s="21">
        <v>6.435006435006E-4</v>
      </c>
      <c r="S946" s="40">
        <v>404</v>
      </c>
      <c r="U946" s="35">
        <v>40404</v>
      </c>
      <c r="V946" s="41">
        <v>9.9993317493317496E-3</v>
      </c>
    </row>
    <row r="947" spans="1:22" hidden="1" x14ac:dyDescent="0.2">
      <c r="A947" s="14" t="s">
        <v>445</v>
      </c>
      <c r="B947" s="14" t="s">
        <v>447</v>
      </c>
      <c r="C947" s="37" t="s">
        <v>231</v>
      </c>
      <c r="D947" s="38">
        <v>8</v>
      </c>
      <c r="E947" s="38">
        <v>10</v>
      </c>
      <c r="F947">
        <v>13185.58</v>
      </c>
      <c r="G947">
        <f>2^(LOG(F947/Dashboard!$B$3,2)/LOG(Dashboard!$C$3/Dashboard!$B$3,2))-1</f>
        <v>-0.24908103404356718</v>
      </c>
      <c r="H947" s="14" t="s">
        <v>59</v>
      </c>
      <c r="J947" s="17">
        <v>2.3486315683779999E-2</v>
      </c>
      <c r="K947" s="19">
        <v>1.033397890086E-2</v>
      </c>
      <c r="S947" s="40">
        <v>425.6</v>
      </c>
      <c r="T947" s="40">
        <v>2152.64</v>
      </c>
      <c r="U947" s="35">
        <v>42577.985132460002</v>
      </c>
      <c r="V947" s="41">
        <v>9.9962456813284407E-3</v>
      </c>
    </row>
    <row r="948" spans="1:22" hidden="1" x14ac:dyDescent="0.2">
      <c r="A948" s="14" t="s">
        <v>445</v>
      </c>
      <c r="B948" s="14" t="s">
        <v>447</v>
      </c>
      <c r="C948" s="37" t="s">
        <v>232</v>
      </c>
      <c r="D948" s="38">
        <v>8</v>
      </c>
      <c r="E948" s="38">
        <v>11</v>
      </c>
      <c r="F948">
        <v>29136.19</v>
      </c>
      <c r="G948">
        <f>2^(LOG(F948/Dashboard!$B$3,2)/LOG(Dashboard!$C$3/Dashboard!$B$3,2))-1</f>
        <v>0.35836747755384679</v>
      </c>
      <c r="H948" s="14" t="s">
        <v>59</v>
      </c>
      <c r="J948" s="17">
        <v>2.3486315683779999E-2</v>
      </c>
      <c r="K948" s="19">
        <v>1.033397890086E-2</v>
      </c>
      <c r="S948" s="40">
        <v>425.6</v>
      </c>
      <c r="T948" s="40">
        <v>2152.64</v>
      </c>
      <c r="U948" s="35">
        <v>42577.985132460002</v>
      </c>
      <c r="V948" s="41">
        <v>9.9962456813284407E-3</v>
      </c>
    </row>
    <row r="949" spans="1:22" hidden="1" x14ac:dyDescent="0.2">
      <c r="A949" s="14" t="s">
        <v>445</v>
      </c>
      <c r="B949" s="14" t="s">
        <v>447</v>
      </c>
      <c r="C949" s="37" t="s">
        <v>233</v>
      </c>
      <c r="D949" s="38">
        <v>8</v>
      </c>
      <c r="E949" s="38">
        <v>12</v>
      </c>
      <c r="F949">
        <v>21238.48</v>
      </c>
      <c r="G949">
        <f>2^(LOG(F949/Dashboard!$B$3,2)/LOG(Dashboard!$C$3/Dashboard!$B$3,2))-1</f>
        <v>7.2419339847324293E-2</v>
      </c>
      <c r="H949" s="14" t="s">
        <v>59</v>
      </c>
      <c r="J949" s="17">
        <v>2.475002475002E-2</v>
      </c>
      <c r="L949" s="21">
        <v>6.435006435006E-4</v>
      </c>
      <c r="S949" s="40">
        <v>404</v>
      </c>
      <c r="U949" s="35">
        <v>40404</v>
      </c>
      <c r="V949" s="41">
        <v>9.9998267498267492E-3</v>
      </c>
    </row>
    <row r="950" spans="1:22" hidden="1" x14ac:dyDescent="0.2">
      <c r="A950" s="14" t="s">
        <v>445</v>
      </c>
      <c r="B950" s="14" t="s">
        <v>447</v>
      </c>
      <c r="C950" s="37" t="s">
        <v>234</v>
      </c>
      <c r="D950" s="38">
        <v>8</v>
      </c>
      <c r="E950" s="38">
        <v>13</v>
      </c>
      <c r="F950">
        <v>27930.02</v>
      </c>
      <c r="G950">
        <f>2^(LOG(F950/Dashboard!$B$3,2)/LOG(Dashboard!$C$3/Dashboard!$B$3,2))-1</f>
        <v>0.3161039201661926</v>
      </c>
      <c r="H950" s="14" t="s">
        <v>59</v>
      </c>
      <c r="J950" s="17">
        <v>2.475002475002E-2</v>
      </c>
      <c r="L950" s="21">
        <v>6.435006435006E-4</v>
      </c>
      <c r="S950" s="40">
        <v>404</v>
      </c>
      <c r="U950" s="35">
        <v>40404</v>
      </c>
      <c r="V950" s="41">
        <v>9.9998267498267492E-3</v>
      </c>
    </row>
    <row r="951" spans="1:22" hidden="1" x14ac:dyDescent="0.2">
      <c r="A951" s="14" t="s">
        <v>445</v>
      </c>
      <c r="B951" s="14" t="s">
        <v>447</v>
      </c>
      <c r="C951" s="37" t="s">
        <v>235</v>
      </c>
      <c r="D951" s="38">
        <v>8</v>
      </c>
      <c r="E951" s="38">
        <v>14</v>
      </c>
      <c r="F951">
        <v>1450.6959999999999</v>
      </c>
      <c r="G951">
        <f>2^(LOG(F951/Dashboard!$B$3,2)/LOG(Dashboard!$C$3/Dashboard!$B$3,2))-1</f>
        <v>-0.85578842204868011</v>
      </c>
      <c r="H951" s="22" t="s">
        <v>64</v>
      </c>
      <c r="I951" s="23">
        <v>9.9990099990099992</v>
      </c>
      <c r="Q951" s="23">
        <v>9.9990099990099992</v>
      </c>
      <c r="S951" s="40">
        <v>363.6</v>
      </c>
      <c r="U951" s="35">
        <v>40404</v>
      </c>
      <c r="V951" s="41">
        <v>9.9990099990099994E-3</v>
      </c>
    </row>
    <row r="952" spans="1:22" hidden="1" x14ac:dyDescent="0.2">
      <c r="A952" s="14" t="s">
        <v>445</v>
      </c>
      <c r="B952" s="14" t="s">
        <v>447</v>
      </c>
      <c r="C952" s="37" t="s">
        <v>236</v>
      </c>
      <c r="D952" s="38">
        <v>8</v>
      </c>
      <c r="E952" s="38">
        <v>15</v>
      </c>
      <c r="F952">
        <v>21689.91</v>
      </c>
      <c r="G952">
        <f>2^(LOG(F952/Dashboard!$B$3,2)/LOG(Dashboard!$C$3/Dashboard!$B$3,2))-1</f>
        <v>8.9415288713510233E-2</v>
      </c>
      <c r="H952" s="14" t="s">
        <v>451</v>
      </c>
      <c r="S952" s="40">
        <v>430.8</v>
      </c>
      <c r="T952" s="40">
        <v>2688</v>
      </c>
      <c r="U952" s="35">
        <v>43118.879999999997</v>
      </c>
      <c r="V952" s="41">
        <v>9.9909830682058508E-3</v>
      </c>
    </row>
    <row r="953" spans="1:22" hidden="1" x14ac:dyDescent="0.2">
      <c r="A953" s="14" t="s">
        <v>445</v>
      </c>
      <c r="B953" s="14" t="s">
        <v>447</v>
      </c>
      <c r="C953" s="37" t="s">
        <v>237</v>
      </c>
      <c r="D953" s="38">
        <v>8</v>
      </c>
      <c r="E953" s="38">
        <v>16</v>
      </c>
      <c r="F953">
        <v>20523.71</v>
      </c>
      <c r="G953">
        <f>2^(LOG(F953/Dashboard!$B$3,2)/LOG(Dashboard!$C$3/Dashboard!$B$3,2))-1</f>
        <v>4.5320885942342404E-2</v>
      </c>
      <c r="H953" s="14" t="s">
        <v>450</v>
      </c>
      <c r="S953" s="40">
        <v>404</v>
      </c>
      <c r="U953" s="35">
        <v>40404</v>
      </c>
      <c r="V953" s="41">
        <v>9.9990099990099994E-3</v>
      </c>
    </row>
    <row r="954" spans="1:22" hidden="1" x14ac:dyDescent="0.2">
      <c r="A954" s="14" t="s">
        <v>445</v>
      </c>
      <c r="B954" s="14" t="s">
        <v>447</v>
      </c>
      <c r="C954" s="37" t="s">
        <v>238</v>
      </c>
      <c r="D954" s="38">
        <v>8</v>
      </c>
      <c r="E954" s="38">
        <v>17</v>
      </c>
      <c r="F954">
        <v>21414.82</v>
      </c>
      <c r="G954">
        <f>2^(LOG(F954/Dashboard!$B$3,2)/LOG(Dashboard!$C$3/Dashboard!$B$3,2))-1</f>
        <v>7.9069136790355543E-2</v>
      </c>
      <c r="H954" s="14" t="s">
        <v>450</v>
      </c>
      <c r="S954" s="40">
        <v>404</v>
      </c>
      <c r="U954" s="35">
        <v>40404</v>
      </c>
      <c r="V954" s="41">
        <v>9.9990099990099994E-3</v>
      </c>
    </row>
    <row r="955" spans="1:22" hidden="1" x14ac:dyDescent="0.2">
      <c r="A955" s="14" t="s">
        <v>445</v>
      </c>
      <c r="B955" s="14" t="s">
        <v>447</v>
      </c>
      <c r="C955" s="37" t="s">
        <v>239</v>
      </c>
      <c r="D955" s="38">
        <v>8</v>
      </c>
      <c r="E955" s="38">
        <v>18</v>
      </c>
      <c r="F955">
        <v>16521.95</v>
      </c>
      <c r="G955">
        <f>2^(LOG(F955/Dashboard!$B$3,2)/LOG(Dashboard!$C$3/Dashboard!$B$3,2))-1</f>
        <v>-0.11114761001002704</v>
      </c>
      <c r="H955" s="24" t="s">
        <v>69</v>
      </c>
      <c r="I955" s="25">
        <v>4.950004950005E-3</v>
      </c>
      <c r="M955" s="25">
        <v>4.950004950005E-3</v>
      </c>
      <c r="S955" s="40">
        <v>404</v>
      </c>
      <c r="U955" s="35">
        <v>40404</v>
      </c>
      <c r="V955" s="41">
        <v>9.9995049995050007E-3</v>
      </c>
    </row>
    <row r="956" spans="1:22" hidden="1" x14ac:dyDescent="0.2">
      <c r="A956" s="14" t="s">
        <v>445</v>
      </c>
      <c r="B956" s="14" t="s">
        <v>447</v>
      </c>
      <c r="C956" s="37" t="s">
        <v>240</v>
      </c>
      <c r="D956" s="38">
        <v>8</v>
      </c>
      <c r="E956" s="38">
        <v>19</v>
      </c>
      <c r="F956">
        <v>24506.66</v>
      </c>
      <c r="G956">
        <f>2^(LOG(F956/Dashboard!$B$3,2)/LOG(Dashboard!$C$3/Dashboard!$B$3,2))-1</f>
        <v>0.19353746234432845</v>
      </c>
      <c r="H956" s="24" t="s">
        <v>69</v>
      </c>
      <c r="I956" s="25">
        <v>4.950004950005E-3</v>
      </c>
      <c r="M956" s="25">
        <v>4.950004950005E-3</v>
      </c>
      <c r="S956" s="40">
        <v>404</v>
      </c>
      <c r="U956" s="35">
        <v>40404</v>
      </c>
      <c r="V956" s="41">
        <v>9.9995049995050007E-3</v>
      </c>
    </row>
    <row r="957" spans="1:22" hidden="1" x14ac:dyDescent="0.2">
      <c r="A957" s="14" t="s">
        <v>445</v>
      </c>
      <c r="B957" s="14" t="s">
        <v>447</v>
      </c>
      <c r="C957" s="37" t="s">
        <v>241</v>
      </c>
      <c r="D957" s="38">
        <v>8</v>
      </c>
      <c r="E957" s="38">
        <v>20</v>
      </c>
      <c r="F957">
        <v>25738.69</v>
      </c>
      <c r="G957">
        <f>2^(LOG(F957/Dashboard!$B$3,2)/LOG(Dashboard!$C$3/Dashboard!$B$3,2))-1</f>
        <v>0.2381170185439283</v>
      </c>
      <c r="H957" s="26" t="s">
        <v>72</v>
      </c>
      <c r="I957" s="27">
        <v>4.950004950005E-3</v>
      </c>
      <c r="N957" s="27">
        <v>4.950004950005E-3</v>
      </c>
      <c r="S957" s="40">
        <v>404</v>
      </c>
      <c r="U957" s="35">
        <v>40404</v>
      </c>
      <c r="V957" s="41">
        <v>9.9995049995050007E-3</v>
      </c>
    </row>
    <row r="958" spans="1:22" hidden="1" x14ac:dyDescent="0.2">
      <c r="A958" s="14" t="s">
        <v>445</v>
      </c>
      <c r="B958" s="14" t="s">
        <v>447</v>
      </c>
      <c r="C958" s="37" t="s">
        <v>242</v>
      </c>
      <c r="D958" s="38">
        <v>8</v>
      </c>
      <c r="E958" s="38">
        <v>21</v>
      </c>
      <c r="F958">
        <v>22362.36</v>
      </c>
      <c r="G958">
        <f>2^(LOG(F958/Dashboard!$B$3,2)/LOG(Dashboard!$C$3/Dashboard!$B$3,2))-1</f>
        <v>0.11456800856003624</v>
      </c>
      <c r="H958" s="26" t="s">
        <v>72</v>
      </c>
      <c r="I958" s="27">
        <v>4.950004950005E-3</v>
      </c>
      <c r="N958" s="27">
        <v>4.950004950005E-3</v>
      </c>
      <c r="S958" s="40">
        <v>404</v>
      </c>
      <c r="U958" s="35">
        <v>40404</v>
      </c>
      <c r="V958" s="41">
        <v>9.9995049995050007E-3</v>
      </c>
    </row>
    <row r="959" spans="1:22" hidden="1" x14ac:dyDescent="0.2">
      <c r="A959" s="14" t="s">
        <v>445</v>
      </c>
      <c r="B959" s="14" t="s">
        <v>447</v>
      </c>
      <c r="C959" s="37" t="s">
        <v>243</v>
      </c>
      <c r="D959" s="38">
        <v>8</v>
      </c>
      <c r="E959" s="38">
        <v>22</v>
      </c>
      <c r="F959">
        <v>3898.306</v>
      </c>
      <c r="G959">
        <f>2^(LOG(F959/Dashboard!$B$3,2)/LOG(Dashboard!$C$3/Dashboard!$B$3,2))-1</f>
        <v>-0.69804305810708267</v>
      </c>
      <c r="H959" s="14" t="s">
        <v>75</v>
      </c>
      <c r="M959" s="25">
        <v>0.17325017325020001</v>
      </c>
      <c r="N959" s="27">
        <v>0.17325017325020001</v>
      </c>
      <c r="R959" s="28">
        <v>4.950004950005E-3</v>
      </c>
      <c r="S959" s="40">
        <v>402.4</v>
      </c>
      <c r="U959" s="35">
        <v>40404</v>
      </c>
      <c r="V959" s="41">
        <v>9.9945549945550001E-3</v>
      </c>
    </row>
    <row r="960" spans="1:22" hidden="1" x14ac:dyDescent="0.2">
      <c r="A960" s="14" t="s">
        <v>445</v>
      </c>
      <c r="B960" s="14" t="s">
        <v>447</v>
      </c>
      <c r="C960" s="37" t="s">
        <v>244</v>
      </c>
      <c r="D960" s="38">
        <v>8</v>
      </c>
      <c r="E960" s="38">
        <v>23</v>
      </c>
      <c r="F960">
        <v>5167.9589999999998</v>
      </c>
      <c r="G960">
        <f>2^(LOG(F960/Dashboard!$B$3,2)/LOG(Dashboard!$C$3/Dashboard!$B$3,2))-1</f>
        <v>-0.62719333471914429</v>
      </c>
      <c r="H960" s="14" t="s">
        <v>75</v>
      </c>
      <c r="M960" s="25">
        <v>0.17325017325020001</v>
      </c>
      <c r="N960" s="27">
        <v>0.17325017325020001</v>
      </c>
      <c r="R960" s="28">
        <v>4.950004950005E-3</v>
      </c>
      <c r="S960" s="40">
        <v>402.4</v>
      </c>
      <c r="U960" s="35">
        <v>40404</v>
      </c>
      <c r="V960" s="41">
        <v>9.9945549945550001E-3</v>
      </c>
    </row>
    <row r="961" spans="1:22" hidden="1" x14ac:dyDescent="0.2">
      <c r="A961" s="14" t="s">
        <v>445</v>
      </c>
      <c r="B961" s="14" t="s">
        <v>447</v>
      </c>
      <c r="C961" s="37" t="s">
        <v>245</v>
      </c>
      <c r="D961" s="38">
        <v>8</v>
      </c>
      <c r="E961" s="38">
        <v>24</v>
      </c>
      <c r="F961">
        <v>18.809999999999999</v>
      </c>
      <c r="G961">
        <f>2^(LOG(F961/Dashboard!$B$3,2)/LOG(Dashboard!$C$3/Dashboard!$B$3,2))-1</f>
        <v>-0.99440066896908308</v>
      </c>
      <c r="H961" s="14" t="s">
        <v>449</v>
      </c>
    </row>
    <row r="962" spans="1:22" hidden="1" x14ac:dyDescent="0.2">
      <c r="A962" s="14" t="s">
        <v>445</v>
      </c>
      <c r="B962" s="14" t="s">
        <v>447</v>
      </c>
      <c r="C962" s="37" t="s">
        <v>246</v>
      </c>
      <c r="D962" s="38">
        <v>9</v>
      </c>
      <c r="E962" s="38">
        <v>1</v>
      </c>
      <c r="F962">
        <v>7103.0039999999999</v>
      </c>
      <c r="G962">
        <f>2^(LOG(F962/Dashboard!$B$3,2)/LOG(Dashboard!$C$3/Dashboard!$B$3,2))-1</f>
        <v>-0.52712690194524936</v>
      </c>
      <c r="H962" s="14" t="s">
        <v>59</v>
      </c>
      <c r="M962" s="25">
        <v>19.998019998019998</v>
      </c>
      <c r="N962" s="27">
        <v>19.998019998019998</v>
      </c>
      <c r="S962" s="40">
        <v>242.4</v>
      </c>
      <c r="U962" s="35">
        <v>40404</v>
      </c>
      <c r="V962" s="41">
        <v>9.9990099990099994E-3</v>
      </c>
    </row>
    <row r="963" spans="1:22" hidden="1" x14ac:dyDescent="0.2">
      <c r="A963" s="14" t="s">
        <v>445</v>
      </c>
      <c r="B963" s="14" t="s">
        <v>447</v>
      </c>
      <c r="C963" s="37" t="s">
        <v>247</v>
      </c>
      <c r="D963" s="38">
        <v>9</v>
      </c>
      <c r="E963" s="38">
        <v>2</v>
      </c>
      <c r="F963">
        <v>5396.0259999999998</v>
      </c>
      <c r="G963">
        <f>2^(LOG(F963/Dashboard!$B$3,2)/LOG(Dashboard!$C$3/Dashboard!$B$3,2))-1</f>
        <v>-0.61496083041352301</v>
      </c>
      <c r="H963" s="14" t="s">
        <v>59</v>
      </c>
      <c r="M963" s="25">
        <v>19.998019998019998</v>
      </c>
      <c r="N963" s="27">
        <v>19.998019998019998</v>
      </c>
      <c r="S963" s="40">
        <v>242.4</v>
      </c>
      <c r="U963" s="35">
        <v>40404</v>
      </c>
      <c r="V963" s="41">
        <v>9.9990099990099994E-3</v>
      </c>
    </row>
    <row r="964" spans="1:22" hidden="1" x14ac:dyDescent="0.2">
      <c r="A964" s="14" t="s">
        <v>445</v>
      </c>
      <c r="B964" s="14" t="s">
        <v>447</v>
      </c>
      <c r="C964" s="37" t="s">
        <v>248</v>
      </c>
      <c r="D964" s="38">
        <v>9</v>
      </c>
      <c r="E964" s="38">
        <v>3</v>
      </c>
      <c r="F964">
        <v>169.28700000000001</v>
      </c>
      <c r="G964">
        <f>2^(LOG(F964/Dashboard!$B$3,2)/LOG(Dashboard!$C$3/Dashboard!$B$3,2))-1</f>
        <v>-0.97105834479869235</v>
      </c>
      <c r="H964" s="14" t="s">
        <v>59</v>
      </c>
      <c r="M964" s="25">
        <v>19.998019998019998</v>
      </c>
      <c r="O964" s="29">
        <v>19.998019998019998</v>
      </c>
      <c r="S964" s="40">
        <v>242.4</v>
      </c>
      <c r="U964" s="35">
        <v>40404</v>
      </c>
      <c r="V964" s="41">
        <v>9.9990099990099994E-3</v>
      </c>
    </row>
    <row r="965" spans="1:22" hidden="1" x14ac:dyDescent="0.2">
      <c r="A965" s="14" t="s">
        <v>445</v>
      </c>
      <c r="B965" s="14" t="s">
        <v>447</v>
      </c>
      <c r="C965" s="37" t="s">
        <v>249</v>
      </c>
      <c r="D965" s="38">
        <v>9</v>
      </c>
      <c r="E965" s="38">
        <v>4</v>
      </c>
      <c r="F965">
        <v>171.63800000000001</v>
      </c>
      <c r="G965">
        <f>2^(LOG(F965/Dashboard!$B$3,2)/LOG(Dashboard!$C$3/Dashboard!$B$3,2))-1</f>
        <v>-0.97075838363971645</v>
      </c>
      <c r="H965" s="14" t="s">
        <v>59</v>
      </c>
      <c r="M965" s="25">
        <v>19.998019998019998</v>
      </c>
      <c r="O965" s="29">
        <v>19.998019998019998</v>
      </c>
      <c r="S965" s="40">
        <v>242.4</v>
      </c>
      <c r="U965" s="35">
        <v>40404</v>
      </c>
      <c r="V965" s="41">
        <v>9.9990099990099994E-3</v>
      </c>
    </row>
    <row r="966" spans="1:22" hidden="1" x14ac:dyDescent="0.2">
      <c r="A966" s="14" t="s">
        <v>445</v>
      </c>
      <c r="B966" s="14" t="s">
        <v>447</v>
      </c>
      <c r="C966" s="37" t="s">
        <v>250</v>
      </c>
      <c r="D966" s="38">
        <v>9</v>
      </c>
      <c r="E966" s="38">
        <v>5</v>
      </c>
      <c r="F966">
        <v>4168.6949999999997</v>
      </c>
      <c r="G966">
        <f>2^(LOG(F966/Dashboard!$B$3,2)/LOG(Dashboard!$C$3/Dashboard!$B$3,2))-1</f>
        <v>-0.68251858629412165</v>
      </c>
      <c r="H966" s="30" t="s">
        <v>251</v>
      </c>
      <c r="I966" s="29">
        <v>19.998019998019998</v>
      </c>
      <c r="O966" s="29">
        <v>19.998019998019998</v>
      </c>
      <c r="S966" s="40">
        <v>323.2</v>
      </c>
      <c r="U966" s="35">
        <v>40404</v>
      </c>
      <c r="V966" s="41">
        <v>9.9990099990099994E-3</v>
      </c>
    </row>
    <row r="967" spans="1:22" hidden="1" x14ac:dyDescent="0.2">
      <c r="A967" s="14" t="s">
        <v>445</v>
      </c>
      <c r="B967" s="14" t="s">
        <v>447</v>
      </c>
      <c r="C967" s="37" t="s">
        <v>252</v>
      </c>
      <c r="D967" s="38">
        <v>9</v>
      </c>
      <c r="E967" s="38">
        <v>6</v>
      </c>
      <c r="F967">
        <v>4638.9369999999999</v>
      </c>
      <c r="G967">
        <f>2^(LOG(F967/Dashboard!$B$3,2)/LOG(Dashboard!$C$3/Dashboard!$B$3,2))-1</f>
        <v>-0.65610906467544428</v>
      </c>
      <c r="H967" s="30" t="s">
        <v>251</v>
      </c>
      <c r="I967" s="29">
        <v>19.998019998019998</v>
      </c>
      <c r="O967" s="29">
        <v>19.998019998019998</v>
      </c>
      <c r="S967" s="40">
        <v>323.2</v>
      </c>
      <c r="U967" s="35">
        <v>40404</v>
      </c>
      <c r="V967" s="41">
        <v>9.9990099990099994E-3</v>
      </c>
    </row>
    <row r="968" spans="1:22" hidden="1" x14ac:dyDescent="0.2">
      <c r="A968" s="14" t="s">
        <v>445</v>
      </c>
      <c r="B968" s="14" t="s">
        <v>447</v>
      </c>
      <c r="C968" s="37" t="s">
        <v>253</v>
      </c>
      <c r="D968" s="38">
        <v>9</v>
      </c>
      <c r="E968" s="38">
        <v>7</v>
      </c>
      <c r="F968">
        <v>1062.7470000000001</v>
      </c>
      <c r="G968">
        <f>2^(LOG(F968/Dashboard!$B$3,2)/LOG(Dashboard!$C$3/Dashboard!$B$3,2))-1</f>
        <v>-0.88572153308883261</v>
      </c>
      <c r="H968" s="14" t="s">
        <v>59</v>
      </c>
      <c r="N968" s="27">
        <v>19.998019998019998</v>
      </c>
      <c r="O968" s="29">
        <v>19.998019998019998</v>
      </c>
      <c r="S968" s="40">
        <v>242.4</v>
      </c>
      <c r="U968" s="35">
        <v>40404</v>
      </c>
      <c r="V968" s="41">
        <v>9.9990099990099994E-3</v>
      </c>
    </row>
    <row r="969" spans="1:22" hidden="1" x14ac:dyDescent="0.2">
      <c r="A969" s="14" t="s">
        <v>445</v>
      </c>
      <c r="B969" s="14" t="s">
        <v>447</v>
      </c>
      <c r="C969" s="37" t="s">
        <v>254</v>
      </c>
      <c r="D969" s="38">
        <v>9</v>
      </c>
      <c r="E969" s="38">
        <v>8</v>
      </c>
      <c r="F969">
        <v>568.99300000000005</v>
      </c>
      <c r="G969">
        <f>2^(LOG(F969/Dashboard!$B$3,2)/LOG(Dashboard!$C$3/Dashboard!$B$3,2))-1</f>
        <v>-0.92836537447238676</v>
      </c>
      <c r="H969" s="14" t="s">
        <v>59</v>
      </c>
      <c r="N969" s="27">
        <v>19.998019998019998</v>
      </c>
      <c r="O969" s="29">
        <v>19.998019998019998</v>
      </c>
      <c r="S969" s="40">
        <v>242.4</v>
      </c>
      <c r="U969" s="35">
        <v>40404</v>
      </c>
      <c r="V969" s="41">
        <v>9.9990099990099994E-3</v>
      </c>
    </row>
    <row r="970" spans="1:22" hidden="1" x14ac:dyDescent="0.2">
      <c r="A970" s="14" t="s">
        <v>445</v>
      </c>
      <c r="B970" s="14" t="s">
        <v>447</v>
      </c>
      <c r="C970" s="37" t="s">
        <v>255</v>
      </c>
      <c r="D970" s="38">
        <v>9</v>
      </c>
      <c r="E970" s="38">
        <v>9</v>
      </c>
      <c r="F970">
        <v>5515.9380000000001</v>
      </c>
      <c r="G970">
        <f>2^(LOG(F970/Dashboard!$B$3,2)/LOG(Dashboard!$C$3/Dashboard!$B$3,2))-1</f>
        <v>-0.60858179339488605</v>
      </c>
      <c r="H970" s="31" t="s">
        <v>256</v>
      </c>
      <c r="I970" s="32">
        <v>19.998019998019998</v>
      </c>
      <c r="P970" s="32">
        <v>19.998019998019998</v>
      </c>
      <c r="S970" s="40">
        <v>323.2</v>
      </c>
      <c r="U970" s="35">
        <v>40404</v>
      </c>
      <c r="V970" s="41">
        <v>9.9990099990099994E-3</v>
      </c>
    </row>
    <row r="971" spans="1:22" hidden="1" x14ac:dyDescent="0.2">
      <c r="A971" s="14" t="s">
        <v>445</v>
      </c>
      <c r="B971" s="14" t="s">
        <v>447</v>
      </c>
      <c r="C971" s="37" t="s">
        <v>257</v>
      </c>
      <c r="D971" s="38">
        <v>9</v>
      </c>
      <c r="E971" s="38">
        <v>10</v>
      </c>
      <c r="F971">
        <v>5475.9669999999996</v>
      </c>
      <c r="G971">
        <f>2^(LOG(F971/Dashboard!$B$3,2)/LOG(Dashboard!$C$3/Dashboard!$B$3,2))-1</f>
        <v>-0.61070423091595383</v>
      </c>
      <c r="H971" s="31" t="s">
        <v>256</v>
      </c>
      <c r="I971" s="32">
        <v>19.998019998019998</v>
      </c>
      <c r="P971" s="32">
        <v>19.998019998019998</v>
      </c>
      <c r="S971" s="40">
        <v>323.2</v>
      </c>
      <c r="U971" s="35">
        <v>40404</v>
      </c>
      <c r="V971" s="41">
        <v>9.9990099990099994E-3</v>
      </c>
    </row>
    <row r="972" spans="1:22" hidden="1" x14ac:dyDescent="0.2">
      <c r="A972" s="14" t="s">
        <v>445</v>
      </c>
      <c r="B972" s="14" t="s">
        <v>447</v>
      </c>
      <c r="C972" s="37" t="s">
        <v>258</v>
      </c>
      <c r="D972" s="38">
        <v>9</v>
      </c>
      <c r="E972" s="38">
        <v>11</v>
      </c>
      <c r="F972">
        <v>75.239000000000004</v>
      </c>
      <c r="G972">
        <f>2^(LOG(F972/Dashboard!$B$3,2)/LOG(Dashboard!$C$3/Dashboard!$B$3,2))-1</f>
        <v>-0.98421543265215505</v>
      </c>
      <c r="H972" s="14" t="s">
        <v>59</v>
      </c>
      <c r="L972" s="21">
        <v>1.999801999802</v>
      </c>
      <c r="P972" s="32">
        <v>19.998019998019998</v>
      </c>
      <c r="S972" s="40">
        <v>282.8</v>
      </c>
      <c r="U972" s="35">
        <v>40404</v>
      </c>
      <c r="V972" s="41">
        <v>9.9990099990099994E-3</v>
      </c>
    </row>
    <row r="973" spans="1:22" hidden="1" x14ac:dyDescent="0.2">
      <c r="A973" s="14" t="s">
        <v>445</v>
      </c>
      <c r="B973" s="14" t="s">
        <v>447</v>
      </c>
      <c r="C973" s="37" t="s">
        <v>259</v>
      </c>
      <c r="D973" s="38">
        <v>9</v>
      </c>
      <c r="E973" s="38">
        <v>12</v>
      </c>
      <c r="F973">
        <v>94.048000000000002</v>
      </c>
      <c r="G973">
        <f>2^(LOG(F973/Dashboard!$B$3,2)/LOG(Dashboard!$C$3/Dashboard!$B$3,2))-1</f>
        <v>-0.98134994364315575</v>
      </c>
      <c r="H973" s="14" t="s">
        <v>59</v>
      </c>
      <c r="L973" s="21">
        <v>1.999801999802</v>
      </c>
      <c r="P973" s="32">
        <v>19.998019998019998</v>
      </c>
      <c r="S973" s="40">
        <v>282.8</v>
      </c>
      <c r="U973" s="35">
        <v>40404</v>
      </c>
      <c r="V973" s="41">
        <v>9.9990099990099994E-3</v>
      </c>
    </row>
    <row r="974" spans="1:22" hidden="1" x14ac:dyDescent="0.2">
      <c r="A974" s="14" t="s">
        <v>445</v>
      </c>
      <c r="B974" s="14" t="s">
        <v>447</v>
      </c>
      <c r="C974" s="37" t="s">
        <v>260</v>
      </c>
      <c r="D974" s="38">
        <v>9</v>
      </c>
      <c r="E974" s="38">
        <v>13</v>
      </c>
      <c r="F974">
        <v>197.50200000000001</v>
      </c>
      <c r="G974">
        <f>2^(LOG(F974/Dashboard!$B$3,2)/LOG(Dashboard!$C$3/Dashboard!$B$3,2))-1</f>
        <v>-0.9675231651710261</v>
      </c>
      <c r="H974" s="14" t="s">
        <v>59</v>
      </c>
      <c r="J974" s="17">
        <v>1000.005</v>
      </c>
      <c r="P974" s="32">
        <v>19.9512</v>
      </c>
      <c r="U974" s="35">
        <v>40899.795501020002</v>
      </c>
      <c r="V974" s="41">
        <v>2.1995219999999999E-2</v>
      </c>
    </row>
    <row r="975" spans="1:22" hidden="1" x14ac:dyDescent="0.2">
      <c r="A975" s="14" t="s">
        <v>445</v>
      </c>
      <c r="B975" s="14" t="s">
        <v>447</v>
      </c>
      <c r="C975" s="37" t="s">
        <v>261</v>
      </c>
      <c r="D975" s="38">
        <v>9</v>
      </c>
      <c r="E975" s="38">
        <v>14</v>
      </c>
      <c r="F975">
        <v>258.63299999999998</v>
      </c>
      <c r="G975">
        <f>2^(LOG(F975/Dashboard!$B$3,2)/LOG(Dashboard!$C$3/Dashboard!$B$3,2))-1</f>
        <v>-0.96026921802097132</v>
      </c>
      <c r="H975" s="14" t="s">
        <v>59</v>
      </c>
      <c r="J975" s="17">
        <v>1000.005</v>
      </c>
      <c r="P975" s="32">
        <v>19.9512</v>
      </c>
      <c r="U975" s="35">
        <v>40899.795501020002</v>
      </c>
      <c r="V975" s="41">
        <v>2.1995219999999999E-2</v>
      </c>
    </row>
    <row r="976" spans="1:22" hidden="1" x14ac:dyDescent="0.2">
      <c r="A976" s="14" t="s">
        <v>445</v>
      </c>
      <c r="B976" s="14" t="s">
        <v>447</v>
      </c>
      <c r="C976" s="37" t="s">
        <v>262</v>
      </c>
      <c r="D976" s="38">
        <v>9</v>
      </c>
      <c r="E976" s="38">
        <v>15</v>
      </c>
      <c r="F976">
        <v>155.18</v>
      </c>
      <c r="G976">
        <f>2^(LOG(F976/Dashboard!$B$3,2)/LOG(Dashboard!$C$3/Dashboard!$B$3,2))-1</f>
        <v>-0.97288103505769608</v>
      </c>
      <c r="H976" s="22" t="s">
        <v>64</v>
      </c>
      <c r="I976" s="23">
        <v>19.998019998019998</v>
      </c>
      <c r="Q976" s="23">
        <v>19.998019998019998</v>
      </c>
      <c r="S976" s="40">
        <v>323.2</v>
      </c>
      <c r="U976" s="35">
        <v>40404</v>
      </c>
      <c r="V976" s="41">
        <v>9.9990099990099994E-3</v>
      </c>
    </row>
    <row r="977" spans="1:22" hidden="1" x14ac:dyDescent="0.2">
      <c r="A977" s="14" t="s">
        <v>445</v>
      </c>
      <c r="B977" s="14" t="s">
        <v>447</v>
      </c>
      <c r="C977" s="37" t="s">
        <v>263</v>
      </c>
      <c r="D977" s="38">
        <v>9</v>
      </c>
      <c r="E977" s="38">
        <v>16</v>
      </c>
      <c r="F977">
        <v>150.477</v>
      </c>
      <c r="G977">
        <f>2^(LOG(F977/Dashboard!$B$3,2)/LOG(Dashboard!$C$3/Dashboard!$B$3,2))-1</f>
        <v>-0.97349785951158008</v>
      </c>
      <c r="H977" s="22" t="s">
        <v>64</v>
      </c>
      <c r="I977" s="23">
        <v>19.998019998019998</v>
      </c>
      <c r="Q977" s="23">
        <v>19.998019998019998</v>
      </c>
      <c r="S977" s="40">
        <v>323.2</v>
      </c>
      <c r="U977" s="35">
        <v>40404</v>
      </c>
      <c r="V977" s="41">
        <v>9.9990099990099994E-3</v>
      </c>
    </row>
    <row r="978" spans="1:22" hidden="1" x14ac:dyDescent="0.2">
      <c r="A978" s="14" t="s">
        <v>445</v>
      </c>
      <c r="B978" s="14" t="s">
        <v>447</v>
      </c>
      <c r="C978" s="37" t="s">
        <v>264</v>
      </c>
      <c r="D978" s="38">
        <v>9</v>
      </c>
      <c r="E978" s="38">
        <v>17</v>
      </c>
      <c r="F978">
        <v>110.50700000000001</v>
      </c>
      <c r="G978">
        <f>2^(LOG(F978/Dashboard!$B$3,2)/LOG(Dashboard!$C$3/Dashboard!$B$3,2))-1</f>
        <v>-0.97896016575627076</v>
      </c>
      <c r="H978" s="14" t="s">
        <v>59</v>
      </c>
      <c r="O978" s="29">
        <v>19.998019998019998</v>
      </c>
      <c r="Q978" s="23">
        <v>19.998019998019998</v>
      </c>
      <c r="S978" s="40">
        <v>242.4</v>
      </c>
      <c r="U978" s="35">
        <v>40404</v>
      </c>
      <c r="V978" s="41">
        <v>9.9990099990099994E-3</v>
      </c>
    </row>
    <row r="979" spans="1:22" hidden="1" x14ac:dyDescent="0.2">
      <c r="A979" s="14" t="s">
        <v>445</v>
      </c>
      <c r="B979" s="14" t="s">
        <v>447</v>
      </c>
      <c r="C979" s="37" t="s">
        <v>265</v>
      </c>
      <c r="D979" s="38">
        <v>9</v>
      </c>
      <c r="E979" s="38">
        <v>18</v>
      </c>
      <c r="F979">
        <v>37.619</v>
      </c>
      <c r="G979">
        <f>2^(LOG(F979/Dashboard!$B$3,2)/LOG(Dashboard!$C$3/Dashboard!$B$3,2))-1</f>
        <v>-0.9905989158508729</v>
      </c>
      <c r="H979" s="14" t="s">
        <v>59</v>
      </c>
      <c r="O979" s="29">
        <v>19.998019998019998</v>
      </c>
      <c r="Q979" s="23">
        <v>19.998019998019998</v>
      </c>
      <c r="S979" s="40">
        <v>242.4</v>
      </c>
      <c r="U979" s="35">
        <v>40404</v>
      </c>
      <c r="V979" s="41">
        <v>9.9990099990099994E-3</v>
      </c>
    </row>
    <row r="980" spans="1:22" hidden="1" x14ac:dyDescent="0.2">
      <c r="A980" s="14" t="s">
        <v>445</v>
      </c>
      <c r="B980" s="14" t="s">
        <v>447</v>
      </c>
      <c r="C980" s="37" t="s">
        <v>266</v>
      </c>
      <c r="D980" s="38">
        <v>9</v>
      </c>
      <c r="E980" s="38">
        <v>19</v>
      </c>
      <c r="F980">
        <v>63.482999999999997</v>
      </c>
      <c r="G980">
        <f>2^(LOG(F980/Dashboard!$B$3,2)/LOG(Dashboard!$C$3/Dashboard!$B$3,2))-1</f>
        <v>-0.98609821749557935</v>
      </c>
      <c r="H980" s="14" t="s">
        <v>59</v>
      </c>
      <c r="Q980" s="23">
        <v>19.998019998019998</v>
      </c>
      <c r="R980" s="28">
        <v>19.998019998019998</v>
      </c>
      <c r="S980" s="40">
        <v>242.4</v>
      </c>
      <c r="U980" s="35">
        <v>40404</v>
      </c>
      <c r="V980" s="41">
        <v>9.9990099990099994E-3</v>
      </c>
    </row>
    <row r="981" spans="1:22" hidden="1" x14ac:dyDescent="0.2">
      <c r="A981" s="14" t="s">
        <v>445</v>
      </c>
      <c r="B981" s="14" t="s">
        <v>447</v>
      </c>
      <c r="C981" s="37" t="s">
        <v>267</v>
      </c>
      <c r="D981" s="38">
        <v>9</v>
      </c>
      <c r="E981" s="38">
        <v>20</v>
      </c>
      <c r="F981">
        <v>68.185000000000002</v>
      </c>
      <c r="G981">
        <f>2^(LOG(F981/Dashboard!$B$3,2)/LOG(Dashboard!$C$3/Dashboard!$B$3,2))-1</f>
        <v>-0.98533542071559388</v>
      </c>
      <c r="H981" s="14" t="s">
        <v>59</v>
      </c>
      <c r="Q981" s="23">
        <v>19.998019998019998</v>
      </c>
      <c r="R981" s="28">
        <v>19.998019998019998</v>
      </c>
      <c r="S981" s="40">
        <v>242.4</v>
      </c>
      <c r="U981" s="35">
        <v>40404</v>
      </c>
      <c r="V981" s="41">
        <v>9.9990099990099994E-3</v>
      </c>
    </row>
    <row r="982" spans="1:22" hidden="1" x14ac:dyDescent="0.2">
      <c r="A982" s="14" t="s">
        <v>445</v>
      </c>
      <c r="B982" s="14" t="s">
        <v>447</v>
      </c>
      <c r="C982" s="37" t="s">
        <v>268</v>
      </c>
      <c r="D982" s="38">
        <v>9</v>
      </c>
      <c r="E982" s="38">
        <v>21</v>
      </c>
      <c r="F982">
        <v>858.19200000000001</v>
      </c>
      <c r="G982">
        <f>2^(LOG(F982/Dashboard!$B$3,2)/LOG(Dashboard!$C$3/Dashboard!$B$3,2))-1</f>
        <v>-0.90260132675030169</v>
      </c>
      <c r="H982" s="33" t="s">
        <v>269</v>
      </c>
      <c r="I982" s="28">
        <v>19.998019998019998</v>
      </c>
      <c r="R982" s="28">
        <v>19.998019998019998</v>
      </c>
      <c r="S982" s="40">
        <v>323.2</v>
      </c>
      <c r="U982" s="35">
        <v>40404</v>
      </c>
      <c r="V982" s="41">
        <v>9.9990099990099994E-3</v>
      </c>
    </row>
    <row r="983" spans="1:22" hidden="1" x14ac:dyDescent="0.2">
      <c r="A983" s="14" t="s">
        <v>445</v>
      </c>
      <c r="B983" s="14" t="s">
        <v>447</v>
      </c>
      <c r="C983" s="37" t="s">
        <v>270</v>
      </c>
      <c r="D983" s="38">
        <v>9</v>
      </c>
      <c r="E983" s="38">
        <v>22</v>
      </c>
      <c r="F983">
        <v>531.37300000000005</v>
      </c>
      <c r="G983">
        <f>2^(LOG(F983/Dashboard!$B$3,2)/LOG(Dashboard!$C$3/Dashboard!$B$3,2))-1</f>
        <v>-0.93193659480265412</v>
      </c>
      <c r="H983" s="33" t="s">
        <v>269</v>
      </c>
      <c r="I983" s="28">
        <v>19.998019998019998</v>
      </c>
      <c r="R983" s="28">
        <v>19.998019998019998</v>
      </c>
      <c r="S983" s="40">
        <v>323.2</v>
      </c>
      <c r="U983" s="35">
        <v>40404</v>
      </c>
      <c r="V983" s="41">
        <v>9.9990099990099994E-3</v>
      </c>
    </row>
    <row r="984" spans="1:22" hidden="1" x14ac:dyDescent="0.2">
      <c r="A984" s="14" t="s">
        <v>445</v>
      </c>
      <c r="B984" s="14" t="s">
        <v>447</v>
      </c>
      <c r="C984" s="37" t="s">
        <v>271</v>
      </c>
      <c r="D984" s="38">
        <v>9</v>
      </c>
      <c r="E984" s="38">
        <v>23</v>
      </c>
      <c r="F984">
        <v>35.268000000000001</v>
      </c>
      <c r="G984">
        <f>2^(LOG(F984/Dashboard!$B$3,2)/LOG(Dashboard!$C$3/Dashboard!$B$3,2))-1</f>
        <v>-0.99104170509970191</v>
      </c>
      <c r="H984" s="14" t="s">
        <v>59</v>
      </c>
      <c r="O984" s="29">
        <v>19.998019998019998</v>
      </c>
      <c r="R984" s="28">
        <v>19.998019998019998</v>
      </c>
      <c r="S984" s="40">
        <v>242.4</v>
      </c>
      <c r="U984" s="35">
        <v>40404</v>
      </c>
      <c r="V984" s="41">
        <v>9.9990099990099994E-3</v>
      </c>
    </row>
    <row r="985" spans="1:22" hidden="1" x14ac:dyDescent="0.2">
      <c r="A985" s="14" t="s">
        <v>445</v>
      </c>
      <c r="B985" s="14" t="s">
        <v>447</v>
      </c>
      <c r="C985" s="37" t="s">
        <v>272</v>
      </c>
      <c r="D985" s="38">
        <v>9</v>
      </c>
      <c r="E985" s="38">
        <v>24</v>
      </c>
      <c r="F985">
        <v>11.756</v>
      </c>
      <c r="G985">
        <f>2^(LOG(F985/Dashboard!$B$3,2)/LOG(Dashboard!$C$3/Dashboard!$B$3,2))-1</f>
        <v>-0.99605970382272846</v>
      </c>
      <c r="H985" s="14" t="s">
        <v>59</v>
      </c>
      <c r="O985" s="29">
        <v>19.998019998019998</v>
      </c>
      <c r="R985" s="28">
        <v>19.998019998019998</v>
      </c>
      <c r="S985" s="40">
        <v>242.4</v>
      </c>
      <c r="U985" s="35">
        <v>40404</v>
      </c>
      <c r="V985" s="41">
        <v>9.9990099990099994E-3</v>
      </c>
    </row>
    <row r="986" spans="1:22" hidden="1" x14ac:dyDescent="0.2">
      <c r="A986" s="14" t="s">
        <v>445</v>
      </c>
      <c r="B986" s="14" t="s">
        <v>447</v>
      </c>
      <c r="C986" s="37" t="s">
        <v>273</v>
      </c>
      <c r="D986" s="38">
        <v>10</v>
      </c>
      <c r="E986" s="38">
        <v>1</v>
      </c>
      <c r="F986">
        <v>15783.67</v>
      </c>
      <c r="G986">
        <f>2^(LOG(F986/Dashboard!$B$3,2)/LOG(Dashboard!$C$3/Dashboard!$B$3,2))-1</f>
        <v>-0.14101163281059848</v>
      </c>
      <c r="H986" s="14" t="s">
        <v>59</v>
      </c>
      <c r="M986" s="25">
        <v>6.1380061380060003</v>
      </c>
      <c r="N986" s="27">
        <v>6.1380061380060003</v>
      </c>
      <c r="S986" s="40">
        <v>354.4</v>
      </c>
      <c r="U986" s="35">
        <v>40404</v>
      </c>
      <c r="V986" s="41">
        <v>9.9990099990099994E-3</v>
      </c>
    </row>
    <row r="987" spans="1:22" hidden="1" x14ac:dyDescent="0.2">
      <c r="A987" s="14" t="s">
        <v>445</v>
      </c>
      <c r="B987" s="14" t="s">
        <v>447</v>
      </c>
      <c r="C987" s="37" t="s">
        <v>274</v>
      </c>
      <c r="D987" s="38">
        <v>10</v>
      </c>
      <c r="E987" s="38">
        <v>2</v>
      </c>
      <c r="F987">
        <v>16496.09</v>
      </c>
      <c r="G987">
        <f>2^(LOG(F987/Dashboard!$B$3,2)/LOG(Dashboard!$C$3/Dashboard!$B$3,2))-1</f>
        <v>-0.11218789603103929</v>
      </c>
      <c r="H987" s="14" t="s">
        <v>59</v>
      </c>
      <c r="M987" s="25">
        <v>6.1380061380060003</v>
      </c>
      <c r="N987" s="27">
        <v>6.1380061380060003</v>
      </c>
      <c r="S987" s="40">
        <v>354.4</v>
      </c>
      <c r="U987" s="35">
        <v>40404</v>
      </c>
      <c r="V987" s="41">
        <v>9.9990099990099994E-3</v>
      </c>
    </row>
    <row r="988" spans="1:22" hidden="1" x14ac:dyDescent="0.2">
      <c r="A988" s="14" t="s">
        <v>445</v>
      </c>
      <c r="B988" s="14" t="s">
        <v>447</v>
      </c>
      <c r="C988" s="37" t="s">
        <v>275</v>
      </c>
      <c r="D988" s="38">
        <v>10</v>
      </c>
      <c r="E988" s="38">
        <v>3</v>
      </c>
      <c r="F988">
        <v>7425.12</v>
      </c>
      <c r="G988">
        <f>2^(LOG(F988/Dashboard!$B$3,2)/LOG(Dashboard!$C$3/Dashboard!$B$3,2))-1</f>
        <v>-0.51118506228589289</v>
      </c>
      <c r="H988" s="14" t="s">
        <v>59</v>
      </c>
      <c r="M988" s="25">
        <v>6.1380061380060003</v>
      </c>
      <c r="O988" s="29">
        <v>6.1380061380060003</v>
      </c>
      <c r="S988" s="40">
        <v>354.4</v>
      </c>
      <c r="U988" s="35">
        <v>40404</v>
      </c>
      <c r="V988" s="41">
        <v>9.9990099990099994E-3</v>
      </c>
    </row>
    <row r="989" spans="1:22" hidden="1" x14ac:dyDescent="0.2">
      <c r="A989" s="14" t="s">
        <v>445</v>
      </c>
      <c r="B989" s="14" t="s">
        <v>447</v>
      </c>
      <c r="C989" s="37" t="s">
        <v>276</v>
      </c>
      <c r="D989" s="38">
        <v>10</v>
      </c>
      <c r="E989" s="38">
        <v>4</v>
      </c>
      <c r="F989">
        <v>8302.1209999999992</v>
      </c>
      <c r="G989">
        <f>2^(LOG(F989/Dashboard!$B$3,2)/LOG(Dashboard!$C$3/Dashboard!$B$3,2))-1</f>
        <v>-0.46863572183447355</v>
      </c>
      <c r="H989" s="14" t="s">
        <v>59</v>
      </c>
      <c r="M989" s="25">
        <v>6.1380061380060003</v>
      </c>
      <c r="O989" s="29">
        <v>6.1380061380060003</v>
      </c>
      <c r="S989" s="40">
        <v>354.4</v>
      </c>
      <c r="U989" s="35">
        <v>40404</v>
      </c>
      <c r="V989" s="41">
        <v>9.9990099990099994E-3</v>
      </c>
    </row>
    <row r="990" spans="1:22" hidden="1" x14ac:dyDescent="0.2">
      <c r="A990" s="14" t="s">
        <v>445</v>
      </c>
      <c r="B990" s="14" t="s">
        <v>447</v>
      </c>
      <c r="C990" s="37" t="s">
        <v>277</v>
      </c>
      <c r="D990" s="38">
        <v>10</v>
      </c>
      <c r="E990" s="38">
        <v>5</v>
      </c>
      <c r="F990">
        <v>20721.21</v>
      </c>
      <c r="G990">
        <f>2^(LOG(F990/Dashboard!$B$3,2)/LOG(Dashboard!$C$3/Dashboard!$B$3,2))-1</f>
        <v>5.2832016340666144E-2</v>
      </c>
      <c r="H990" s="30" t="s">
        <v>251</v>
      </c>
      <c r="I990" s="29">
        <v>6.1380061380060003</v>
      </c>
      <c r="O990" s="29">
        <v>6.1380061380060003</v>
      </c>
      <c r="S990" s="40">
        <v>379.2</v>
      </c>
      <c r="U990" s="35">
        <v>40404</v>
      </c>
      <c r="V990" s="41">
        <v>9.9990099990099994E-3</v>
      </c>
    </row>
    <row r="991" spans="1:22" hidden="1" x14ac:dyDescent="0.2">
      <c r="A991" s="14" t="s">
        <v>445</v>
      </c>
      <c r="B991" s="14" t="s">
        <v>447</v>
      </c>
      <c r="C991" s="37" t="s">
        <v>278</v>
      </c>
      <c r="D991" s="38">
        <v>10</v>
      </c>
      <c r="E991" s="38">
        <v>6</v>
      </c>
      <c r="F991">
        <v>18362.95</v>
      </c>
      <c r="G991">
        <f>2^(LOG(F991/Dashboard!$B$3,2)/LOG(Dashboard!$C$3/Dashboard!$B$3,2))-1</f>
        <v>-3.8098831770432828E-2</v>
      </c>
      <c r="H991" s="30" t="s">
        <v>251</v>
      </c>
      <c r="I991" s="29">
        <v>6.1380061380060003</v>
      </c>
      <c r="O991" s="29">
        <v>6.1380061380060003</v>
      </c>
      <c r="S991" s="40">
        <v>379.2</v>
      </c>
      <c r="U991" s="35">
        <v>40404</v>
      </c>
      <c r="V991" s="41">
        <v>9.9990099990099994E-3</v>
      </c>
    </row>
    <row r="992" spans="1:22" hidden="1" x14ac:dyDescent="0.2">
      <c r="A992" s="14" t="s">
        <v>445</v>
      </c>
      <c r="B992" s="14" t="s">
        <v>447</v>
      </c>
      <c r="C992" s="37" t="s">
        <v>279</v>
      </c>
      <c r="D992" s="38">
        <v>10</v>
      </c>
      <c r="E992" s="38">
        <v>7</v>
      </c>
      <c r="F992">
        <v>6004.9889999999996</v>
      </c>
      <c r="G992">
        <f>2^(LOG(F992/Dashboard!$B$3,2)/LOG(Dashboard!$C$3/Dashboard!$B$3,2))-1</f>
        <v>-0.58291731622821663</v>
      </c>
      <c r="H992" s="14" t="s">
        <v>59</v>
      </c>
      <c r="N992" s="27">
        <v>6.1380061380060003</v>
      </c>
      <c r="O992" s="29">
        <v>6.1380061380060003</v>
      </c>
      <c r="S992" s="40">
        <v>354.4</v>
      </c>
      <c r="U992" s="35">
        <v>40404</v>
      </c>
      <c r="V992" s="41">
        <v>9.9990099990099994E-3</v>
      </c>
    </row>
    <row r="993" spans="1:22" hidden="1" x14ac:dyDescent="0.2">
      <c r="A993" s="14" t="s">
        <v>445</v>
      </c>
      <c r="B993" s="14" t="s">
        <v>447</v>
      </c>
      <c r="C993" s="37" t="s">
        <v>280</v>
      </c>
      <c r="D993" s="38">
        <v>10</v>
      </c>
      <c r="E993" s="38">
        <v>8</v>
      </c>
      <c r="F993">
        <v>5487.723</v>
      </c>
      <c r="G993">
        <f>2^(LOG(F993/Dashboard!$B$3,2)/LOG(Dashboard!$C$3/Dashboard!$B$3,2))-1</f>
        <v>-0.61007958927247896</v>
      </c>
      <c r="H993" s="14" t="s">
        <v>59</v>
      </c>
      <c r="N993" s="27">
        <v>6.1380061380060003</v>
      </c>
      <c r="O993" s="29">
        <v>6.1380061380060003</v>
      </c>
      <c r="S993" s="40">
        <v>354.4</v>
      </c>
      <c r="U993" s="35">
        <v>40404</v>
      </c>
      <c r="V993" s="41">
        <v>9.9990099990099994E-3</v>
      </c>
    </row>
    <row r="994" spans="1:22" hidden="1" x14ac:dyDescent="0.2">
      <c r="A994" s="14" t="s">
        <v>445</v>
      </c>
      <c r="B994" s="14" t="s">
        <v>447</v>
      </c>
      <c r="C994" s="37" t="s">
        <v>281</v>
      </c>
      <c r="D994" s="38">
        <v>10</v>
      </c>
      <c r="E994" s="38">
        <v>9</v>
      </c>
      <c r="F994">
        <v>5941.5069999999996</v>
      </c>
      <c r="G994">
        <f>2^(LOG(F994/Dashboard!$B$3,2)/LOG(Dashboard!$C$3/Dashboard!$B$3,2))-1</f>
        <v>-0.58621806292599066</v>
      </c>
      <c r="H994" s="31" t="s">
        <v>256</v>
      </c>
      <c r="I994" s="32">
        <v>6.1380061380060003</v>
      </c>
      <c r="P994" s="32">
        <v>6.1380061380060003</v>
      </c>
      <c r="S994" s="40">
        <v>379.2</v>
      </c>
      <c r="U994" s="35">
        <v>40404</v>
      </c>
      <c r="V994" s="41">
        <v>9.9990099990099994E-3</v>
      </c>
    </row>
    <row r="995" spans="1:22" hidden="1" x14ac:dyDescent="0.2">
      <c r="A995" s="14" t="s">
        <v>445</v>
      </c>
      <c r="B995" s="14" t="s">
        <v>447</v>
      </c>
      <c r="C995" s="37" t="s">
        <v>282</v>
      </c>
      <c r="D995" s="38">
        <v>10</v>
      </c>
      <c r="E995" s="38">
        <v>10</v>
      </c>
      <c r="F995">
        <v>8511.3790000000008</v>
      </c>
      <c r="G995">
        <f>2^(LOG(F995/Dashboard!$B$3,2)/LOG(Dashboard!$C$3/Dashboard!$B$3,2))-1</f>
        <v>-0.45865444353655127</v>
      </c>
      <c r="H995" s="31" t="s">
        <v>256</v>
      </c>
      <c r="I995" s="32">
        <v>6.1380061380060003</v>
      </c>
      <c r="P995" s="32">
        <v>6.1380061380060003</v>
      </c>
      <c r="S995" s="40">
        <v>379.2</v>
      </c>
      <c r="U995" s="35">
        <v>40404</v>
      </c>
      <c r="V995" s="41">
        <v>9.9990099990099994E-3</v>
      </c>
    </row>
    <row r="996" spans="1:22" hidden="1" x14ac:dyDescent="0.2">
      <c r="A996" s="14" t="s">
        <v>445</v>
      </c>
      <c r="B996" s="14" t="s">
        <v>447</v>
      </c>
      <c r="C996" s="37" t="s">
        <v>283</v>
      </c>
      <c r="D996" s="38">
        <v>10</v>
      </c>
      <c r="E996" s="38">
        <v>11</v>
      </c>
      <c r="F996">
        <v>265.68700000000001</v>
      </c>
      <c r="G996">
        <f>2^(LOG(F996/Dashboard!$B$3,2)/LOG(Dashboard!$C$3/Dashboard!$B$3,2))-1</f>
        <v>-0.95946185638548953</v>
      </c>
      <c r="H996" s="14" t="s">
        <v>59</v>
      </c>
      <c r="L996" s="21">
        <v>0.63360063360060004</v>
      </c>
      <c r="P996" s="32">
        <v>6.1380061380060003</v>
      </c>
      <c r="S996" s="40">
        <v>366.4</v>
      </c>
      <c r="U996" s="35">
        <v>40404</v>
      </c>
      <c r="V996" s="41">
        <v>9.9990099990099994E-3</v>
      </c>
    </row>
    <row r="997" spans="1:22" hidden="1" x14ac:dyDescent="0.2">
      <c r="A997" s="14" t="s">
        <v>445</v>
      </c>
      <c r="B997" s="14" t="s">
        <v>447</v>
      </c>
      <c r="C997" s="37" t="s">
        <v>284</v>
      </c>
      <c r="D997" s="38">
        <v>10</v>
      </c>
      <c r="E997" s="38">
        <v>12</v>
      </c>
      <c r="F997">
        <v>310.36</v>
      </c>
      <c r="G997">
        <f>2^(LOG(F997/Dashboard!$B$3,2)/LOG(Dashboard!$C$3/Dashboard!$B$3,2))-1</f>
        <v>-0.95446728607345166</v>
      </c>
      <c r="H997" s="14" t="s">
        <v>59</v>
      </c>
      <c r="L997" s="21">
        <v>0.63360063360060004</v>
      </c>
      <c r="P997" s="32">
        <v>6.1380061380060003</v>
      </c>
      <c r="S997" s="40">
        <v>366.4</v>
      </c>
      <c r="U997" s="35">
        <v>40404</v>
      </c>
      <c r="V997" s="41">
        <v>9.9990099990099994E-3</v>
      </c>
    </row>
    <row r="998" spans="1:22" hidden="1" x14ac:dyDescent="0.2">
      <c r="A998" s="14" t="s">
        <v>445</v>
      </c>
      <c r="B998" s="14" t="s">
        <v>447</v>
      </c>
      <c r="C998" s="37" t="s">
        <v>285</v>
      </c>
      <c r="D998" s="38">
        <v>10</v>
      </c>
      <c r="E998" s="38">
        <v>13</v>
      </c>
      <c r="F998">
        <v>6990.1459999999997</v>
      </c>
      <c r="G998">
        <f>2^(LOG(F998/Dashboard!$B$3,2)/LOG(Dashboard!$C$3/Dashboard!$B$3,2))-1</f>
        <v>-0.53275524730712409</v>
      </c>
      <c r="H998" s="14" t="s">
        <v>59</v>
      </c>
      <c r="J998" s="17">
        <v>221.26522126520001</v>
      </c>
      <c r="P998" s="32">
        <v>6.1380061380060003</v>
      </c>
      <c r="S998" s="40">
        <v>200.4</v>
      </c>
      <c r="U998" s="35">
        <v>40404</v>
      </c>
      <c r="V998" s="41">
        <v>9.9990099990099907E-3</v>
      </c>
    </row>
    <row r="999" spans="1:22" hidden="1" x14ac:dyDescent="0.2">
      <c r="A999" s="14" t="s">
        <v>445</v>
      </c>
      <c r="B999" s="14" t="s">
        <v>447</v>
      </c>
      <c r="C999" s="37" t="s">
        <v>286</v>
      </c>
      <c r="D999" s="38">
        <v>10</v>
      </c>
      <c r="E999" s="38">
        <v>14</v>
      </c>
      <c r="F999">
        <v>8791.1730000000007</v>
      </c>
      <c r="G999">
        <f>2^(LOG(F999/Dashboard!$B$3,2)/LOG(Dashboard!$C$3/Dashboard!$B$3,2))-1</f>
        <v>-0.44540486530142043</v>
      </c>
      <c r="H999" s="14" t="s">
        <v>59</v>
      </c>
      <c r="J999" s="17">
        <v>221.26522126520001</v>
      </c>
      <c r="P999" s="32">
        <v>6.1380061380060003</v>
      </c>
      <c r="S999" s="40">
        <v>200.4</v>
      </c>
      <c r="U999" s="35">
        <v>40404</v>
      </c>
      <c r="V999" s="41">
        <v>9.9990099990099907E-3</v>
      </c>
    </row>
    <row r="1000" spans="1:22" hidden="1" x14ac:dyDescent="0.2">
      <c r="A1000" s="14" t="s">
        <v>445</v>
      </c>
      <c r="B1000" s="14" t="s">
        <v>447</v>
      </c>
      <c r="C1000" s="37" t="s">
        <v>287</v>
      </c>
      <c r="D1000" s="38">
        <v>10</v>
      </c>
      <c r="E1000" s="38">
        <v>15</v>
      </c>
      <c r="F1000">
        <v>31997.61</v>
      </c>
      <c r="G1000">
        <f>2^(LOG(F1000/Dashboard!$B$3,2)/LOG(Dashboard!$C$3/Dashboard!$B$3,2))-1</f>
        <v>0.45691183440793015</v>
      </c>
      <c r="H1000" s="22" t="s">
        <v>64</v>
      </c>
      <c r="I1000" s="23">
        <v>6.1380061380060003</v>
      </c>
      <c r="Q1000" s="23">
        <v>6.1380061380060003</v>
      </c>
      <c r="S1000" s="40">
        <v>379.2</v>
      </c>
      <c r="U1000" s="35">
        <v>40404</v>
      </c>
      <c r="V1000" s="41">
        <v>9.9990099990099994E-3</v>
      </c>
    </row>
    <row r="1001" spans="1:22" hidden="1" x14ac:dyDescent="0.2">
      <c r="A1001" s="14" t="s">
        <v>445</v>
      </c>
      <c r="B1001" s="14" t="s">
        <v>447</v>
      </c>
      <c r="C1001" s="37" t="s">
        <v>288</v>
      </c>
      <c r="D1001" s="38">
        <v>10</v>
      </c>
      <c r="E1001" s="38">
        <v>16</v>
      </c>
      <c r="F1001">
        <v>29832.15</v>
      </c>
      <c r="G1001">
        <f>2^(LOG(F1001/Dashboard!$B$3,2)/LOG(Dashboard!$C$3/Dashboard!$B$3,2))-1</f>
        <v>0.38255217428417443</v>
      </c>
      <c r="H1001" s="22" t="s">
        <v>64</v>
      </c>
      <c r="I1001" s="23">
        <v>6.1380061380060003</v>
      </c>
      <c r="Q1001" s="23">
        <v>6.1380061380060003</v>
      </c>
      <c r="S1001" s="40">
        <v>379.2</v>
      </c>
      <c r="U1001" s="35">
        <v>40404</v>
      </c>
      <c r="V1001" s="41">
        <v>9.9990099990099994E-3</v>
      </c>
    </row>
    <row r="1002" spans="1:22" hidden="1" x14ac:dyDescent="0.2">
      <c r="A1002" s="14" t="s">
        <v>445</v>
      </c>
      <c r="B1002" s="14" t="s">
        <v>447</v>
      </c>
      <c r="C1002" s="37" t="s">
        <v>289</v>
      </c>
      <c r="D1002" s="38">
        <v>10</v>
      </c>
      <c r="E1002" s="38">
        <v>17</v>
      </c>
      <c r="F1002">
        <v>3830.1210000000001</v>
      </c>
      <c r="G1002">
        <f>2^(LOG(F1002/Dashboard!$B$3,2)/LOG(Dashboard!$C$3/Dashboard!$B$3,2))-1</f>
        <v>-0.70200030038773709</v>
      </c>
      <c r="H1002" s="14" t="s">
        <v>59</v>
      </c>
      <c r="O1002" s="29">
        <v>6.1380061380060003</v>
      </c>
      <c r="Q1002" s="23">
        <v>6.1380061380060003</v>
      </c>
      <c r="S1002" s="40">
        <v>354.4</v>
      </c>
      <c r="U1002" s="35">
        <v>40404</v>
      </c>
      <c r="V1002" s="41">
        <v>9.9990099990099994E-3</v>
      </c>
    </row>
    <row r="1003" spans="1:22" hidden="1" x14ac:dyDescent="0.2">
      <c r="A1003" s="14" t="s">
        <v>445</v>
      </c>
      <c r="B1003" s="14" t="s">
        <v>447</v>
      </c>
      <c r="C1003" s="37" t="s">
        <v>290</v>
      </c>
      <c r="D1003" s="38">
        <v>10</v>
      </c>
      <c r="E1003" s="38">
        <v>18</v>
      </c>
      <c r="F1003">
        <v>2508.741</v>
      </c>
      <c r="G1003">
        <f>2^(LOG(F1003/Dashboard!$B$3,2)/LOG(Dashboard!$C$3/Dashboard!$B$3,2))-1</f>
        <v>-0.78281036441246155</v>
      </c>
      <c r="H1003" s="14" t="s">
        <v>59</v>
      </c>
      <c r="O1003" s="29">
        <v>6.1380061380060003</v>
      </c>
      <c r="Q1003" s="23">
        <v>6.1380061380060003</v>
      </c>
      <c r="S1003" s="40">
        <v>354.4</v>
      </c>
      <c r="U1003" s="35">
        <v>40404</v>
      </c>
      <c r="V1003" s="41">
        <v>9.9990099990099994E-3</v>
      </c>
    </row>
    <row r="1004" spans="1:22" hidden="1" x14ac:dyDescent="0.2">
      <c r="A1004" s="14" t="s">
        <v>445</v>
      </c>
      <c r="B1004" s="14" t="s">
        <v>447</v>
      </c>
      <c r="C1004" s="37" t="s">
        <v>291</v>
      </c>
      <c r="D1004" s="38">
        <v>10</v>
      </c>
      <c r="E1004" s="38">
        <v>19</v>
      </c>
      <c r="F1004">
        <v>58.78</v>
      </c>
      <c r="G1004">
        <f>2^(LOG(F1004/Dashboard!$B$3,2)/LOG(Dashboard!$C$3/Dashboard!$B$3,2))-1</f>
        <v>-0.98687559037433292</v>
      </c>
      <c r="H1004" s="14" t="s">
        <v>59</v>
      </c>
      <c r="Q1004" s="23">
        <v>6.1380061380060003</v>
      </c>
      <c r="R1004" s="28">
        <v>6.1380061380060003</v>
      </c>
      <c r="S1004" s="40">
        <v>354.4</v>
      </c>
      <c r="U1004" s="35">
        <v>40404</v>
      </c>
      <c r="V1004" s="41">
        <v>9.9990099990099994E-3</v>
      </c>
    </row>
    <row r="1005" spans="1:22" hidden="1" x14ac:dyDescent="0.2">
      <c r="A1005" s="14" t="s">
        <v>445</v>
      </c>
      <c r="B1005" s="14" t="s">
        <v>447</v>
      </c>
      <c r="C1005" s="37" t="s">
        <v>292</v>
      </c>
      <c r="D1005" s="38">
        <v>10</v>
      </c>
      <c r="E1005" s="38">
        <v>20</v>
      </c>
      <c r="F1005">
        <v>126.965</v>
      </c>
      <c r="G1005">
        <f>2^(LOG(F1005/Dashboard!$B$3,2)/LOG(Dashboard!$C$3/Dashboard!$B$3,2))-1</f>
        <v>-0.97665905907405792</v>
      </c>
      <c r="H1005" s="14" t="s">
        <v>59</v>
      </c>
      <c r="Q1005" s="23">
        <v>6.1380061380060003</v>
      </c>
      <c r="R1005" s="28">
        <v>6.1380061380060003</v>
      </c>
      <c r="S1005" s="40">
        <v>354.4</v>
      </c>
      <c r="U1005" s="35">
        <v>40404</v>
      </c>
      <c r="V1005" s="41">
        <v>9.9990099990099994E-3</v>
      </c>
    </row>
    <row r="1006" spans="1:22" hidden="1" x14ac:dyDescent="0.2">
      <c r="A1006" s="14" t="s">
        <v>445</v>
      </c>
      <c r="B1006" s="14" t="s">
        <v>447</v>
      </c>
      <c r="C1006" s="37" t="s">
        <v>293</v>
      </c>
      <c r="D1006" s="38">
        <v>10</v>
      </c>
      <c r="E1006" s="38">
        <v>21</v>
      </c>
      <c r="F1006">
        <v>2668.623</v>
      </c>
      <c r="G1006">
        <f>2^(LOG(F1006/Dashboard!$B$3,2)/LOG(Dashboard!$C$3/Dashboard!$B$3,2))-1</f>
        <v>-0.77254353511464258</v>
      </c>
      <c r="H1006" s="33" t="s">
        <v>269</v>
      </c>
      <c r="I1006" s="28">
        <v>6.1380061380060003</v>
      </c>
      <c r="R1006" s="28">
        <v>6.1380061380060003</v>
      </c>
      <c r="S1006" s="40">
        <v>379.2</v>
      </c>
      <c r="U1006" s="35">
        <v>40404</v>
      </c>
      <c r="V1006" s="41">
        <v>9.9990099990099994E-3</v>
      </c>
    </row>
    <row r="1007" spans="1:22" hidden="1" x14ac:dyDescent="0.2">
      <c r="A1007" s="14" t="s">
        <v>445</v>
      </c>
      <c r="B1007" s="14" t="s">
        <v>447</v>
      </c>
      <c r="C1007" s="37" t="s">
        <v>294</v>
      </c>
      <c r="D1007" s="38">
        <v>10</v>
      </c>
      <c r="E1007" s="38">
        <v>22</v>
      </c>
      <c r="F1007">
        <v>1993.826</v>
      </c>
      <c r="G1007">
        <f>2^(LOG(F1007/Dashboard!$B$3,2)/LOG(Dashboard!$C$3/Dashboard!$B$3,2))-1</f>
        <v>-0.81708388087269834</v>
      </c>
      <c r="H1007" s="33" t="s">
        <v>269</v>
      </c>
      <c r="I1007" s="28">
        <v>6.1380061380060003</v>
      </c>
      <c r="R1007" s="28">
        <v>6.1380061380060003</v>
      </c>
      <c r="S1007" s="40">
        <v>379.2</v>
      </c>
      <c r="U1007" s="35">
        <v>40404</v>
      </c>
      <c r="V1007" s="41">
        <v>9.9990099990099994E-3</v>
      </c>
    </row>
    <row r="1008" spans="1:22" hidden="1" x14ac:dyDescent="0.2">
      <c r="A1008" s="14" t="s">
        <v>445</v>
      </c>
      <c r="B1008" s="14" t="s">
        <v>447</v>
      </c>
      <c r="C1008" s="37" t="s">
        <v>295</v>
      </c>
      <c r="D1008" s="38">
        <v>10</v>
      </c>
      <c r="E1008" s="38">
        <v>23</v>
      </c>
      <c r="F1008">
        <v>432.62299999999999</v>
      </c>
      <c r="G1008">
        <f>2^(LOG(F1008/Dashboard!$B$3,2)/LOG(Dashboard!$C$3/Dashboard!$B$3,2))-1</f>
        <v>-0.94163393153361152</v>
      </c>
      <c r="H1008" s="14" t="s">
        <v>59</v>
      </c>
      <c r="O1008" s="29">
        <v>6.1380061380060003</v>
      </c>
      <c r="R1008" s="28">
        <v>6.1380061380060003</v>
      </c>
      <c r="S1008" s="40">
        <v>354.4</v>
      </c>
      <c r="U1008" s="35">
        <v>40404</v>
      </c>
      <c r="V1008" s="41">
        <v>9.9990099990099994E-3</v>
      </c>
    </row>
    <row r="1009" spans="1:22" hidden="1" x14ac:dyDescent="0.2">
      <c r="A1009" s="14" t="s">
        <v>445</v>
      </c>
      <c r="B1009" s="14" t="s">
        <v>447</v>
      </c>
      <c r="C1009" s="37" t="s">
        <v>296</v>
      </c>
      <c r="D1009" s="38">
        <v>10</v>
      </c>
      <c r="E1009" s="38">
        <v>24</v>
      </c>
      <c r="F1009">
        <v>298.60399999999998</v>
      </c>
      <c r="G1009">
        <f>2^(LOG(F1009/Dashboard!$B$3,2)/LOG(Dashboard!$C$3/Dashboard!$B$3,2))-1</f>
        <v>-0.95576294865545974</v>
      </c>
      <c r="H1009" s="14" t="s">
        <v>59</v>
      </c>
      <c r="O1009" s="29">
        <v>6.1380061380060003</v>
      </c>
      <c r="R1009" s="28">
        <v>6.1380061380060003</v>
      </c>
      <c r="S1009" s="40">
        <v>354.4</v>
      </c>
      <c r="U1009" s="35">
        <v>40404</v>
      </c>
      <c r="V1009" s="41">
        <v>9.9990099990099994E-3</v>
      </c>
    </row>
    <row r="1010" spans="1:22" hidden="1" x14ac:dyDescent="0.2">
      <c r="A1010" s="14" t="s">
        <v>445</v>
      </c>
      <c r="B1010" s="14" t="s">
        <v>447</v>
      </c>
      <c r="C1010" s="37" t="s">
        <v>297</v>
      </c>
      <c r="D1010" s="38">
        <v>11</v>
      </c>
      <c r="E1010" s="38">
        <v>1</v>
      </c>
      <c r="F1010">
        <v>21184.400000000001</v>
      </c>
      <c r="G1010">
        <f>2^(LOG(F1010/Dashboard!$B$3,2)/LOG(Dashboard!$C$3/Dashboard!$B$3,2))-1</f>
        <v>7.0377189833898512E-2</v>
      </c>
      <c r="H1010" s="14" t="s">
        <v>59</v>
      </c>
      <c r="M1010" s="25">
        <v>1.8810018810019999</v>
      </c>
      <c r="N1010" s="27">
        <v>1.8810018810019999</v>
      </c>
      <c r="S1010" s="40">
        <v>388.8</v>
      </c>
      <c r="U1010" s="35">
        <v>40404</v>
      </c>
      <c r="V1010" s="41">
        <v>9.9990099990099994E-3</v>
      </c>
    </row>
    <row r="1011" spans="1:22" hidden="1" x14ac:dyDescent="0.2">
      <c r="A1011" s="14" t="s">
        <v>445</v>
      </c>
      <c r="B1011" s="14" t="s">
        <v>447</v>
      </c>
      <c r="C1011" s="37" t="s">
        <v>298</v>
      </c>
      <c r="D1011" s="38">
        <v>11</v>
      </c>
      <c r="E1011" s="38">
        <v>2</v>
      </c>
      <c r="F1011">
        <v>19303.43</v>
      </c>
      <c r="G1011">
        <f>2^(LOG(F1011/Dashboard!$B$3,2)/LOG(Dashboard!$C$3/Dashboard!$B$3,2))-1</f>
        <v>-1.5014344006702984E-3</v>
      </c>
      <c r="H1011" s="14" t="s">
        <v>59</v>
      </c>
      <c r="M1011" s="25">
        <v>1.8810018810019999</v>
      </c>
      <c r="N1011" s="27">
        <v>1.8810018810019999</v>
      </c>
      <c r="S1011" s="40">
        <v>388.8</v>
      </c>
      <c r="U1011" s="35">
        <v>40404</v>
      </c>
      <c r="V1011" s="41">
        <v>9.9990099990099994E-3</v>
      </c>
    </row>
    <row r="1012" spans="1:22" hidden="1" x14ac:dyDescent="0.2">
      <c r="A1012" s="14" t="s">
        <v>445</v>
      </c>
      <c r="B1012" s="14" t="s">
        <v>447</v>
      </c>
      <c r="C1012" s="37" t="s">
        <v>299</v>
      </c>
      <c r="D1012" s="38">
        <v>11</v>
      </c>
      <c r="E1012" s="38">
        <v>3</v>
      </c>
      <c r="F1012">
        <v>19439.8</v>
      </c>
      <c r="G1012">
        <f>2^(LOG(F1012/Dashboard!$B$3,2)/LOG(Dashboard!$C$3/Dashboard!$B$3,2))-1</f>
        <v>3.767413286496879E-3</v>
      </c>
      <c r="H1012" s="14" t="s">
        <v>59</v>
      </c>
      <c r="M1012" s="25">
        <v>1.8810018810019999</v>
      </c>
      <c r="O1012" s="29">
        <v>1.8810018810019999</v>
      </c>
      <c r="S1012" s="40">
        <v>388.8</v>
      </c>
      <c r="U1012" s="35">
        <v>40404</v>
      </c>
      <c r="V1012" s="41">
        <v>9.9990099990099994E-3</v>
      </c>
    </row>
    <row r="1013" spans="1:22" hidden="1" x14ac:dyDescent="0.2">
      <c r="A1013" s="14" t="s">
        <v>445</v>
      </c>
      <c r="B1013" s="14" t="s">
        <v>447</v>
      </c>
      <c r="C1013" s="37" t="s">
        <v>300</v>
      </c>
      <c r="D1013" s="38">
        <v>11</v>
      </c>
      <c r="E1013" s="38">
        <v>4</v>
      </c>
      <c r="F1013">
        <v>19895.939999999999</v>
      </c>
      <c r="G1013">
        <f>2^(LOG(F1013/Dashboard!$B$3,2)/LOG(Dashboard!$C$3/Dashboard!$B$3,2))-1</f>
        <v>2.1323756783313108E-2</v>
      </c>
      <c r="H1013" s="14" t="s">
        <v>59</v>
      </c>
      <c r="M1013" s="25">
        <v>1.8810018810019999</v>
      </c>
      <c r="O1013" s="29">
        <v>1.8810018810019999</v>
      </c>
      <c r="S1013" s="40">
        <v>388.8</v>
      </c>
      <c r="U1013" s="35">
        <v>40404</v>
      </c>
      <c r="V1013" s="41">
        <v>9.9990099990099994E-3</v>
      </c>
    </row>
    <row r="1014" spans="1:22" hidden="1" x14ac:dyDescent="0.2">
      <c r="A1014" s="14" t="s">
        <v>445</v>
      </c>
      <c r="B1014" s="14" t="s">
        <v>447</v>
      </c>
      <c r="C1014" s="37" t="s">
        <v>301</v>
      </c>
      <c r="D1014" s="38">
        <v>11</v>
      </c>
      <c r="E1014" s="38">
        <v>5</v>
      </c>
      <c r="F1014">
        <v>39100.620000000003</v>
      </c>
      <c r="G1014">
        <f>2^(LOG(F1014/Dashboard!$B$3,2)/LOG(Dashboard!$C$3/Dashboard!$B$3,2))-1</f>
        <v>0.69248179564677037</v>
      </c>
      <c r="H1014" s="30" t="s">
        <v>251</v>
      </c>
      <c r="I1014" s="29">
        <v>1.8810018810019999</v>
      </c>
      <c r="O1014" s="29">
        <v>1.8810018810019999</v>
      </c>
      <c r="S1014" s="40">
        <v>396.4</v>
      </c>
      <c r="U1014" s="35">
        <v>40404</v>
      </c>
      <c r="V1014" s="41">
        <v>9.9990099990099994E-3</v>
      </c>
    </row>
    <row r="1015" spans="1:22" hidden="1" x14ac:dyDescent="0.2">
      <c r="A1015" s="14" t="s">
        <v>445</v>
      </c>
      <c r="B1015" s="14" t="s">
        <v>447</v>
      </c>
      <c r="C1015" s="37" t="s">
        <v>302</v>
      </c>
      <c r="D1015" s="38">
        <v>11</v>
      </c>
      <c r="E1015" s="38">
        <v>6</v>
      </c>
      <c r="F1015">
        <v>45063.29</v>
      </c>
      <c r="G1015">
        <f>2^(LOG(F1015/Dashboard!$B$3,2)/LOG(Dashboard!$C$3/Dashboard!$B$3,2))-1</f>
        <v>0.88193922011538772</v>
      </c>
      <c r="H1015" s="30" t="s">
        <v>251</v>
      </c>
      <c r="I1015" s="29">
        <v>1.8810018810019999</v>
      </c>
      <c r="O1015" s="29">
        <v>1.8810018810019999</v>
      </c>
      <c r="S1015" s="40">
        <v>396.4</v>
      </c>
      <c r="U1015" s="35">
        <v>40404</v>
      </c>
      <c r="V1015" s="41">
        <v>9.9990099990099994E-3</v>
      </c>
    </row>
    <row r="1016" spans="1:22" hidden="1" x14ac:dyDescent="0.2">
      <c r="A1016" s="14" t="s">
        <v>445</v>
      </c>
      <c r="B1016" s="14" t="s">
        <v>447</v>
      </c>
      <c r="C1016" s="37" t="s">
        <v>303</v>
      </c>
      <c r="D1016" s="38">
        <v>11</v>
      </c>
      <c r="E1016" s="38">
        <v>7</v>
      </c>
      <c r="F1016">
        <v>9806.8960000000006</v>
      </c>
      <c r="G1016">
        <f>2^(LOG(F1016/Dashboard!$B$3,2)/LOG(Dashboard!$C$3/Dashboard!$B$3,2))-1</f>
        <v>-0.39816739456209904</v>
      </c>
      <c r="H1016" s="14" t="s">
        <v>59</v>
      </c>
      <c r="N1016" s="27">
        <v>1.8810018810019999</v>
      </c>
      <c r="O1016" s="29">
        <v>1.8810018810019999</v>
      </c>
      <c r="S1016" s="40">
        <v>388.8</v>
      </c>
      <c r="U1016" s="35">
        <v>40404</v>
      </c>
      <c r="V1016" s="41">
        <v>9.9990099990099994E-3</v>
      </c>
    </row>
    <row r="1017" spans="1:22" hidden="1" x14ac:dyDescent="0.2">
      <c r="A1017" s="14" t="s">
        <v>445</v>
      </c>
      <c r="B1017" s="14" t="s">
        <v>447</v>
      </c>
      <c r="C1017" s="37" t="s">
        <v>304</v>
      </c>
      <c r="D1017" s="38">
        <v>11</v>
      </c>
      <c r="E1017" s="38">
        <v>8</v>
      </c>
      <c r="F1017">
        <v>9623.5010000000002</v>
      </c>
      <c r="G1017">
        <f>2^(LOG(F1017/Dashboard!$B$3,2)/LOG(Dashboard!$C$3/Dashboard!$B$3,2))-1</f>
        <v>-0.40660139269754814</v>
      </c>
      <c r="H1017" s="14" t="s">
        <v>59</v>
      </c>
      <c r="N1017" s="27">
        <v>1.8810018810019999</v>
      </c>
      <c r="O1017" s="29">
        <v>1.8810018810019999</v>
      </c>
      <c r="S1017" s="40">
        <v>388.8</v>
      </c>
      <c r="U1017" s="35">
        <v>40404</v>
      </c>
      <c r="V1017" s="41">
        <v>9.9990099990099994E-3</v>
      </c>
    </row>
    <row r="1018" spans="1:22" hidden="1" x14ac:dyDescent="0.2">
      <c r="A1018" s="14" t="s">
        <v>445</v>
      </c>
      <c r="B1018" s="14" t="s">
        <v>447</v>
      </c>
      <c r="C1018" s="37" t="s">
        <v>305</v>
      </c>
      <c r="D1018" s="38">
        <v>11</v>
      </c>
      <c r="E1018" s="38">
        <v>9</v>
      </c>
      <c r="F1018">
        <v>5092.72</v>
      </c>
      <c r="G1018">
        <f>2^(LOG(F1018/Dashboard!$B$3,2)/LOG(Dashboard!$C$3/Dashboard!$B$3,2))-1</f>
        <v>-0.6312585146440034</v>
      </c>
      <c r="H1018" s="31" t="s">
        <v>256</v>
      </c>
      <c r="I1018" s="32">
        <v>1.8810018810019999</v>
      </c>
      <c r="P1018" s="32">
        <v>1.8810018810019999</v>
      </c>
      <c r="S1018" s="40">
        <v>396.4</v>
      </c>
      <c r="U1018" s="35">
        <v>40404</v>
      </c>
      <c r="V1018" s="41">
        <v>9.9990099990099994E-3</v>
      </c>
    </row>
    <row r="1019" spans="1:22" hidden="1" x14ac:dyDescent="0.2">
      <c r="A1019" s="14" t="s">
        <v>445</v>
      </c>
      <c r="B1019" s="14" t="s">
        <v>447</v>
      </c>
      <c r="C1019" s="37" t="s">
        <v>306</v>
      </c>
      <c r="D1019" s="38">
        <v>11</v>
      </c>
      <c r="E1019" s="38">
        <v>10</v>
      </c>
      <c r="F1019">
        <v>4526.0789999999997</v>
      </c>
      <c r="G1019">
        <f>2^(LOG(F1019/Dashboard!$B$3,2)/LOG(Dashboard!$C$3/Dashboard!$B$3,2))-1</f>
        <v>-0.66238313962355799</v>
      </c>
      <c r="H1019" s="31" t="s">
        <v>256</v>
      </c>
      <c r="I1019" s="32">
        <v>1.8810018810019999</v>
      </c>
      <c r="P1019" s="32">
        <v>1.8810018810019999</v>
      </c>
      <c r="S1019" s="40">
        <v>396.4</v>
      </c>
      <c r="U1019" s="35">
        <v>40404</v>
      </c>
      <c r="V1019" s="41">
        <v>9.9990099990099994E-3</v>
      </c>
    </row>
    <row r="1020" spans="1:22" hidden="1" x14ac:dyDescent="0.2">
      <c r="A1020" s="14" t="s">
        <v>445</v>
      </c>
      <c r="B1020" s="14" t="s">
        <v>447</v>
      </c>
      <c r="C1020" s="37" t="s">
        <v>307</v>
      </c>
      <c r="D1020" s="38">
        <v>11</v>
      </c>
      <c r="E1020" s="38">
        <v>11</v>
      </c>
      <c r="F1020">
        <v>1069.8</v>
      </c>
      <c r="G1020">
        <f>2^(LOG(F1020/Dashboard!$B$3,2)/LOG(Dashboard!$C$3/Dashboard!$B$3,2))-1</f>
        <v>-0.88515501264341645</v>
      </c>
      <c r="H1020" s="14" t="s">
        <v>59</v>
      </c>
      <c r="L1020" s="21">
        <v>0.1980001980002</v>
      </c>
      <c r="P1020" s="32">
        <v>1.8810018810019999</v>
      </c>
      <c r="S1020" s="40">
        <v>392.4</v>
      </c>
      <c r="U1020" s="35">
        <v>40404</v>
      </c>
      <c r="V1020" s="41">
        <v>9.9990099990099994E-3</v>
      </c>
    </row>
    <row r="1021" spans="1:22" hidden="1" x14ac:dyDescent="0.2">
      <c r="A1021" s="14" t="s">
        <v>445</v>
      </c>
      <c r="B1021" s="14" t="s">
        <v>447</v>
      </c>
      <c r="C1021" s="37" t="s">
        <v>308</v>
      </c>
      <c r="D1021" s="38">
        <v>11</v>
      </c>
      <c r="E1021" s="38">
        <v>12</v>
      </c>
      <c r="F1021">
        <v>853.48900000000003</v>
      </c>
      <c r="G1021">
        <f>2^(LOG(F1021/Dashboard!$B$3,2)/LOG(Dashboard!$C$3/Dashboard!$B$3,2))-1</f>
        <v>-0.90300064077612918</v>
      </c>
      <c r="H1021" s="14" t="s">
        <v>59</v>
      </c>
      <c r="L1021" s="21">
        <v>0.1980001980002</v>
      </c>
      <c r="P1021" s="32">
        <v>1.8810018810019999</v>
      </c>
      <c r="S1021" s="40">
        <v>392.4</v>
      </c>
      <c r="U1021" s="35">
        <v>40404</v>
      </c>
      <c r="V1021" s="41">
        <v>9.9990099990099994E-3</v>
      </c>
    </row>
    <row r="1022" spans="1:22" hidden="1" x14ac:dyDescent="0.2">
      <c r="A1022" s="14" t="s">
        <v>445</v>
      </c>
      <c r="B1022" s="14" t="s">
        <v>447</v>
      </c>
      <c r="C1022" s="37" t="s">
        <v>309</v>
      </c>
      <c r="D1022" s="38">
        <v>11</v>
      </c>
      <c r="E1022" s="38">
        <v>13</v>
      </c>
      <c r="F1022">
        <v>8567.8080000000009</v>
      </c>
      <c r="G1022">
        <f>2^(LOG(F1022/Dashboard!$B$3,2)/LOG(Dashboard!$C$3/Dashboard!$B$3,2))-1</f>
        <v>-0.45597351921288476</v>
      </c>
      <c r="H1022" s="14" t="s">
        <v>59</v>
      </c>
      <c r="J1022" s="17">
        <v>49.005049005049997</v>
      </c>
      <c r="P1022" s="32">
        <v>1.8810018810019999</v>
      </c>
      <c r="S1022" s="40">
        <v>356.8</v>
      </c>
      <c r="U1022" s="35">
        <v>40404</v>
      </c>
      <c r="V1022" s="41">
        <v>9.9990099990099994E-3</v>
      </c>
    </row>
    <row r="1023" spans="1:22" hidden="1" x14ac:dyDescent="0.2">
      <c r="A1023" s="14" t="s">
        <v>445</v>
      </c>
      <c r="B1023" s="14" t="s">
        <v>447</v>
      </c>
      <c r="C1023" s="37" t="s">
        <v>310</v>
      </c>
      <c r="D1023" s="38">
        <v>11</v>
      </c>
      <c r="E1023" s="38">
        <v>14</v>
      </c>
      <c r="F1023">
        <v>8332.6869999999999</v>
      </c>
      <c r="G1023">
        <f>2^(LOG(F1023/Dashboard!$B$3,2)/LOG(Dashboard!$C$3/Dashboard!$B$3,2))-1</f>
        <v>-0.46717384612215129</v>
      </c>
      <c r="H1023" s="14" t="s">
        <v>59</v>
      </c>
      <c r="J1023" s="17">
        <v>49.005049005049997</v>
      </c>
      <c r="P1023" s="32">
        <v>1.8810018810019999</v>
      </c>
      <c r="S1023" s="40">
        <v>356.8</v>
      </c>
      <c r="U1023" s="35">
        <v>40404</v>
      </c>
      <c r="V1023" s="41">
        <v>9.9990099990099994E-3</v>
      </c>
    </row>
    <row r="1024" spans="1:22" hidden="1" x14ac:dyDescent="0.2">
      <c r="A1024" s="14" t="s">
        <v>445</v>
      </c>
      <c r="B1024" s="14" t="s">
        <v>447</v>
      </c>
      <c r="C1024" s="37" t="s">
        <v>311</v>
      </c>
      <c r="D1024" s="38">
        <v>11</v>
      </c>
      <c r="E1024" s="38">
        <v>15</v>
      </c>
      <c r="F1024">
        <v>50854.31</v>
      </c>
      <c r="G1024">
        <f>2^(LOG(F1024/Dashboard!$B$3,2)/LOG(Dashboard!$C$3/Dashboard!$B$3,2))-1</f>
        <v>1.059957709305237</v>
      </c>
      <c r="H1024" s="22" t="s">
        <v>64</v>
      </c>
      <c r="I1024" s="23">
        <v>1.8810018810019999</v>
      </c>
      <c r="Q1024" s="23">
        <v>1.8810018810019999</v>
      </c>
      <c r="S1024" s="40">
        <v>396.4</v>
      </c>
      <c r="U1024" s="35">
        <v>40404</v>
      </c>
      <c r="V1024" s="41">
        <v>9.9990099990099994E-3</v>
      </c>
    </row>
    <row r="1025" spans="1:22" hidden="1" x14ac:dyDescent="0.2">
      <c r="A1025" s="14" t="s">
        <v>445</v>
      </c>
      <c r="B1025" s="14" t="s">
        <v>447</v>
      </c>
      <c r="C1025" s="37" t="s">
        <v>312</v>
      </c>
      <c r="D1025" s="38">
        <v>11</v>
      </c>
      <c r="E1025" s="38">
        <v>16</v>
      </c>
      <c r="F1025">
        <v>43915.9</v>
      </c>
      <c r="G1025">
        <f>2^(LOG(F1025/Dashboard!$B$3,2)/LOG(Dashboard!$C$3/Dashboard!$B$3,2))-1</f>
        <v>0.84599971522456285</v>
      </c>
      <c r="H1025" s="22" t="s">
        <v>64</v>
      </c>
      <c r="I1025" s="23">
        <v>1.8810018810019999</v>
      </c>
      <c r="Q1025" s="23">
        <v>1.8810018810019999</v>
      </c>
      <c r="S1025" s="40">
        <v>396.4</v>
      </c>
      <c r="U1025" s="35">
        <v>40404</v>
      </c>
      <c r="V1025" s="41">
        <v>9.9990099990099994E-3</v>
      </c>
    </row>
    <row r="1026" spans="1:22" hidden="1" x14ac:dyDescent="0.2">
      <c r="A1026" s="14" t="s">
        <v>445</v>
      </c>
      <c r="B1026" s="14" t="s">
        <v>447</v>
      </c>
      <c r="C1026" s="37" t="s">
        <v>313</v>
      </c>
      <c r="D1026" s="38">
        <v>11</v>
      </c>
      <c r="E1026" s="38">
        <v>17</v>
      </c>
      <c r="F1026">
        <v>27694.9</v>
      </c>
      <c r="G1026">
        <f>2^(LOG(F1026/Dashboard!$B$3,2)/LOG(Dashboard!$C$3/Dashboard!$B$3,2))-1</f>
        <v>0.30781226291285657</v>
      </c>
      <c r="H1026" s="14" t="s">
        <v>59</v>
      </c>
      <c r="O1026" s="29">
        <v>1.8810018810019999</v>
      </c>
      <c r="Q1026" s="23">
        <v>1.8810018810019999</v>
      </c>
      <c r="S1026" s="40">
        <v>388.8</v>
      </c>
      <c r="U1026" s="35">
        <v>40404</v>
      </c>
      <c r="V1026" s="41">
        <v>9.9990099990099994E-3</v>
      </c>
    </row>
    <row r="1027" spans="1:22" hidden="1" x14ac:dyDescent="0.2">
      <c r="A1027" s="14" t="s">
        <v>445</v>
      </c>
      <c r="B1027" s="14" t="s">
        <v>447</v>
      </c>
      <c r="C1027" s="37" t="s">
        <v>314</v>
      </c>
      <c r="D1027" s="38">
        <v>11</v>
      </c>
      <c r="E1027" s="38">
        <v>18</v>
      </c>
      <c r="F1027">
        <v>18080.8</v>
      </c>
      <c r="G1027">
        <f>2^(LOG(F1027/Dashboard!$B$3,2)/LOG(Dashboard!$C$3/Dashboard!$B$3,2))-1</f>
        <v>-4.9169781450732364E-2</v>
      </c>
      <c r="H1027" s="14" t="s">
        <v>59</v>
      </c>
      <c r="O1027" s="29">
        <v>1.8810018810019999</v>
      </c>
      <c r="Q1027" s="23">
        <v>1.8810018810019999</v>
      </c>
      <c r="S1027" s="40">
        <v>388.8</v>
      </c>
      <c r="U1027" s="35">
        <v>40404</v>
      </c>
      <c r="V1027" s="41">
        <v>9.9990099990099994E-3</v>
      </c>
    </row>
    <row r="1028" spans="1:22" hidden="1" x14ac:dyDescent="0.2">
      <c r="A1028" s="14" t="s">
        <v>445</v>
      </c>
      <c r="B1028" s="14" t="s">
        <v>447</v>
      </c>
      <c r="C1028" s="37" t="s">
        <v>315</v>
      </c>
      <c r="D1028" s="38">
        <v>11</v>
      </c>
      <c r="E1028" s="38">
        <v>19</v>
      </c>
      <c r="F1028">
        <v>514.91499999999996</v>
      </c>
      <c r="G1028">
        <f>2^(LOG(F1028/Dashboard!$B$3,2)/LOG(Dashboard!$C$3/Dashboard!$B$3,2))-1</f>
        <v>-0.93351885460817663</v>
      </c>
      <c r="H1028" s="14" t="s">
        <v>59</v>
      </c>
      <c r="Q1028" s="23">
        <v>1.8810018810019999</v>
      </c>
      <c r="R1028" s="28">
        <v>1.8810018810019999</v>
      </c>
      <c r="S1028" s="40">
        <v>388.8</v>
      </c>
      <c r="U1028" s="35">
        <v>40404</v>
      </c>
      <c r="V1028" s="41">
        <v>9.9990099990099994E-3</v>
      </c>
    </row>
    <row r="1029" spans="1:22" hidden="1" x14ac:dyDescent="0.2">
      <c r="A1029" s="14" t="s">
        <v>445</v>
      </c>
      <c r="B1029" s="14" t="s">
        <v>447</v>
      </c>
      <c r="C1029" s="37" t="s">
        <v>316</v>
      </c>
      <c r="D1029" s="38">
        <v>11</v>
      </c>
      <c r="E1029" s="38">
        <v>20</v>
      </c>
      <c r="F1029">
        <v>437.32499999999999</v>
      </c>
      <c r="G1029">
        <f>2^(LOG(F1029/Dashboard!$B$3,2)/LOG(Dashboard!$C$3/Dashboard!$B$3,2))-1</f>
        <v>-0.94116033324019865</v>
      </c>
      <c r="H1029" s="14" t="s">
        <v>59</v>
      </c>
      <c r="Q1029" s="23">
        <v>1.8810018810019999</v>
      </c>
      <c r="R1029" s="28">
        <v>1.8810018810019999</v>
      </c>
      <c r="S1029" s="40">
        <v>388.8</v>
      </c>
      <c r="U1029" s="35">
        <v>40404</v>
      </c>
      <c r="V1029" s="41">
        <v>9.9990099990099994E-3</v>
      </c>
    </row>
    <row r="1030" spans="1:22" hidden="1" x14ac:dyDescent="0.2">
      <c r="A1030" s="14" t="s">
        <v>445</v>
      </c>
      <c r="B1030" s="14" t="s">
        <v>447</v>
      </c>
      <c r="C1030" s="37" t="s">
        <v>317</v>
      </c>
      <c r="D1030" s="38">
        <v>11</v>
      </c>
      <c r="E1030" s="38">
        <v>21</v>
      </c>
      <c r="F1030">
        <v>3188.24</v>
      </c>
      <c r="G1030">
        <f>2^(LOG(F1030/Dashboard!$B$3,2)/LOG(Dashboard!$C$3/Dashboard!$B$3,2))-1</f>
        <v>-0.74018705162432319</v>
      </c>
      <c r="H1030" s="33" t="s">
        <v>269</v>
      </c>
      <c r="I1030" s="28">
        <v>1.8810018810019999</v>
      </c>
      <c r="R1030" s="28">
        <v>1.8810018810019999</v>
      </c>
      <c r="S1030" s="40">
        <v>396.4</v>
      </c>
      <c r="U1030" s="35">
        <v>40404</v>
      </c>
      <c r="V1030" s="41">
        <v>9.9990099990099994E-3</v>
      </c>
    </row>
    <row r="1031" spans="1:22" hidden="1" x14ac:dyDescent="0.2">
      <c r="A1031" s="14" t="s">
        <v>445</v>
      </c>
      <c r="B1031" s="14" t="s">
        <v>447</v>
      </c>
      <c r="C1031" s="37" t="s">
        <v>318</v>
      </c>
      <c r="D1031" s="38">
        <v>11</v>
      </c>
      <c r="E1031" s="38">
        <v>22</v>
      </c>
      <c r="F1031">
        <v>3428.0639999999999</v>
      </c>
      <c r="G1031">
        <f>2^(LOG(F1031/Dashboard!$B$3,2)/LOG(Dashboard!$C$3/Dashboard!$B$3,2))-1</f>
        <v>-0.72571082083952332</v>
      </c>
      <c r="H1031" s="33" t="s">
        <v>269</v>
      </c>
      <c r="I1031" s="28">
        <v>1.8810018810019999</v>
      </c>
      <c r="R1031" s="28">
        <v>1.8810018810019999</v>
      </c>
      <c r="S1031" s="40">
        <v>396.4</v>
      </c>
      <c r="U1031" s="35">
        <v>40404</v>
      </c>
      <c r="V1031" s="41">
        <v>9.9990099990099994E-3</v>
      </c>
    </row>
    <row r="1032" spans="1:22" hidden="1" x14ac:dyDescent="0.2">
      <c r="A1032" s="14" t="s">
        <v>445</v>
      </c>
      <c r="B1032" s="14" t="s">
        <v>447</v>
      </c>
      <c r="C1032" s="37" t="s">
        <v>319</v>
      </c>
      <c r="D1032" s="38">
        <v>11</v>
      </c>
      <c r="E1032" s="38">
        <v>23</v>
      </c>
      <c r="F1032">
        <v>1528.2860000000001</v>
      </c>
      <c r="G1032">
        <f>2^(LOG(F1032/Dashboard!$B$3,2)/LOG(Dashboard!$C$3/Dashboard!$B$3,2))-1</f>
        <v>-0.85006016890908109</v>
      </c>
      <c r="H1032" s="14" t="s">
        <v>59</v>
      </c>
      <c r="O1032" s="29">
        <v>1.8810018810019999</v>
      </c>
      <c r="R1032" s="28">
        <v>1.8810018810019999</v>
      </c>
      <c r="S1032" s="40">
        <v>388.8</v>
      </c>
      <c r="U1032" s="35">
        <v>40404</v>
      </c>
      <c r="V1032" s="41">
        <v>9.9990099990099994E-3</v>
      </c>
    </row>
    <row r="1033" spans="1:22" hidden="1" x14ac:dyDescent="0.2">
      <c r="A1033" s="14" t="s">
        <v>445</v>
      </c>
      <c r="B1033" s="14" t="s">
        <v>447</v>
      </c>
      <c r="C1033" s="37" t="s">
        <v>320</v>
      </c>
      <c r="D1033" s="38">
        <v>11</v>
      </c>
      <c r="E1033" s="38">
        <v>24</v>
      </c>
      <c r="F1033">
        <v>919.32299999999998</v>
      </c>
      <c r="G1033">
        <f>2^(LOG(F1033/Dashboard!$B$3,2)/LOG(Dashboard!$C$3/Dashboard!$B$3,2))-1</f>
        <v>-0.89745981230569016</v>
      </c>
      <c r="H1033" s="14" t="s">
        <v>59</v>
      </c>
      <c r="O1033" s="29">
        <v>1.8810018810019999</v>
      </c>
      <c r="R1033" s="28">
        <v>1.8810018810019999</v>
      </c>
      <c r="S1033" s="40">
        <v>388.8</v>
      </c>
      <c r="U1033" s="35">
        <v>40404</v>
      </c>
      <c r="V1033" s="41">
        <v>9.9990099990099994E-3</v>
      </c>
    </row>
    <row r="1034" spans="1:22" hidden="1" x14ac:dyDescent="0.2">
      <c r="A1034" s="14" t="s">
        <v>445</v>
      </c>
      <c r="B1034" s="14" t="s">
        <v>447</v>
      </c>
      <c r="C1034" s="37" t="s">
        <v>321</v>
      </c>
      <c r="D1034" s="38">
        <v>12</v>
      </c>
      <c r="E1034" s="38">
        <v>1</v>
      </c>
      <c r="F1034">
        <v>22776.17</v>
      </c>
      <c r="G1034">
        <f>2^(LOG(F1034/Dashboard!$B$3,2)/LOG(Dashboard!$C$3/Dashboard!$B$3,2))-1</f>
        <v>0.12995140997811072</v>
      </c>
      <c r="H1034" s="14" t="s">
        <v>59</v>
      </c>
      <c r="M1034" s="25">
        <v>0.5742005742006</v>
      </c>
      <c r="N1034" s="27">
        <v>0.5742005742006</v>
      </c>
      <c r="S1034" s="40">
        <v>399.2</v>
      </c>
      <c r="U1034" s="35">
        <v>40404</v>
      </c>
      <c r="V1034" s="41">
        <v>9.9950499950499996E-3</v>
      </c>
    </row>
    <row r="1035" spans="1:22" hidden="1" x14ac:dyDescent="0.2">
      <c r="A1035" s="14" t="s">
        <v>445</v>
      </c>
      <c r="B1035" s="14" t="s">
        <v>447</v>
      </c>
      <c r="C1035" s="37" t="s">
        <v>322</v>
      </c>
      <c r="D1035" s="38">
        <v>12</v>
      </c>
      <c r="E1035" s="38">
        <v>2</v>
      </c>
      <c r="F1035">
        <v>30671.53</v>
      </c>
      <c r="G1035">
        <f>2^(LOG(F1035/Dashboard!$B$3,2)/LOG(Dashboard!$C$3/Dashboard!$B$3,2))-1</f>
        <v>0.41153219570031907</v>
      </c>
      <c r="H1035" s="14" t="s">
        <v>59</v>
      </c>
      <c r="M1035" s="25">
        <v>0.5742005742006</v>
      </c>
      <c r="N1035" s="27">
        <v>0.5742005742006</v>
      </c>
      <c r="S1035" s="40">
        <v>399.2</v>
      </c>
      <c r="U1035" s="35">
        <v>40404</v>
      </c>
      <c r="V1035" s="41">
        <v>9.9950499950499996E-3</v>
      </c>
    </row>
    <row r="1036" spans="1:22" hidden="1" x14ac:dyDescent="0.2">
      <c r="A1036" s="14" t="s">
        <v>445</v>
      </c>
      <c r="B1036" s="14" t="s">
        <v>447</v>
      </c>
      <c r="C1036" s="37" t="s">
        <v>323</v>
      </c>
      <c r="D1036" s="38">
        <v>12</v>
      </c>
      <c r="E1036" s="38">
        <v>3</v>
      </c>
      <c r="F1036">
        <v>33490.629999999997</v>
      </c>
      <c r="G1036">
        <f>2^(LOG(F1036/Dashboard!$B$3,2)/LOG(Dashboard!$C$3/Dashboard!$B$3,2))-1</f>
        <v>0.50744021145955021</v>
      </c>
      <c r="H1036" s="14" t="s">
        <v>59</v>
      </c>
      <c r="M1036" s="25">
        <v>0.5742005742006</v>
      </c>
      <c r="O1036" s="29">
        <v>0.5742005742006</v>
      </c>
      <c r="S1036" s="40">
        <v>399.2</v>
      </c>
      <c r="U1036" s="35">
        <v>40404</v>
      </c>
      <c r="V1036" s="41">
        <v>9.9950499950499996E-3</v>
      </c>
    </row>
    <row r="1037" spans="1:22" hidden="1" x14ac:dyDescent="0.2">
      <c r="A1037" s="14" t="s">
        <v>445</v>
      </c>
      <c r="B1037" s="14" t="s">
        <v>447</v>
      </c>
      <c r="C1037" s="37" t="s">
        <v>324</v>
      </c>
      <c r="D1037" s="38">
        <v>12</v>
      </c>
      <c r="E1037" s="38">
        <v>4</v>
      </c>
      <c r="F1037">
        <v>39208.769999999997</v>
      </c>
      <c r="G1037">
        <f>2^(LOG(F1037/Dashboard!$B$3,2)/LOG(Dashboard!$C$3/Dashboard!$B$3,2))-1</f>
        <v>0.69598032489203066</v>
      </c>
      <c r="H1037" s="14" t="s">
        <v>59</v>
      </c>
      <c r="M1037" s="25">
        <v>0.5742005742006</v>
      </c>
      <c r="O1037" s="29">
        <v>0.5742005742006</v>
      </c>
      <c r="S1037" s="40">
        <v>399.2</v>
      </c>
      <c r="U1037" s="35">
        <v>40404</v>
      </c>
      <c r="V1037" s="41">
        <v>9.9950499950499996E-3</v>
      </c>
    </row>
    <row r="1038" spans="1:22" hidden="1" x14ac:dyDescent="0.2">
      <c r="A1038" s="14" t="s">
        <v>445</v>
      </c>
      <c r="B1038" s="14" t="s">
        <v>447</v>
      </c>
      <c r="C1038" s="37" t="s">
        <v>325</v>
      </c>
      <c r="D1038" s="38">
        <v>12</v>
      </c>
      <c r="E1038" s="38">
        <v>5</v>
      </c>
      <c r="F1038">
        <v>76468.39</v>
      </c>
      <c r="G1038">
        <f>2^(LOG(F1038/Dashboard!$B$3,2)/LOG(Dashboard!$C$3/Dashboard!$B$3,2))-1</f>
        <v>1.7944671354044317</v>
      </c>
      <c r="H1038" s="30" t="s">
        <v>251</v>
      </c>
      <c r="I1038" s="29">
        <v>0.5742005742006</v>
      </c>
      <c r="O1038" s="29">
        <v>0.5742005742006</v>
      </c>
      <c r="S1038" s="40">
        <v>401.6</v>
      </c>
      <c r="U1038" s="35">
        <v>40404</v>
      </c>
      <c r="V1038" s="41">
        <v>9.9970299970299995E-3</v>
      </c>
    </row>
    <row r="1039" spans="1:22" hidden="1" x14ac:dyDescent="0.2">
      <c r="A1039" s="14" t="s">
        <v>445</v>
      </c>
      <c r="B1039" s="14" t="s">
        <v>447</v>
      </c>
      <c r="C1039" s="37" t="s">
        <v>326</v>
      </c>
      <c r="D1039" s="38">
        <v>12</v>
      </c>
      <c r="E1039" s="38">
        <v>6</v>
      </c>
      <c r="F1039">
        <v>68302.64</v>
      </c>
      <c r="G1039">
        <f>2^(LOG(F1039/Dashboard!$B$3,2)/LOG(Dashboard!$C$3/Dashboard!$B$3,2))-1</f>
        <v>1.5682263962343357</v>
      </c>
      <c r="H1039" s="30" t="s">
        <v>251</v>
      </c>
      <c r="I1039" s="29">
        <v>0.5742005742006</v>
      </c>
      <c r="O1039" s="29">
        <v>0.5742005742006</v>
      </c>
      <c r="S1039" s="40">
        <v>401.6</v>
      </c>
      <c r="U1039" s="35">
        <v>40404</v>
      </c>
      <c r="V1039" s="41">
        <v>9.9970299970299995E-3</v>
      </c>
    </row>
    <row r="1040" spans="1:22" hidden="1" x14ac:dyDescent="0.2">
      <c r="A1040" s="14" t="s">
        <v>445</v>
      </c>
      <c r="B1040" s="14" t="s">
        <v>447</v>
      </c>
      <c r="C1040" s="37" t="s">
        <v>327</v>
      </c>
      <c r="D1040" s="38">
        <v>12</v>
      </c>
      <c r="E1040" s="38">
        <v>7</v>
      </c>
      <c r="F1040">
        <v>17152.07</v>
      </c>
      <c r="G1040">
        <f>2^(LOG(F1040/Dashboard!$B$3,2)/LOG(Dashboard!$C$3/Dashboard!$B$3,2))-1</f>
        <v>-8.5924473374676902E-2</v>
      </c>
      <c r="H1040" s="14" t="s">
        <v>59</v>
      </c>
      <c r="N1040" s="27">
        <v>0.5742005742006</v>
      </c>
      <c r="O1040" s="29">
        <v>0.5742005742006</v>
      </c>
      <c r="S1040" s="40">
        <v>399.2</v>
      </c>
      <c r="U1040" s="35">
        <v>40404</v>
      </c>
      <c r="V1040" s="41">
        <v>9.9950499950499996E-3</v>
      </c>
    </row>
    <row r="1041" spans="1:22" hidden="1" x14ac:dyDescent="0.2">
      <c r="A1041" s="14" t="s">
        <v>445</v>
      </c>
      <c r="B1041" s="14" t="s">
        <v>447</v>
      </c>
      <c r="C1041" s="37" t="s">
        <v>328</v>
      </c>
      <c r="D1041" s="38">
        <v>12</v>
      </c>
      <c r="E1041" s="38">
        <v>8</v>
      </c>
      <c r="F1041">
        <v>16660.669999999998</v>
      </c>
      <c r="G1041">
        <f>2^(LOG(F1041/Dashboard!$B$3,2)/LOG(Dashboard!$C$3/Dashboard!$B$3,2))-1</f>
        <v>-0.10557422965657104</v>
      </c>
      <c r="H1041" s="14" t="s">
        <v>59</v>
      </c>
      <c r="N1041" s="27">
        <v>0.5742005742006</v>
      </c>
      <c r="O1041" s="29">
        <v>0.5742005742006</v>
      </c>
      <c r="S1041" s="40">
        <v>399.2</v>
      </c>
      <c r="U1041" s="35">
        <v>40404</v>
      </c>
      <c r="V1041" s="41">
        <v>9.9950499950499996E-3</v>
      </c>
    </row>
    <row r="1042" spans="1:22" hidden="1" x14ac:dyDescent="0.2">
      <c r="A1042" s="14" t="s">
        <v>445</v>
      </c>
      <c r="B1042" s="14" t="s">
        <v>447</v>
      </c>
      <c r="C1042" s="37" t="s">
        <v>329</v>
      </c>
      <c r="D1042" s="38">
        <v>12</v>
      </c>
      <c r="E1042" s="38">
        <v>9</v>
      </c>
      <c r="F1042">
        <v>3625.5650000000001</v>
      </c>
      <c r="G1042">
        <f>2^(LOG(F1042/Dashboard!$B$3,2)/LOG(Dashboard!$C$3/Dashboard!$B$3,2))-1</f>
        <v>-0.71398065760196094</v>
      </c>
      <c r="H1042" s="31" t="s">
        <v>256</v>
      </c>
      <c r="I1042" s="32">
        <v>0.5742005742006</v>
      </c>
      <c r="P1042" s="32">
        <v>0.5742005742006</v>
      </c>
      <c r="S1042" s="40">
        <v>401.6</v>
      </c>
      <c r="U1042" s="35">
        <v>40404</v>
      </c>
      <c r="V1042" s="41">
        <v>9.9970299970299995E-3</v>
      </c>
    </row>
    <row r="1043" spans="1:22" hidden="1" x14ac:dyDescent="0.2">
      <c r="A1043" s="14" t="s">
        <v>445</v>
      </c>
      <c r="B1043" s="14" t="s">
        <v>447</v>
      </c>
      <c r="C1043" s="37" t="s">
        <v>330</v>
      </c>
      <c r="D1043" s="38">
        <v>12</v>
      </c>
      <c r="E1043" s="38">
        <v>10</v>
      </c>
      <c r="F1043">
        <v>2950.768</v>
      </c>
      <c r="G1043">
        <f>2^(LOG(F1043/Dashboard!$B$3,2)/LOG(Dashboard!$C$3/Dashboard!$B$3,2))-1</f>
        <v>-0.75479491692268819</v>
      </c>
      <c r="H1043" s="31" t="s">
        <v>256</v>
      </c>
      <c r="I1043" s="32">
        <v>0.5742005742006</v>
      </c>
      <c r="P1043" s="32">
        <v>0.5742005742006</v>
      </c>
      <c r="S1043" s="40">
        <v>401.6</v>
      </c>
      <c r="U1043" s="35">
        <v>40404</v>
      </c>
      <c r="V1043" s="41">
        <v>9.9970299970299995E-3</v>
      </c>
    </row>
    <row r="1044" spans="1:22" hidden="1" x14ac:dyDescent="0.2">
      <c r="A1044" s="14" t="s">
        <v>445</v>
      </c>
      <c r="B1044" s="14" t="s">
        <v>447</v>
      </c>
      <c r="C1044" s="37" t="s">
        <v>331</v>
      </c>
      <c r="D1044" s="38">
        <v>12</v>
      </c>
      <c r="E1044" s="38">
        <v>11</v>
      </c>
      <c r="F1044">
        <v>665.39200000000005</v>
      </c>
      <c r="G1044">
        <f>2^(LOG(F1044/Dashboard!$B$3,2)/LOG(Dashboard!$C$3/Dashboard!$B$3,2))-1</f>
        <v>-0.91947366289210819</v>
      </c>
      <c r="H1044" s="14" t="s">
        <v>59</v>
      </c>
      <c r="L1044" s="21">
        <v>6.4350064350059993E-2</v>
      </c>
      <c r="P1044" s="32">
        <v>0.5742005742006</v>
      </c>
      <c r="S1044" s="40">
        <v>400.4</v>
      </c>
      <c r="U1044" s="35">
        <v>40404</v>
      </c>
      <c r="V1044" s="41">
        <v>9.9995049995050007E-3</v>
      </c>
    </row>
    <row r="1045" spans="1:22" hidden="1" x14ac:dyDescent="0.2">
      <c r="A1045" s="14" t="s">
        <v>445</v>
      </c>
      <c r="B1045" s="14" t="s">
        <v>447</v>
      </c>
      <c r="C1045" s="37" t="s">
        <v>332</v>
      </c>
      <c r="D1045" s="38">
        <v>12</v>
      </c>
      <c r="E1045" s="38">
        <v>12</v>
      </c>
      <c r="F1045">
        <v>797.06</v>
      </c>
      <c r="G1045">
        <f>2^(LOG(F1045/Dashboard!$B$3,2)/LOG(Dashboard!$C$3/Dashboard!$B$3,2))-1</f>
        <v>-0.90783629243760777</v>
      </c>
      <c r="H1045" s="14" t="s">
        <v>59</v>
      </c>
      <c r="L1045" s="21">
        <v>6.4350064350059993E-2</v>
      </c>
      <c r="P1045" s="32">
        <v>0.5742005742006</v>
      </c>
      <c r="S1045" s="40">
        <v>400.4</v>
      </c>
      <c r="U1045" s="35">
        <v>40404</v>
      </c>
      <c r="V1045" s="41">
        <v>9.9995049995050007E-3</v>
      </c>
    </row>
    <row r="1046" spans="1:22" hidden="1" x14ac:dyDescent="0.2">
      <c r="A1046" s="14" t="s">
        <v>445</v>
      </c>
      <c r="B1046" s="14" t="s">
        <v>447</v>
      </c>
      <c r="C1046" s="37" t="s">
        <v>333</v>
      </c>
      <c r="D1046" s="38">
        <v>12</v>
      </c>
      <c r="E1046" s="38">
        <v>13</v>
      </c>
      <c r="F1046">
        <v>6496.3919999999998</v>
      </c>
      <c r="G1046">
        <f>2^(LOG(F1046/Dashboard!$B$3,2)/LOG(Dashboard!$C$3/Dashboard!$B$3,2))-1</f>
        <v>-0.55765591321103591</v>
      </c>
      <c r="H1046" s="14" t="s">
        <v>59</v>
      </c>
      <c r="J1046" s="17">
        <v>10.89001089001</v>
      </c>
      <c r="P1046" s="32">
        <v>0.5742005742006</v>
      </c>
      <c r="S1046" s="40">
        <v>392.8</v>
      </c>
      <c r="U1046" s="35">
        <v>40404</v>
      </c>
      <c r="V1046" s="41">
        <v>9.9970299970299995E-3</v>
      </c>
    </row>
    <row r="1047" spans="1:22" hidden="1" x14ac:dyDescent="0.2">
      <c r="A1047" s="14" t="s">
        <v>445</v>
      </c>
      <c r="B1047" s="14" t="s">
        <v>447</v>
      </c>
      <c r="C1047" s="37" t="s">
        <v>334</v>
      </c>
      <c r="D1047" s="38">
        <v>12</v>
      </c>
      <c r="E1047" s="38">
        <v>14</v>
      </c>
      <c r="F1047">
        <v>6425.8559999999998</v>
      </c>
      <c r="G1047">
        <f>2^(LOG(F1047/Dashboard!$B$3,2)/LOG(Dashboard!$C$3/Dashboard!$B$3,2))-1</f>
        <v>-0.56125147113231677</v>
      </c>
      <c r="H1047" s="14" t="s">
        <v>59</v>
      </c>
      <c r="J1047" s="17">
        <v>10.89001089001</v>
      </c>
      <c r="P1047" s="32">
        <v>0.5742005742006</v>
      </c>
      <c r="S1047" s="40">
        <v>392.8</v>
      </c>
      <c r="U1047" s="35">
        <v>40404</v>
      </c>
      <c r="V1047" s="41">
        <v>9.9970299970299995E-3</v>
      </c>
    </row>
    <row r="1048" spans="1:22" hidden="1" x14ac:dyDescent="0.2">
      <c r="A1048" s="14" t="s">
        <v>445</v>
      </c>
      <c r="B1048" s="14" t="s">
        <v>447</v>
      </c>
      <c r="C1048" s="37" t="s">
        <v>335</v>
      </c>
      <c r="D1048" s="38">
        <v>12</v>
      </c>
      <c r="E1048" s="38">
        <v>15</v>
      </c>
      <c r="F1048">
        <v>64881.63</v>
      </c>
      <c r="G1048">
        <f>2^(LOG(F1048/Dashboard!$B$3,2)/LOG(Dashboard!$C$3/Dashboard!$B$3,2))-1</f>
        <v>1.4714397624573778</v>
      </c>
      <c r="H1048" s="22" t="s">
        <v>64</v>
      </c>
      <c r="I1048" s="23">
        <v>0.5742005742006</v>
      </c>
      <c r="Q1048" s="23">
        <v>0.5742005742006</v>
      </c>
      <c r="S1048" s="40">
        <v>401.6</v>
      </c>
      <c r="U1048" s="35">
        <v>40404</v>
      </c>
      <c r="V1048" s="41">
        <v>9.9970299970299995E-3</v>
      </c>
    </row>
    <row r="1049" spans="1:22" hidden="1" x14ac:dyDescent="0.2">
      <c r="A1049" s="14" t="s">
        <v>445</v>
      </c>
      <c r="B1049" s="14" t="s">
        <v>447</v>
      </c>
      <c r="C1049" s="37" t="s">
        <v>336</v>
      </c>
      <c r="D1049" s="38">
        <v>12</v>
      </c>
      <c r="E1049" s="38">
        <v>16</v>
      </c>
      <c r="F1049">
        <v>52921.03</v>
      </c>
      <c r="G1049">
        <f>2^(LOG(F1049/Dashboard!$B$3,2)/LOG(Dashboard!$C$3/Dashboard!$B$3,2))-1</f>
        <v>1.12222877083512</v>
      </c>
      <c r="H1049" s="22" t="s">
        <v>64</v>
      </c>
      <c r="I1049" s="23">
        <v>0.5742005742006</v>
      </c>
      <c r="Q1049" s="23">
        <v>0.5742005742006</v>
      </c>
      <c r="S1049" s="40">
        <v>401.6</v>
      </c>
      <c r="U1049" s="35">
        <v>40404</v>
      </c>
      <c r="V1049" s="41">
        <v>9.9970299970299995E-3</v>
      </c>
    </row>
    <row r="1050" spans="1:22" hidden="1" x14ac:dyDescent="0.2">
      <c r="A1050" s="14" t="s">
        <v>445</v>
      </c>
      <c r="B1050" s="14" t="s">
        <v>447</v>
      </c>
      <c r="C1050" s="37" t="s">
        <v>337</v>
      </c>
      <c r="D1050" s="38">
        <v>12</v>
      </c>
      <c r="E1050" s="38">
        <v>17</v>
      </c>
      <c r="F1050">
        <v>59095.31</v>
      </c>
      <c r="G1050">
        <f>2^(LOG(F1050/Dashboard!$B$3,2)/LOG(Dashboard!$C$3/Dashboard!$B$3,2))-1</f>
        <v>1.3047338893352789</v>
      </c>
      <c r="H1050" s="14" t="s">
        <v>59</v>
      </c>
      <c r="O1050" s="29">
        <v>0.5742005742006</v>
      </c>
      <c r="Q1050" s="23">
        <v>0.5742005742006</v>
      </c>
      <c r="S1050" s="40">
        <v>399.2</v>
      </c>
      <c r="U1050" s="35">
        <v>40404</v>
      </c>
      <c r="V1050" s="41">
        <v>9.9950499950499996E-3</v>
      </c>
    </row>
    <row r="1051" spans="1:22" hidden="1" x14ac:dyDescent="0.2">
      <c r="A1051" s="14" t="s">
        <v>445</v>
      </c>
      <c r="B1051" s="14" t="s">
        <v>447</v>
      </c>
      <c r="C1051" s="37" t="s">
        <v>338</v>
      </c>
      <c r="D1051" s="38">
        <v>12</v>
      </c>
      <c r="E1051" s="38">
        <v>18</v>
      </c>
      <c r="F1051">
        <v>28910.48</v>
      </c>
      <c r="G1051">
        <f>2^(LOG(F1051/Dashboard!$B$3,2)/LOG(Dashboard!$C$3/Dashboard!$B$3,2))-1</f>
        <v>0.35049282983015506</v>
      </c>
      <c r="H1051" s="14" t="s">
        <v>59</v>
      </c>
      <c r="O1051" s="29">
        <v>0.5742005742006</v>
      </c>
      <c r="Q1051" s="23">
        <v>0.5742005742006</v>
      </c>
      <c r="S1051" s="40">
        <v>399.2</v>
      </c>
      <c r="U1051" s="35">
        <v>40404</v>
      </c>
      <c r="V1051" s="41">
        <v>9.9950499950499996E-3</v>
      </c>
    </row>
    <row r="1052" spans="1:22" hidden="1" x14ac:dyDescent="0.2">
      <c r="A1052" s="14" t="s">
        <v>445</v>
      </c>
      <c r="B1052" s="14" t="s">
        <v>447</v>
      </c>
      <c r="C1052" s="37" t="s">
        <v>339</v>
      </c>
      <c r="D1052" s="38">
        <v>12</v>
      </c>
      <c r="E1052" s="38">
        <v>19</v>
      </c>
      <c r="F1052">
        <v>1547.096</v>
      </c>
      <c r="G1052">
        <f>2^(LOG(F1052/Dashboard!$B$3,2)/LOG(Dashboard!$C$3/Dashboard!$B$3,2))-1</f>
        <v>-0.84868264355012502</v>
      </c>
      <c r="H1052" s="14" t="s">
        <v>59</v>
      </c>
      <c r="Q1052" s="23">
        <v>0.5742005742006</v>
      </c>
      <c r="R1052" s="28">
        <v>0.5742005742006</v>
      </c>
      <c r="S1052" s="40">
        <v>399.2</v>
      </c>
      <c r="U1052" s="35">
        <v>40404</v>
      </c>
      <c r="V1052" s="41">
        <v>9.9950499950499996E-3</v>
      </c>
    </row>
    <row r="1053" spans="1:22" hidden="1" x14ac:dyDescent="0.2">
      <c r="A1053" s="14" t="s">
        <v>445</v>
      </c>
      <c r="B1053" s="14" t="s">
        <v>447</v>
      </c>
      <c r="C1053" s="37" t="s">
        <v>340</v>
      </c>
      <c r="D1053" s="38">
        <v>12</v>
      </c>
      <c r="E1053" s="38">
        <v>20</v>
      </c>
      <c r="F1053">
        <v>1996.1769999999999</v>
      </c>
      <c r="G1053">
        <f>2^(LOG(F1053/Dashboard!$B$3,2)/LOG(Dashboard!$C$3/Dashboard!$B$3,2))-1</f>
        <v>-0.81692265942272257</v>
      </c>
      <c r="H1053" s="14" t="s">
        <v>59</v>
      </c>
      <c r="Q1053" s="23">
        <v>0.5742005742006</v>
      </c>
      <c r="R1053" s="28">
        <v>0.5742005742006</v>
      </c>
      <c r="S1053" s="40">
        <v>399.2</v>
      </c>
      <c r="U1053" s="35">
        <v>40404</v>
      </c>
      <c r="V1053" s="41">
        <v>9.9950499950499996E-3</v>
      </c>
    </row>
    <row r="1054" spans="1:22" hidden="1" x14ac:dyDescent="0.2">
      <c r="A1054" s="14" t="s">
        <v>445</v>
      </c>
      <c r="B1054" s="14" t="s">
        <v>447</v>
      </c>
      <c r="C1054" s="37" t="s">
        <v>341</v>
      </c>
      <c r="D1054" s="38">
        <v>12</v>
      </c>
      <c r="E1054" s="38">
        <v>21</v>
      </c>
      <c r="F1054">
        <v>3477.4389999999999</v>
      </c>
      <c r="G1054">
        <f>2^(LOG(F1054/Dashboard!$B$3,2)/LOG(Dashboard!$C$3/Dashboard!$B$3,2))-1</f>
        <v>-0.72276265760895786</v>
      </c>
      <c r="H1054" s="33" t="s">
        <v>269</v>
      </c>
      <c r="I1054" s="28">
        <v>0.5742005742006</v>
      </c>
      <c r="R1054" s="28">
        <v>0.5742005742006</v>
      </c>
      <c r="S1054" s="40">
        <v>401.6</v>
      </c>
      <c r="U1054" s="35">
        <v>40404</v>
      </c>
      <c r="V1054" s="41">
        <v>9.9970299970299995E-3</v>
      </c>
    </row>
    <row r="1055" spans="1:22" hidden="1" x14ac:dyDescent="0.2">
      <c r="A1055" s="14" t="s">
        <v>445</v>
      </c>
      <c r="B1055" s="14" t="s">
        <v>447</v>
      </c>
      <c r="C1055" s="37" t="s">
        <v>342</v>
      </c>
      <c r="D1055" s="38">
        <v>12</v>
      </c>
      <c r="E1055" s="38">
        <v>22</v>
      </c>
      <c r="F1055">
        <v>3430.415</v>
      </c>
      <c r="G1055">
        <f>2^(LOG(F1055/Dashboard!$B$3,2)/LOG(Dashboard!$C$3/Dashboard!$B$3,2))-1</f>
        <v>-0.72557020155848995</v>
      </c>
      <c r="H1055" s="33" t="s">
        <v>269</v>
      </c>
      <c r="I1055" s="28">
        <v>0.5742005742006</v>
      </c>
      <c r="R1055" s="28">
        <v>0.5742005742006</v>
      </c>
      <c r="S1055" s="40">
        <v>401.6</v>
      </c>
      <c r="U1055" s="35">
        <v>40404</v>
      </c>
      <c r="V1055" s="41">
        <v>9.9970299970299995E-3</v>
      </c>
    </row>
    <row r="1056" spans="1:22" hidden="1" x14ac:dyDescent="0.2">
      <c r="A1056" s="14" t="s">
        <v>445</v>
      </c>
      <c r="B1056" s="14" t="s">
        <v>447</v>
      </c>
      <c r="C1056" s="37" t="s">
        <v>343</v>
      </c>
      <c r="D1056" s="38">
        <v>12</v>
      </c>
      <c r="E1056" s="38">
        <v>23</v>
      </c>
      <c r="F1056">
        <v>3564.4340000000002</v>
      </c>
      <c r="G1056">
        <f>2^(LOG(F1056/Dashboard!$B$3,2)/LOG(Dashboard!$C$3/Dashboard!$B$3,2))-1</f>
        <v>-0.7175937657926833</v>
      </c>
      <c r="H1056" s="14" t="s">
        <v>59</v>
      </c>
      <c r="O1056" s="29">
        <v>0.5742005742006</v>
      </c>
      <c r="R1056" s="28">
        <v>0.5742005742006</v>
      </c>
      <c r="S1056" s="40">
        <v>399.2</v>
      </c>
      <c r="U1056" s="35">
        <v>40404</v>
      </c>
      <c r="V1056" s="41">
        <v>9.9950499950499996E-3</v>
      </c>
    </row>
    <row r="1057" spans="1:22" hidden="1" x14ac:dyDescent="0.2">
      <c r="A1057" s="14" t="s">
        <v>445</v>
      </c>
      <c r="B1057" s="14" t="s">
        <v>447</v>
      </c>
      <c r="C1057" s="37" t="s">
        <v>344</v>
      </c>
      <c r="D1057" s="38">
        <v>12</v>
      </c>
      <c r="E1057" s="38">
        <v>24</v>
      </c>
      <c r="F1057">
        <v>2847.3150000000001</v>
      </c>
      <c r="G1057">
        <f>2^(LOG(F1057/Dashboard!$B$3,2)/LOG(Dashboard!$C$3/Dashboard!$B$3,2))-1</f>
        <v>-0.76125076688165638</v>
      </c>
      <c r="H1057" s="14" t="s">
        <v>59</v>
      </c>
      <c r="O1057" s="29">
        <v>0.5742005742006</v>
      </c>
      <c r="R1057" s="28">
        <v>0.5742005742006</v>
      </c>
      <c r="S1057" s="40">
        <v>399.2</v>
      </c>
      <c r="U1057" s="35">
        <v>40404</v>
      </c>
      <c r="V1057" s="41">
        <v>9.9950499950499996E-3</v>
      </c>
    </row>
    <row r="1058" spans="1:22" hidden="1" x14ac:dyDescent="0.2">
      <c r="A1058" s="14" t="s">
        <v>445</v>
      </c>
      <c r="B1058" s="14" t="s">
        <v>447</v>
      </c>
      <c r="C1058" s="37" t="s">
        <v>345</v>
      </c>
      <c r="D1058" s="38">
        <v>13</v>
      </c>
      <c r="E1058" s="38">
        <v>1</v>
      </c>
      <c r="F1058">
        <v>22698.58</v>
      </c>
      <c r="G1058">
        <f>2^(LOG(F1058/Dashboard!$B$3,2)/LOG(Dashboard!$C$3/Dashboard!$B$3,2))-1</f>
        <v>0.12707240889059856</v>
      </c>
      <c r="H1058" s="14" t="s">
        <v>59</v>
      </c>
      <c r="M1058" s="25">
        <v>0.17325017325020001</v>
      </c>
      <c r="N1058" s="27">
        <v>0.17325017325020001</v>
      </c>
      <c r="S1058" s="40">
        <v>402.4</v>
      </c>
      <c r="U1058" s="35">
        <v>40404</v>
      </c>
      <c r="V1058" s="41">
        <v>9.9940599940599902E-3</v>
      </c>
    </row>
    <row r="1059" spans="1:22" hidden="1" x14ac:dyDescent="0.2">
      <c r="A1059" s="14" t="s">
        <v>445</v>
      </c>
      <c r="B1059" s="14" t="s">
        <v>447</v>
      </c>
      <c r="C1059" s="37" t="s">
        <v>346</v>
      </c>
      <c r="D1059" s="38">
        <v>13</v>
      </c>
      <c r="E1059" s="38">
        <v>2</v>
      </c>
      <c r="F1059">
        <v>26110.18</v>
      </c>
      <c r="G1059">
        <f>2^(LOG(F1059/Dashboard!$B$3,2)/LOG(Dashboard!$C$3/Dashboard!$B$3,2))-1</f>
        <v>0.25145239927118057</v>
      </c>
      <c r="H1059" s="14" t="s">
        <v>59</v>
      </c>
      <c r="M1059" s="25">
        <v>0.17325017325020001</v>
      </c>
      <c r="N1059" s="27">
        <v>0.17325017325020001</v>
      </c>
      <c r="S1059" s="40">
        <v>402.4</v>
      </c>
      <c r="U1059" s="35">
        <v>40404</v>
      </c>
      <c r="V1059" s="41">
        <v>9.9940599940599902E-3</v>
      </c>
    </row>
    <row r="1060" spans="1:22" hidden="1" x14ac:dyDescent="0.2">
      <c r="A1060" s="14" t="s">
        <v>445</v>
      </c>
      <c r="B1060" s="14" t="s">
        <v>447</v>
      </c>
      <c r="C1060" s="37" t="s">
        <v>347</v>
      </c>
      <c r="D1060" s="38">
        <v>13</v>
      </c>
      <c r="E1060" s="38">
        <v>3</v>
      </c>
      <c r="F1060">
        <v>35016.57</v>
      </c>
      <c r="G1060">
        <f>2^(LOG(F1060/Dashboard!$B$3,2)/LOG(Dashboard!$C$3/Dashboard!$B$3,2))-1</f>
        <v>0.55849852512550036</v>
      </c>
      <c r="H1060" s="14" t="s">
        <v>59</v>
      </c>
      <c r="M1060" s="25">
        <v>0.17325017325020001</v>
      </c>
      <c r="O1060" s="29">
        <v>0.17325017325020001</v>
      </c>
      <c r="S1060" s="40">
        <v>402.4</v>
      </c>
      <c r="U1060" s="35">
        <v>40404</v>
      </c>
      <c r="V1060" s="41">
        <v>9.9940599940599902E-3</v>
      </c>
    </row>
    <row r="1061" spans="1:22" hidden="1" x14ac:dyDescent="0.2">
      <c r="A1061" s="14" t="s">
        <v>445</v>
      </c>
      <c r="B1061" s="14" t="s">
        <v>447</v>
      </c>
      <c r="C1061" s="37" t="s">
        <v>348</v>
      </c>
      <c r="D1061" s="38">
        <v>13</v>
      </c>
      <c r="E1061" s="38">
        <v>4</v>
      </c>
      <c r="F1061">
        <v>32665.360000000001</v>
      </c>
      <c r="G1061">
        <f>2^(LOG(F1061/Dashboard!$B$3,2)/LOG(Dashboard!$C$3/Dashboard!$B$3,2))-1</f>
        <v>0.47958250124686685</v>
      </c>
      <c r="H1061" s="14" t="s">
        <v>59</v>
      </c>
      <c r="M1061" s="25">
        <v>0.17325017325020001</v>
      </c>
      <c r="O1061" s="29">
        <v>0.17325017325020001</v>
      </c>
      <c r="S1061" s="40">
        <v>402.4</v>
      </c>
      <c r="U1061" s="35">
        <v>40404</v>
      </c>
      <c r="V1061" s="41">
        <v>9.9940599940599902E-3</v>
      </c>
    </row>
    <row r="1062" spans="1:22" hidden="1" x14ac:dyDescent="0.2">
      <c r="A1062" s="14" t="s">
        <v>445</v>
      </c>
      <c r="B1062" s="14" t="s">
        <v>447</v>
      </c>
      <c r="C1062" s="37" t="s">
        <v>349</v>
      </c>
      <c r="D1062" s="38">
        <v>13</v>
      </c>
      <c r="E1062" s="38">
        <v>5</v>
      </c>
      <c r="F1062">
        <v>49913.83</v>
      </c>
      <c r="G1062">
        <f>2^(LOG(F1062/Dashboard!$B$3,2)/LOG(Dashboard!$C$3/Dashboard!$B$3,2))-1</f>
        <v>1.0314100521662133</v>
      </c>
      <c r="H1062" s="30" t="s">
        <v>251</v>
      </c>
      <c r="I1062" s="29">
        <v>0.17325017325020001</v>
      </c>
      <c r="O1062" s="29">
        <v>0.17325017325020001</v>
      </c>
      <c r="S1062" s="40">
        <v>403.2</v>
      </c>
      <c r="U1062" s="35">
        <v>40404</v>
      </c>
      <c r="V1062" s="41">
        <v>9.996534996535E-3</v>
      </c>
    </row>
    <row r="1063" spans="1:22" hidden="1" x14ac:dyDescent="0.2">
      <c r="A1063" s="14" t="s">
        <v>445</v>
      </c>
      <c r="B1063" s="14" t="s">
        <v>447</v>
      </c>
      <c r="C1063" s="37" t="s">
        <v>350</v>
      </c>
      <c r="D1063" s="38">
        <v>13</v>
      </c>
      <c r="E1063" s="38">
        <v>6</v>
      </c>
      <c r="F1063">
        <v>37466.53</v>
      </c>
      <c r="G1063">
        <f>2^(LOG(F1063/Dashboard!$B$3,2)/LOG(Dashboard!$C$3/Dashboard!$B$3,2))-1</f>
        <v>0.63931853438251141</v>
      </c>
      <c r="H1063" s="30" t="s">
        <v>251</v>
      </c>
      <c r="I1063" s="29">
        <v>0.17325017325020001</v>
      </c>
      <c r="O1063" s="29">
        <v>0.17325017325020001</v>
      </c>
      <c r="S1063" s="40">
        <v>403.2</v>
      </c>
      <c r="U1063" s="35">
        <v>40404</v>
      </c>
      <c r="V1063" s="41">
        <v>9.996534996535E-3</v>
      </c>
    </row>
    <row r="1064" spans="1:22" hidden="1" x14ac:dyDescent="0.2">
      <c r="A1064" s="14" t="s">
        <v>445</v>
      </c>
      <c r="B1064" s="14" t="s">
        <v>447</v>
      </c>
      <c r="C1064" s="37" t="s">
        <v>351</v>
      </c>
      <c r="D1064" s="38">
        <v>13</v>
      </c>
      <c r="E1064" s="38">
        <v>7</v>
      </c>
      <c r="F1064">
        <v>19750.16</v>
      </c>
      <c r="G1064">
        <f>2^(LOG(F1064/Dashboard!$B$3,2)/LOG(Dashboard!$C$3/Dashboard!$B$3,2))-1</f>
        <v>1.5723994181699563E-2</v>
      </c>
      <c r="H1064" s="14" t="s">
        <v>59</v>
      </c>
      <c r="N1064" s="27">
        <v>0.17325017325020001</v>
      </c>
      <c r="O1064" s="29">
        <v>0.17325017325020001</v>
      </c>
      <c r="S1064" s="40">
        <v>402.4</v>
      </c>
      <c r="U1064" s="35">
        <v>40404</v>
      </c>
      <c r="V1064" s="41">
        <v>9.9940599940599902E-3</v>
      </c>
    </row>
    <row r="1065" spans="1:22" hidden="1" x14ac:dyDescent="0.2">
      <c r="A1065" s="14" t="s">
        <v>445</v>
      </c>
      <c r="B1065" s="14" t="s">
        <v>447</v>
      </c>
      <c r="C1065" s="37" t="s">
        <v>352</v>
      </c>
      <c r="D1065" s="38">
        <v>13</v>
      </c>
      <c r="E1065" s="38">
        <v>8</v>
      </c>
      <c r="F1065">
        <v>18548.689999999999</v>
      </c>
      <c r="G1065">
        <f>2^(LOG(F1065/Dashboard!$B$3,2)/LOG(Dashboard!$C$3/Dashboard!$B$3,2))-1</f>
        <v>-3.0834241723507683E-2</v>
      </c>
      <c r="H1065" s="14" t="s">
        <v>59</v>
      </c>
      <c r="N1065" s="27">
        <v>0.17325017325020001</v>
      </c>
      <c r="O1065" s="29">
        <v>0.17325017325020001</v>
      </c>
      <c r="S1065" s="40">
        <v>402.4</v>
      </c>
      <c r="U1065" s="35">
        <v>40404</v>
      </c>
      <c r="V1065" s="41">
        <v>9.9940599940599902E-3</v>
      </c>
    </row>
    <row r="1066" spans="1:22" hidden="1" x14ac:dyDescent="0.2">
      <c r="A1066" s="14" t="s">
        <v>445</v>
      </c>
      <c r="B1066" s="14" t="s">
        <v>447</v>
      </c>
      <c r="C1066" s="37" t="s">
        <v>353</v>
      </c>
      <c r="D1066" s="38">
        <v>13</v>
      </c>
      <c r="E1066" s="38">
        <v>9</v>
      </c>
      <c r="F1066">
        <v>3077.7330000000002</v>
      </c>
      <c r="G1066">
        <f>2^(LOG(F1066/Dashboard!$B$3,2)/LOG(Dashboard!$C$3/Dashboard!$B$3,2))-1</f>
        <v>-0.74694933074710801</v>
      </c>
      <c r="H1066" s="31" t="s">
        <v>256</v>
      </c>
      <c r="I1066" s="32">
        <v>0.17325017325020001</v>
      </c>
      <c r="P1066" s="32">
        <v>0.17325017325020001</v>
      </c>
      <c r="S1066" s="40">
        <v>403.2</v>
      </c>
      <c r="U1066" s="35">
        <v>40404</v>
      </c>
      <c r="V1066" s="41">
        <v>9.996534996535E-3</v>
      </c>
    </row>
    <row r="1067" spans="1:22" hidden="1" x14ac:dyDescent="0.2">
      <c r="A1067" s="14" t="s">
        <v>445</v>
      </c>
      <c r="B1067" s="14" t="s">
        <v>447</v>
      </c>
      <c r="C1067" s="37" t="s">
        <v>354</v>
      </c>
      <c r="D1067" s="38">
        <v>13</v>
      </c>
      <c r="E1067" s="38">
        <v>10</v>
      </c>
      <c r="F1067">
        <v>2257.1610000000001</v>
      </c>
      <c r="G1067">
        <f>2^(LOG(F1067/Dashboard!$B$3,2)/LOG(Dashboard!$C$3/Dashboard!$B$3,2))-1</f>
        <v>-0.79930839234970641</v>
      </c>
      <c r="H1067" s="31" t="s">
        <v>256</v>
      </c>
      <c r="I1067" s="32">
        <v>0.17325017325020001</v>
      </c>
      <c r="P1067" s="32">
        <v>0.17325017325020001</v>
      </c>
      <c r="S1067" s="40">
        <v>403.2</v>
      </c>
      <c r="U1067" s="35">
        <v>40404</v>
      </c>
      <c r="V1067" s="41">
        <v>9.996534996535E-3</v>
      </c>
    </row>
    <row r="1068" spans="1:22" hidden="1" x14ac:dyDescent="0.2">
      <c r="A1068" s="14" t="s">
        <v>445</v>
      </c>
      <c r="B1068" s="14" t="s">
        <v>447</v>
      </c>
      <c r="C1068" s="37" t="s">
        <v>355</v>
      </c>
      <c r="D1068" s="38">
        <v>13</v>
      </c>
      <c r="E1068" s="38">
        <v>11</v>
      </c>
      <c r="F1068">
        <v>691.25599999999997</v>
      </c>
      <c r="G1068">
        <f>2^(LOG(F1068/Dashboard!$B$3,2)/LOG(Dashboard!$C$3/Dashboard!$B$3,2))-1</f>
        <v>-0.91714490417472083</v>
      </c>
      <c r="H1068" s="14" t="s">
        <v>59</v>
      </c>
      <c r="L1068" s="21">
        <v>2.079002079002E-2</v>
      </c>
      <c r="P1068" s="32">
        <v>0.17325017325020001</v>
      </c>
      <c r="S1068" s="40">
        <v>402.8</v>
      </c>
      <c r="U1068" s="35">
        <v>40404</v>
      </c>
      <c r="V1068" s="41">
        <v>9.9970299970299995E-3</v>
      </c>
    </row>
    <row r="1069" spans="1:22" hidden="1" x14ac:dyDescent="0.2">
      <c r="A1069" s="14" t="s">
        <v>445</v>
      </c>
      <c r="B1069" s="14" t="s">
        <v>447</v>
      </c>
      <c r="C1069" s="37" t="s">
        <v>356</v>
      </c>
      <c r="D1069" s="38">
        <v>13</v>
      </c>
      <c r="E1069" s="38">
        <v>12</v>
      </c>
      <c r="F1069">
        <v>651.28499999999997</v>
      </c>
      <c r="G1069">
        <f>2^(LOG(F1069/Dashboard!$B$3,2)/LOG(Dashboard!$C$3/Dashboard!$B$3,2))-1</f>
        <v>-0.92075344464555564</v>
      </c>
      <c r="H1069" s="14" t="s">
        <v>59</v>
      </c>
      <c r="L1069" s="21">
        <v>2.079002079002E-2</v>
      </c>
      <c r="P1069" s="32">
        <v>0.17325017325020001</v>
      </c>
      <c r="S1069" s="40">
        <v>402.8</v>
      </c>
      <c r="U1069" s="35">
        <v>40404</v>
      </c>
      <c r="V1069" s="41">
        <v>9.9970299970299995E-3</v>
      </c>
    </row>
    <row r="1070" spans="1:22" hidden="1" x14ac:dyDescent="0.2">
      <c r="A1070" s="14" t="s">
        <v>445</v>
      </c>
      <c r="B1070" s="14" t="s">
        <v>447</v>
      </c>
      <c r="C1070" s="37" t="s">
        <v>357</v>
      </c>
      <c r="D1070" s="38">
        <v>13</v>
      </c>
      <c r="E1070" s="38">
        <v>13</v>
      </c>
      <c r="F1070">
        <v>3033.0610000000001</v>
      </c>
      <c r="G1070">
        <f>2^(LOG(F1070/Dashboard!$B$3,2)/LOG(Dashboard!$C$3/Dashboard!$B$3,2))-1</f>
        <v>-0.74970027410619122</v>
      </c>
      <c r="H1070" s="14" t="s">
        <v>59</v>
      </c>
      <c r="J1070" s="17">
        <v>2.4007524007519998</v>
      </c>
      <c r="P1070" s="32">
        <v>0.17325017325020001</v>
      </c>
      <c r="S1070" s="40">
        <v>401.2</v>
      </c>
      <c r="U1070" s="35">
        <v>40404</v>
      </c>
      <c r="V1070" s="41">
        <v>9.9950499950499892E-3</v>
      </c>
    </row>
    <row r="1071" spans="1:22" hidden="1" x14ac:dyDescent="0.2">
      <c r="A1071" s="14" t="s">
        <v>445</v>
      </c>
      <c r="B1071" s="14" t="s">
        <v>447</v>
      </c>
      <c r="C1071" s="37" t="s">
        <v>358</v>
      </c>
      <c r="D1071" s="38">
        <v>13</v>
      </c>
      <c r="E1071" s="38">
        <v>14</v>
      </c>
      <c r="F1071">
        <v>1871.5630000000001</v>
      </c>
      <c r="G1071">
        <f>2^(LOG(F1071/Dashboard!$B$3,2)/LOG(Dashboard!$C$3/Dashboard!$B$3,2))-1</f>
        <v>-0.82553601129906096</v>
      </c>
      <c r="H1071" s="14" t="s">
        <v>59</v>
      </c>
      <c r="J1071" s="17">
        <v>2.4007524007519998</v>
      </c>
      <c r="P1071" s="32">
        <v>0.17325017325020001</v>
      </c>
      <c r="S1071" s="40">
        <v>401.2</v>
      </c>
      <c r="U1071" s="35">
        <v>40404</v>
      </c>
      <c r="V1071" s="41">
        <v>9.9950499950499892E-3</v>
      </c>
    </row>
    <row r="1072" spans="1:22" hidden="1" x14ac:dyDescent="0.2">
      <c r="A1072" s="14" t="s">
        <v>445</v>
      </c>
      <c r="B1072" s="14" t="s">
        <v>447</v>
      </c>
      <c r="C1072" s="37" t="s">
        <v>359</v>
      </c>
      <c r="D1072" s="38">
        <v>13</v>
      </c>
      <c r="E1072" s="38">
        <v>15</v>
      </c>
      <c r="F1072">
        <v>42578.06</v>
      </c>
      <c r="G1072">
        <f>2^(LOG(F1072/Dashboard!$B$3,2)/LOG(Dashboard!$C$3/Dashboard!$B$3,2))-1</f>
        <v>0.80379392341033307</v>
      </c>
      <c r="H1072" s="22" t="s">
        <v>64</v>
      </c>
      <c r="I1072" s="23">
        <v>0.17325017325020001</v>
      </c>
      <c r="Q1072" s="23">
        <v>0.17325017325020001</v>
      </c>
      <c r="S1072" s="40">
        <v>403.2</v>
      </c>
      <c r="U1072" s="35">
        <v>40404</v>
      </c>
      <c r="V1072" s="41">
        <v>9.996534996535E-3</v>
      </c>
    </row>
    <row r="1073" spans="1:22" hidden="1" x14ac:dyDescent="0.2">
      <c r="A1073" s="14" t="s">
        <v>445</v>
      </c>
      <c r="B1073" s="14" t="s">
        <v>447</v>
      </c>
      <c r="C1073" s="37" t="s">
        <v>360</v>
      </c>
      <c r="D1073" s="38">
        <v>13</v>
      </c>
      <c r="E1073" s="38">
        <v>16</v>
      </c>
      <c r="F1073">
        <v>33572.92</v>
      </c>
      <c r="G1073">
        <f>2^(LOG(F1073/Dashboard!$B$3,2)/LOG(Dashboard!$C$3/Dashboard!$B$3,2))-1</f>
        <v>0.51020842353675477</v>
      </c>
      <c r="H1073" s="22" t="s">
        <v>64</v>
      </c>
      <c r="I1073" s="23">
        <v>0.17325017325020001</v>
      </c>
      <c r="Q1073" s="23">
        <v>0.17325017325020001</v>
      </c>
      <c r="S1073" s="40">
        <v>403.2</v>
      </c>
      <c r="U1073" s="35">
        <v>40404</v>
      </c>
      <c r="V1073" s="41">
        <v>9.996534996535E-3</v>
      </c>
    </row>
    <row r="1074" spans="1:22" hidden="1" x14ac:dyDescent="0.2">
      <c r="A1074" s="14" t="s">
        <v>445</v>
      </c>
      <c r="B1074" s="14" t="s">
        <v>447</v>
      </c>
      <c r="C1074" s="37" t="s">
        <v>361</v>
      </c>
      <c r="D1074" s="38">
        <v>13</v>
      </c>
      <c r="E1074" s="38">
        <v>17</v>
      </c>
      <c r="F1074">
        <v>31915.32</v>
      </c>
      <c r="G1074">
        <f>2^(LOG(F1074/Dashboard!$B$3,2)/LOG(Dashboard!$C$3/Dashboard!$B$3,2))-1</f>
        <v>0.45410979691435016</v>
      </c>
      <c r="H1074" s="14" t="s">
        <v>59</v>
      </c>
      <c r="O1074" s="29">
        <v>0.17325017325020001</v>
      </c>
      <c r="Q1074" s="23">
        <v>0.17325017325020001</v>
      </c>
      <c r="S1074" s="40">
        <v>402.4</v>
      </c>
      <c r="U1074" s="35">
        <v>40404</v>
      </c>
      <c r="V1074" s="41">
        <v>9.9940599940599902E-3</v>
      </c>
    </row>
    <row r="1075" spans="1:22" hidden="1" x14ac:dyDescent="0.2">
      <c r="A1075" s="14" t="s">
        <v>445</v>
      </c>
      <c r="B1075" s="14" t="s">
        <v>447</v>
      </c>
      <c r="C1075" s="37" t="s">
        <v>362</v>
      </c>
      <c r="D1075" s="38">
        <v>13</v>
      </c>
      <c r="E1075" s="38">
        <v>18</v>
      </c>
      <c r="F1075">
        <v>20114.599999999999</v>
      </c>
      <c r="G1075">
        <f>2^(LOG(F1075/Dashboard!$B$3,2)/LOG(Dashboard!$C$3/Dashboard!$B$3,2))-1</f>
        <v>2.9703647795827459E-2</v>
      </c>
      <c r="H1075" s="14" t="s">
        <v>59</v>
      </c>
      <c r="O1075" s="29">
        <v>0.17325017325020001</v>
      </c>
      <c r="Q1075" s="23">
        <v>0.17325017325020001</v>
      </c>
      <c r="S1075" s="40">
        <v>402.4</v>
      </c>
      <c r="U1075" s="35">
        <v>40404</v>
      </c>
      <c r="V1075" s="41">
        <v>9.9940599940599902E-3</v>
      </c>
    </row>
    <row r="1076" spans="1:22" hidden="1" x14ac:dyDescent="0.2">
      <c r="A1076" s="14" t="s">
        <v>445</v>
      </c>
      <c r="B1076" s="14" t="s">
        <v>447</v>
      </c>
      <c r="C1076" s="37" t="s">
        <v>363</v>
      </c>
      <c r="D1076" s="38">
        <v>13</v>
      </c>
      <c r="E1076" s="38">
        <v>19</v>
      </c>
      <c r="F1076">
        <v>2094.9279999999999</v>
      </c>
      <c r="G1076">
        <f>2^(LOG(F1076/Dashboard!$B$3,2)/LOG(Dashboard!$C$3/Dashboard!$B$3,2))-1</f>
        <v>-0.81019317017775883</v>
      </c>
      <c r="H1076" s="14" t="s">
        <v>59</v>
      </c>
      <c r="Q1076" s="23">
        <v>0.17325017325020001</v>
      </c>
      <c r="R1076" s="28">
        <v>0.17325017325020001</v>
      </c>
      <c r="S1076" s="40">
        <v>402.4</v>
      </c>
      <c r="U1076" s="35">
        <v>40404</v>
      </c>
      <c r="V1076" s="41">
        <v>9.9940599940599902E-3</v>
      </c>
    </row>
    <row r="1077" spans="1:22" hidden="1" x14ac:dyDescent="0.2">
      <c r="A1077" s="14" t="s">
        <v>445</v>
      </c>
      <c r="B1077" s="14" t="s">
        <v>447</v>
      </c>
      <c r="C1077" s="37" t="s">
        <v>364</v>
      </c>
      <c r="D1077" s="38">
        <v>13</v>
      </c>
      <c r="E1077" s="38">
        <v>20</v>
      </c>
      <c r="F1077">
        <v>1368.404</v>
      </c>
      <c r="G1077">
        <f>2^(LOG(F1077/Dashboard!$B$3,2)/LOG(Dashboard!$C$3/Dashboard!$B$3,2))-1</f>
        <v>-0.86194904826129992</v>
      </c>
      <c r="H1077" s="14" t="s">
        <v>59</v>
      </c>
      <c r="Q1077" s="23">
        <v>0.17325017325020001</v>
      </c>
      <c r="R1077" s="28">
        <v>0.17325017325020001</v>
      </c>
      <c r="S1077" s="40">
        <v>402.4</v>
      </c>
      <c r="U1077" s="35">
        <v>40404</v>
      </c>
      <c r="V1077" s="41">
        <v>9.9940599940599902E-3</v>
      </c>
    </row>
    <row r="1078" spans="1:22" hidden="1" x14ac:dyDescent="0.2">
      <c r="A1078" s="14" t="s">
        <v>445</v>
      </c>
      <c r="B1078" s="14" t="s">
        <v>447</v>
      </c>
      <c r="C1078" s="37" t="s">
        <v>365</v>
      </c>
      <c r="D1078" s="38">
        <v>13</v>
      </c>
      <c r="E1078" s="38">
        <v>21</v>
      </c>
      <c r="F1078">
        <v>2099.63</v>
      </c>
      <c r="G1078">
        <f>2^(LOG(F1078/Dashboard!$B$3,2)/LOG(Dashboard!$C$3/Dashboard!$B$3,2))-1</f>
        <v>-0.80987477057909696</v>
      </c>
      <c r="H1078" s="33" t="s">
        <v>269</v>
      </c>
      <c r="I1078" s="28">
        <v>0.17325017325020001</v>
      </c>
      <c r="R1078" s="28">
        <v>0.17325017325020001</v>
      </c>
      <c r="S1078" s="40">
        <v>403.2</v>
      </c>
      <c r="U1078" s="35">
        <v>40404</v>
      </c>
      <c r="V1078" s="41">
        <v>9.996534996535E-3</v>
      </c>
    </row>
    <row r="1079" spans="1:22" hidden="1" x14ac:dyDescent="0.2">
      <c r="A1079" s="14" t="s">
        <v>445</v>
      </c>
      <c r="B1079" s="14" t="s">
        <v>447</v>
      </c>
      <c r="C1079" s="37" t="s">
        <v>366</v>
      </c>
      <c r="D1079" s="38">
        <v>13</v>
      </c>
      <c r="E1079" s="38">
        <v>22</v>
      </c>
      <c r="F1079">
        <v>2275.971</v>
      </c>
      <c r="G1079">
        <f>2^(LOG(F1079/Dashboard!$B$3,2)/LOG(Dashboard!$C$3/Dashboard!$B$3,2))-1</f>
        <v>-0.79805937019125728</v>
      </c>
      <c r="H1079" s="33" t="s">
        <v>269</v>
      </c>
      <c r="I1079" s="28">
        <v>0.17325017325020001</v>
      </c>
      <c r="R1079" s="28">
        <v>0.17325017325020001</v>
      </c>
      <c r="S1079" s="40">
        <v>403.2</v>
      </c>
      <c r="U1079" s="35">
        <v>40404</v>
      </c>
      <c r="V1079" s="41">
        <v>9.996534996535E-3</v>
      </c>
    </row>
    <row r="1080" spans="1:22" hidden="1" x14ac:dyDescent="0.2">
      <c r="A1080" s="14" t="s">
        <v>445</v>
      </c>
      <c r="B1080" s="14" t="s">
        <v>447</v>
      </c>
      <c r="C1080" s="37" t="s">
        <v>367</v>
      </c>
      <c r="D1080" s="38">
        <v>13</v>
      </c>
      <c r="E1080" s="38">
        <v>23</v>
      </c>
      <c r="F1080">
        <v>2492.2820000000002</v>
      </c>
      <c r="G1080">
        <f>2^(LOG(F1080/Dashboard!$B$3,2)/LOG(Dashboard!$C$3/Dashboard!$B$3,2))-1</f>
        <v>-0.78387651167683026</v>
      </c>
      <c r="H1080" s="14" t="s">
        <v>59</v>
      </c>
      <c r="O1080" s="29">
        <v>0.17325017325020001</v>
      </c>
      <c r="R1080" s="28">
        <v>0.17325017325020001</v>
      </c>
      <c r="S1080" s="40">
        <v>402.4</v>
      </c>
      <c r="U1080" s="35">
        <v>40404</v>
      </c>
      <c r="V1080" s="41">
        <v>9.9940599940599902E-3</v>
      </c>
    </row>
    <row r="1081" spans="1:22" hidden="1" x14ac:dyDescent="0.2">
      <c r="A1081" s="14" t="s">
        <v>445</v>
      </c>
      <c r="B1081" s="14" t="s">
        <v>447</v>
      </c>
      <c r="C1081" s="37" t="s">
        <v>368</v>
      </c>
      <c r="D1081" s="38">
        <v>13</v>
      </c>
      <c r="E1081" s="38">
        <v>24</v>
      </c>
      <c r="F1081">
        <v>1504.7739999999999</v>
      </c>
      <c r="G1081">
        <f>2^(LOG(F1081/Dashboard!$B$3,2)/LOG(Dashboard!$C$3/Dashboard!$B$3,2))-1</f>
        <v>-0.85178807386802668</v>
      </c>
      <c r="H1081" s="14" t="s">
        <v>59</v>
      </c>
      <c r="O1081" s="29">
        <v>0.17325017325020001</v>
      </c>
      <c r="R1081" s="28">
        <v>0.17325017325020001</v>
      </c>
      <c r="S1081" s="40">
        <v>402.4</v>
      </c>
      <c r="U1081" s="35">
        <v>40404</v>
      </c>
      <c r="V1081" s="41">
        <v>9.9940599940599902E-3</v>
      </c>
    </row>
    <row r="1082" spans="1:22" hidden="1" x14ac:dyDescent="0.2">
      <c r="A1082" s="14" t="s">
        <v>445</v>
      </c>
      <c r="B1082" s="14" t="s">
        <v>447</v>
      </c>
      <c r="C1082" s="37" t="s">
        <v>369</v>
      </c>
      <c r="D1082" s="38">
        <v>14</v>
      </c>
      <c r="E1082" s="38">
        <v>1</v>
      </c>
      <c r="F1082">
        <v>31057.13</v>
      </c>
      <c r="G1082">
        <f>2^(LOG(F1082/Dashboard!$B$3,2)/LOG(Dashboard!$C$3/Dashboard!$B$3,2))-1</f>
        <v>0.42477794264929525</v>
      </c>
      <c r="H1082" s="14" t="s">
        <v>59</v>
      </c>
      <c r="M1082" s="25">
        <v>5.4450054450050002E-2</v>
      </c>
      <c r="N1082" s="27">
        <v>5.4450054450050002E-2</v>
      </c>
      <c r="S1082" s="40">
        <v>403.6</v>
      </c>
      <c r="U1082" s="35">
        <v>40404</v>
      </c>
      <c r="V1082" s="41">
        <v>0.01</v>
      </c>
    </row>
    <row r="1083" spans="1:22" hidden="1" x14ac:dyDescent="0.2">
      <c r="A1083" s="14" t="s">
        <v>445</v>
      </c>
      <c r="B1083" s="14" t="s">
        <v>447</v>
      </c>
      <c r="C1083" s="37" t="s">
        <v>370</v>
      </c>
      <c r="D1083" s="38">
        <v>14</v>
      </c>
      <c r="E1083" s="38">
        <v>2</v>
      </c>
      <c r="F1083">
        <v>25557.65</v>
      </c>
      <c r="G1083">
        <f>2^(LOG(F1083/Dashboard!$B$3,2)/LOG(Dashboard!$C$3/Dashboard!$B$3,2))-1</f>
        <v>0.23160063958039534</v>
      </c>
      <c r="H1083" s="14" t="s">
        <v>59</v>
      </c>
      <c r="M1083" s="25">
        <v>5.4450054450050002E-2</v>
      </c>
      <c r="N1083" s="27">
        <v>5.4450054450050002E-2</v>
      </c>
      <c r="S1083" s="40">
        <v>403.6</v>
      </c>
      <c r="U1083" s="35">
        <v>40404</v>
      </c>
      <c r="V1083" s="41">
        <v>0.01</v>
      </c>
    </row>
    <row r="1084" spans="1:22" hidden="1" x14ac:dyDescent="0.2">
      <c r="A1084" s="14" t="s">
        <v>445</v>
      </c>
      <c r="B1084" s="14" t="s">
        <v>447</v>
      </c>
      <c r="C1084" s="37" t="s">
        <v>371</v>
      </c>
      <c r="D1084" s="38">
        <v>14</v>
      </c>
      <c r="E1084" s="38">
        <v>3</v>
      </c>
      <c r="F1084">
        <v>31454.48</v>
      </c>
      <c r="G1084">
        <f>2^(LOG(F1084/Dashboard!$B$3,2)/LOG(Dashboard!$C$3/Dashboard!$B$3,2))-1</f>
        <v>0.43838396214851105</v>
      </c>
      <c r="H1084" s="14" t="s">
        <v>59</v>
      </c>
      <c r="M1084" s="25">
        <v>5.4450054450050002E-2</v>
      </c>
      <c r="O1084" s="29">
        <v>5.4450054450050002E-2</v>
      </c>
      <c r="S1084" s="40">
        <v>403.6</v>
      </c>
      <c r="U1084" s="35">
        <v>40404</v>
      </c>
      <c r="V1084" s="41">
        <v>0.01</v>
      </c>
    </row>
    <row r="1085" spans="1:22" hidden="1" x14ac:dyDescent="0.2">
      <c r="A1085" s="14" t="s">
        <v>445</v>
      </c>
      <c r="B1085" s="14" t="s">
        <v>447</v>
      </c>
      <c r="C1085" s="37" t="s">
        <v>372</v>
      </c>
      <c r="D1085" s="38">
        <v>14</v>
      </c>
      <c r="E1085" s="38">
        <v>4</v>
      </c>
      <c r="F1085">
        <v>32434.94</v>
      </c>
      <c r="G1085">
        <f>2^(LOG(F1085/Dashboard!$B$3,2)/LOG(Dashboard!$C$3/Dashboard!$B$3,2))-1</f>
        <v>0.47177288741031331</v>
      </c>
      <c r="H1085" s="14" t="s">
        <v>59</v>
      </c>
      <c r="M1085" s="25">
        <v>5.4450054450050002E-2</v>
      </c>
      <c r="O1085" s="29">
        <v>5.4450054450050002E-2</v>
      </c>
      <c r="S1085" s="40">
        <v>403.6</v>
      </c>
      <c r="U1085" s="35">
        <v>40404</v>
      </c>
      <c r="V1085" s="41">
        <v>0.01</v>
      </c>
    </row>
    <row r="1086" spans="1:22" hidden="1" x14ac:dyDescent="0.2">
      <c r="A1086" s="14" t="s">
        <v>445</v>
      </c>
      <c r="B1086" s="14" t="s">
        <v>447</v>
      </c>
      <c r="C1086" s="37" t="s">
        <v>373</v>
      </c>
      <c r="D1086" s="38">
        <v>14</v>
      </c>
      <c r="E1086" s="38">
        <v>5</v>
      </c>
      <c r="F1086">
        <v>31687.25</v>
      </c>
      <c r="G1086">
        <f>2^(LOG(F1086/Dashboard!$B$3,2)/LOG(Dashboard!$C$3/Dashboard!$B$3,2))-1</f>
        <v>0.44633428689367705</v>
      </c>
      <c r="H1086" s="30" t="s">
        <v>251</v>
      </c>
      <c r="I1086" s="29">
        <v>5.4450054450050002E-2</v>
      </c>
      <c r="O1086" s="29">
        <v>5.4450054450050002E-2</v>
      </c>
      <c r="S1086" s="40">
        <v>403.6</v>
      </c>
      <c r="U1086" s="35">
        <v>40404</v>
      </c>
      <c r="V1086" s="41">
        <v>9.9945549945550001E-3</v>
      </c>
    </row>
    <row r="1087" spans="1:22" hidden="1" x14ac:dyDescent="0.2">
      <c r="A1087" s="14" t="s">
        <v>445</v>
      </c>
      <c r="B1087" s="14" t="s">
        <v>447</v>
      </c>
      <c r="C1087" s="37" t="s">
        <v>374</v>
      </c>
      <c r="D1087" s="38">
        <v>14</v>
      </c>
      <c r="E1087" s="38">
        <v>6</v>
      </c>
      <c r="F1087">
        <v>35573.800000000003</v>
      </c>
      <c r="G1087">
        <f>2^(LOG(F1087/Dashboard!$B$3,2)/LOG(Dashboard!$C$3/Dashboard!$B$3,2))-1</f>
        <v>0.57700271415853943</v>
      </c>
      <c r="H1087" s="30" t="s">
        <v>251</v>
      </c>
      <c r="I1087" s="29">
        <v>5.4450054450050002E-2</v>
      </c>
      <c r="O1087" s="29">
        <v>5.4450054450050002E-2</v>
      </c>
      <c r="S1087" s="40">
        <v>403.6</v>
      </c>
      <c r="U1087" s="35">
        <v>40404</v>
      </c>
      <c r="V1087" s="41">
        <v>9.9945549945550001E-3</v>
      </c>
    </row>
    <row r="1088" spans="1:22" hidden="1" x14ac:dyDescent="0.2">
      <c r="A1088" s="14" t="s">
        <v>445</v>
      </c>
      <c r="B1088" s="14" t="s">
        <v>447</v>
      </c>
      <c r="C1088" s="37" t="s">
        <v>375</v>
      </c>
      <c r="D1088" s="38">
        <v>14</v>
      </c>
      <c r="E1088" s="38">
        <v>7</v>
      </c>
      <c r="F1088">
        <v>22985.43</v>
      </c>
      <c r="G1088">
        <f>2^(LOG(F1088/Dashboard!$B$3,2)/LOG(Dashboard!$C$3/Dashboard!$B$3,2))-1</f>
        <v>0.13770376118241812</v>
      </c>
      <c r="H1088" s="14" t="s">
        <v>59</v>
      </c>
      <c r="N1088" s="27">
        <v>5.4450054450050002E-2</v>
      </c>
      <c r="O1088" s="29">
        <v>5.4450054450050002E-2</v>
      </c>
      <c r="S1088" s="40">
        <v>403.6</v>
      </c>
      <c r="U1088" s="35">
        <v>40404</v>
      </c>
      <c r="V1088" s="41">
        <v>0.01</v>
      </c>
    </row>
    <row r="1089" spans="1:22" hidden="1" x14ac:dyDescent="0.2">
      <c r="A1089" s="14" t="s">
        <v>445</v>
      </c>
      <c r="B1089" s="14" t="s">
        <v>447</v>
      </c>
      <c r="C1089" s="37" t="s">
        <v>376</v>
      </c>
      <c r="D1089" s="38">
        <v>14</v>
      </c>
      <c r="E1089" s="38">
        <v>8</v>
      </c>
      <c r="F1089">
        <v>26719.15</v>
      </c>
      <c r="G1089">
        <f>2^(LOG(F1089/Dashboard!$B$3,2)/LOG(Dashboard!$C$3/Dashboard!$B$3,2))-1</f>
        <v>0.27320957848083105</v>
      </c>
      <c r="H1089" s="14" t="s">
        <v>59</v>
      </c>
      <c r="N1089" s="27">
        <v>5.4450054450050002E-2</v>
      </c>
      <c r="O1089" s="29">
        <v>5.4450054450050002E-2</v>
      </c>
      <c r="S1089" s="40">
        <v>403.6</v>
      </c>
      <c r="U1089" s="35">
        <v>40404</v>
      </c>
      <c r="V1089" s="41">
        <v>0.01</v>
      </c>
    </row>
    <row r="1090" spans="1:22" hidden="1" x14ac:dyDescent="0.2">
      <c r="A1090" s="14" t="s">
        <v>445</v>
      </c>
      <c r="B1090" s="14" t="s">
        <v>447</v>
      </c>
      <c r="C1090" s="37" t="s">
        <v>377</v>
      </c>
      <c r="D1090" s="38">
        <v>14</v>
      </c>
      <c r="E1090" s="38">
        <v>9</v>
      </c>
      <c r="F1090">
        <v>4674.2049999999999</v>
      </c>
      <c r="G1090">
        <f>2^(LOG(F1090/Dashboard!$B$3,2)/LOG(Dashboard!$C$3/Dashboard!$B$3,2))-1</f>
        <v>-0.65415635538722872</v>
      </c>
      <c r="H1090" s="31" t="s">
        <v>256</v>
      </c>
      <c r="I1090" s="32">
        <v>5.4450054450050002E-2</v>
      </c>
      <c r="P1090" s="32">
        <v>5.4450054450050002E-2</v>
      </c>
      <c r="S1090" s="40">
        <v>403.6</v>
      </c>
      <c r="U1090" s="35">
        <v>40404</v>
      </c>
      <c r="V1090" s="41">
        <v>9.9945549945550001E-3</v>
      </c>
    </row>
    <row r="1091" spans="1:22" hidden="1" x14ac:dyDescent="0.2">
      <c r="A1091" s="14" t="s">
        <v>445</v>
      </c>
      <c r="B1091" s="14" t="s">
        <v>447</v>
      </c>
      <c r="C1091" s="37" t="s">
        <v>378</v>
      </c>
      <c r="D1091" s="38">
        <v>14</v>
      </c>
      <c r="E1091" s="38">
        <v>10</v>
      </c>
      <c r="F1091">
        <v>4631.8829999999998</v>
      </c>
      <c r="G1091">
        <f>2^(LOG(F1091/Dashboard!$B$3,2)/LOG(Dashboard!$C$3/Dashboard!$B$3,2))-1</f>
        <v>-0.65650007764612517</v>
      </c>
      <c r="H1091" s="31" t="s">
        <v>256</v>
      </c>
      <c r="I1091" s="32">
        <v>5.4450054450050002E-2</v>
      </c>
      <c r="P1091" s="32">
        <v>5.4450054450050002E-2</v>
      </c>
      <c r="S1091" s="40">
        <v>403.6</v>
      </c>
      <c r="U1091" s="35">
        <v>40404</v>
      </c>
      <c r="V1091" s="41">
        <v>9.9945549945550001E-3</v>
      </c>
    </row>
    <row r="1092" spans="1:22" hidden="1" x14ac:dyDescent="0.2">
      <c r="A1092" s="14" t="s">
        <v>445</v>
      </c>
      <c r="B1092" s="14" t="s">
        <v>447</v>
      </c>
      <c r="C1092" s="37" t="s">
        <v>379</v>
      </c>
      <c r="D1092" s="38">
        <v>14</v>
      </c>
      <c r="E1092" s="38">
        <v>11</v>
      </c>
      <c r="F1092">
        <v>1105.068</v>
      </c>
      <c r="G1092">
        <f>2^(LOG(F1092/Dashboard!$B$3,2)/LOG(Dashboard!$C$3/Dashboard!$B$3,2))-1</f>
        <v>-0.88233614776004476</v>
      </c>
      <c r="H1092" s="14" t="s">
        <v>59</v>
      </c>
      <c r="L1092" s="21">
        <v>6.9300069300070001E-3</v>
      </c>
      <c r="P1092" s="32">
        <v>5.4450054450050002E-2</v>
      </c>
      <c r="S1092" s="40">
        <v>403.6</v>
      </c>
      <c r="U1092" s="35">
        <v>40404</v>
      </c>
      <c r="V1092" s="41">
        <v>9.9980199980200003E-3</v>
      </c>
    </row>
    <row r="1093" spans="1:22" hidden="1" x14ac:dyDescent="0.2">
      <c r="A1093" s="14" t="s">
        <v>445</v>
      </c>
      <c r="B1093" s="14" t="s">
        <v>447</v>
      </c>
      <c r="C1093" s="37" t="s">
        <v>380</v>
      </c>
      <c r="D1093" s="38">
        <v>14</v>
      </c>
      <c r="E1093" s="38">
        <v>12</v>
      </c>
      <c r="F1093">
        <v>775.899</v>
      </c>
      <c r="G1093">
        <f>2^(LOG(F1093/Dashboard!$B$3,2)/LOG(Dashboard!$C$3/Dashboard!$B$3,2))-1</f>
        <v>-0.90967174913383197</v>
      </c>
      <c r="H1093" s="14" t="s">
        <v>59</v>
      </c>
      <c r="L1093" s="21">
        <v>6.9300069300070001E-3</v>
      </c>
      <c r="P1093" s="32">
        <v>5.4450054450050002E-2</v>
      </c>
      <c r="S1093" s="40">
        <v>403.6</v>
      </c>
      <c r="U1093" s="35">
        <v>40404</v>
      </c>
      <c r="V1093" s="41">
        <v>9.9980199980200003E-3</v>
      </c>
    </row>
    <row r="1094" spans="1:22" hidden="1" x14ac:dyDescent="0.2">
      <c r="A1094" s="14" t="s">
        <v>445</v>
      </c>
      <c r="B1094" s="14" t="s">
        <v>447</v>
      </c>
      <c r="C1094" s="37" t="s">
        <v>381</v>
      </c>
      <c r="D1094" s="38">
        <v>14</v>
      </c>
      <c r="E1094" s="38">
        <v>13</v>
      </c>
      <c r="F1094">
        <v>4203.9629999999997</v>
      </c>
      <c r="G1094">
        <f>2^(LOG(F1094/Dashboard!$B$3,2)/LOG(Dashboard!$C$3/Dashboard!$B$3,2))-1</f>
        <v>-0.68051269780929169</v>
      </c>
      <c r="H1094" s="14" t="s">
        <v>59</v>
      </c>
      <c r="J1094" s="17">
        <v>0.51975051975050002</v>
      </c>
      <c r="P1094" s="32">
        <v>5.4450054450050002E-2</v>
      </c>
      <c r="S1094" s="40">
        <v>403.2</v>
      </c>
      <c r="U1094" s="35">
        <v>40404</v>
      </c>
      <c r="V1094" s="41">
        <v>9.9950499950499892E-3</v>
      </c>
    </row>
    <row r="1095" spans="1:22" hidden="1" x14ac:dyDescent="0.2">
      <c r="A1095" s="14" t="s">
        <v>445</v>
      </c>
      <c r="B1095" s="14" t="s">
        <v>447</v>
      </c>
      <c r="C1095" s="37" t="s">
        <v>382</v>
      </c>
      <c r="D1095" s="38">
        <v>14</v>
      </c>
      <c r="E1095" s="38">
        <v>14</v>
      </c>
      <c r="F1095">
        <v>4606.0200000000004</v>
      </c>
      <c r="G1095">
        <f>2^(LOG(F1095/Dashboard!$B$3,2)/LOG(Dashboard!$C$3/Dashboard!$B$3,2))-1</f>
        <v>-0.65793498766443381</v>
      </c>
      <c r="H1095" s="14" t="s">
        <v>59</v>
      </c>
      <c r="J1095" s="17">
        <v>0.51975051975050002</v>
      </c>
      <c r="P1095" s="32">
        <v>5.4450054450050002E-2</v>
      </c>
      <c r="S1095" s="40">
        <v>403.2</v>
      </c>
      <c r="U1095" s="35">
        <v>40404</v>
      </c>
      <c r="V1095" s="41">
        <v>9.9950499950499892E-3</v>
      </c>
    </row>
    <row r="1096" spans="1:22" hidden="1" x14ac:dyDescent="0.2">
      <c r="A1096" s="14" t="s">
        <v>445</v>
      </c>
      <c r="B1096" s="14" t="s">
        <v>447</v>
      </c>
      <c r="C1096" s="37" t="s">
        <v>383</v>
      </c>
      <c r="D1096" s="38">
        <v>14</v>
      </c>
      <c r="E1096" s="38">
        <v>15</v>
      </c>
      <c r="F1096">
        <v>50755.56</v>
      </c>
      <c r="G1096">
        <f>2^(LOG(F1096/Dashboard!$B$3,2)/LOG(Dashboard!$C$3/Dashboard!$B$3,2))-1</f>
        <v>1.0569665178486729</v>
      </c>
      <c r="H1096" s="22" t="s">
        <v>64</v>
      </c>
      <c r="I1096" s="23">
        <v>5.4450054450050002E-2</v>
      </c>
      <c r="Q1096" s="23">
        <v>5.4450054450050002E-2</v>
      </c>
      <c r="S1096" s="40">
        <v>403.6</v>
      </c>
      <c r="U1096" s="35">
        <v>40404</v>
      </c>
      <c r="V1096" s="41">
        <v>9.9945549945550001E-3</v>
      </c>
    </row>
    <row r="1097" spans="1:22" hidden="1" x14ac:dyDescent="0.2">
      <c r="A1097" s="14" t="s">
        <v>445</v>
      </c>
      <c r="B1097" s="14" t="s">
        <v>447</v>
      </c>
      <c r="C1097" s="37" t="s">
        <v>384</v>
      </c>
      <c r="D1097" s="38">
        <v>14</v>
      </c>
      <c r="E1097" s="38">
        <v>16</v>
      </c>
      <c r="F1097">
        <v>31715.47</v>
      </c>
      <c r="G1097">
        <f>2^(LOG(F1097/Dashboard!$B$3,2)/LOG(Dashboard!$C$3/Dashboard!$B$3,2))-1</f>
        <v>0.44729714527417319</v>
      </c>
      <c r="H1097" s="22" t="s">
        <v>64</v>
      </c>
      <c r="I1097" s="23">
        <v>5.4450054450050002E-2</v>
      </c>
      <c r="Q1097" s="23">
        <v>5.4450054450050002E-2</v>
      </c>
      <c r="S1097" s="40">
        <v>403.6</v>
      </c>
      <c r="U1097" s="35">
        <v>40404</v>
      </c>
      <c r="V1097" s="41">
        <v>9.9945549945550001E-3</v>
      </c>
    </row>
    <row r="1098" spans="1:22" hidden="1" x14ac:dyDescent="0.2">
      <c r="A1098" s="14" t="s">
        <v>445</v>
      </c>
      <c r="B1098" s="14" t="s">
        <v>447</v>
      </c>
      <c r="C1098" s="37" t="s">
        <v>385</v>
      </c>
      <c r="D1098" s="38">
        <v>14</v>
      </c>
      <c r="E1098" s="38">
        <v>17</v>
      </c>
      <c r="F1098">
        <v>55142.92</v>
      </c>
      <c r="G1098">
        <f>2^(LOG(F1098/Dashboard!$B$3,2)/LOG(Dashboard!$C$3/Dashboard!$B$3,2))-1</f>
        <v>1.1884944916632416</v>
      </c>
      <c r="H1098" s="14" t="s">
        <v>59</v>
      </c>
      <c r="O1098" s="29">
        <v>5.4450054450050002E-2</v>
      </c>
      <c r="Q1098" s="23">
        <v>5.4450054450050002E-2</v>
      </c>
      <c r="S1098" s="40">
        <v>403.6</v>
      </c>
      <c r="U1098" s="35">
        <v>40404</v>
      </c>
      <c r="V1098" s="41">
        <v>0.01</v>
      </c>
    </row>
    <row r="1099" spans="1:22" hidden="1" x14ac:dyDescent="0.2">
      <c r="A1099" s="14" t="s">
        <v>445</v>
      </c>
      <c r="B1099" s="14" t="s">
        <v>447</v>
      </c>
      <c r="C1099" s="37" t="s">
        <v>386</v>
      </c>
      <c r="D1099" s="38">
        <v>14</v>
      </c>
      <c r="E1099" s="38">
        <v>18</v>
      </c>
      <c r="F1099">
        <v>34560.43</v>
      </c>
      <c r="G1099">
        <f>2^(LOG(F1099/Dashboard!$B$3,2)/LOG(Dashboard!$C$3/Dashboard!$B$3,2))-1</f>
        <v>0.54329591054639992</v>
      </c>
      <c r="H1099" s="14" t="s">
        <v>59</v>
      </c>
      <c r="O1099" s="29">
        <v>5.4450054450050002E-2</v>
      </c>
      <c r="Q1099" s="23">
        <v>5.4450054450050002E-2</v>
      </c>
      <c r="S1099" s="40">
        <v>403.6</v>
      </c>
      <c r="U1099" s="35">
        <v>40404</v>
      </c>
      <c r="V1099" s="41">
        <v>0.01</v>
      </c>
    </row>
    <row r="1100" spans="1:22" hidden="1" x14ac:dyDescent="0.2">
      <c r="A1100" s="14" t="s">
        <v>445</v>
      </c>
      <c r="B1100" s="14" t="s">
        <v>447</v>
      </c>
      <c r="C1100" s="37" t="s">
        <v>387</v>
      </c>
      <c r="D1100" s="38">
        <v>14</v>
      </c>
      <c r="E1100" s="38">
        <v>19</v>
      </c>
      <c r="F1100">
        <v>1805.729</v>
      </c>
      <c r="G1100">
        <f>2^(LOG(F1100/Dashboard!$B$3,2)/LOG(Dashboard!$C$3/Dashboard!$B$3,2))-1</f>
        <v>-0.83014466483273242</v>
      </c>
      <c r="H1100" s="14" t="s">
        <v>59</v>
      </c>
      <c r="Q1100" s="23">
        <v>5.4450054450050002E-2</v>
      </c>
      <c r="R1100" s="28">
        <v>5.4450054450050002E-2</v>
      </c>
      <c r="S1100" s="40">
        <v>403.6</v>
      </c>
      <c r="U1100" s="35">
        <v>40404</v>
      </c>
      <c r="V1100" s="41">
        <v>0.01</v>
      </c>
    </row>
    <row r="1101" spans="1:22" hidden="1" x14ac:dyDescent="0.2">
      <c r="A1101" s="14" t="s">
        <v>445</v>
      </c>
      <c r="B1101" s="14" t="s">
        <v>447</v>
      </c>
      <c r="C1101" s="37" t="s">
        <v>388</v>
      </c>
      <c r="D1101" s="38">
        <v>14</v>
      </c>
      <c r="E1101" s="38">
        <v>20</v>
      </c>
      <c r="F1101">
        <v>1619.9829999999999</v>
      </c>
      <c r="G1101">
        <f>2^(LOG(F1101/Dashboard!$B$3,2)/LOG(Dashboard!$C$3/Dashboard!$B$3,2))-1</f>
        <v>-0.84338416008733907</v>
      </c>
      <c r="H1101" s="14" t="s">
        <v>59</v>
      </c>
      <c r="Q1101" s="23">
        <v>5.4450054450050002E-2</v>
      </c>
      <c r="R1101" s="28">
        <v>5.4450054450050002E-2</v>
      </c>
      <c r="S1101" s="40">
        <v>403.6</v>
      </c>
      <c r="U1101" s="35">
        <v>40404</v>
      </c>
      <c r="V1101" s="41">
        <v>0.01</v>
      </c>
    </row>
    <row r="1102" spans="1:22" hidden="1" x14ac:dyDescent="0.2">
      <c r="A1102" s="14" t="s">
        <v>445</v>
      </c>
      <c r="B1102" s="14" t="s">
        <v>447</v>
      </c>
      <c r="C1102" s="37" t="s">
        <v>389</v>
      </c>
      <c r="D1102" s="38">
        <v>14</v>
      </c>
      <c r="E1102" s="38">
        <v>21</v>
      </c>
      <c r="F1102">
        <v>2539.306</v>
      </c>
      <c r="G1102">
        <f>2^(LOG(F1102/Dashboard!$B$3,2)/LOG(Dashboard!$C$3/Dashboard!$B$3,2))-1</f>
        <v>-0.78083515630813027</v>
      </c>
      <c r="H1102" s="33" t="s">
        <v>269</v>
      </c>
      <c r="I1102" s="28">
        <v>5.4450054450050002E-2</v>
      </c>
      <c r="R1102" s="28">
        <v>5.4450054450050002E-2</v>
      </c>
      <c r="S1102" s="40">
        <v>403.6</v>
      </c>
      <c r="U1102" s="35">
        <v>40404</v>
      </c>
      <c r="V1102" s="41">
        <v>9.9945549945550001E-3</v>
      </c>
    </row>
    <row r="1103" spans="1:22" hidden="1" x14ac:dyDescent="0.2">
      <c r="A1103" s="14" t="s">
        <v>445</v>
      </c>
      <c r="B1103" s="14" t="s">
        <v>447</v>
      </c>
      <c r="C1103" s="37" t="s">
        <v>390</v>
      </c>
      <c r="D1103" s="38">
        <v>14</v>
      </c>
      <c r="E1103" s="38">
        <v>22</v>
      </c>
      <c r="F1103">
        <v>3169.431</v>
      </c>
      <c r="G1103">
        <f>2^(LOG(F1103/Dashboard!$B$3,2)/LOG(Dashboard!$C$3/Dashboard!$B$3,2))-1</f>
        <v>-0.74133380380911873</v>
      </c>
      <c r="H1103" s="33" t="s">
        <v>269</v>
      </c>
      <c r="I1103" s="28">
        <v>5.4450054450050002E-2</v>
      </c>
      <c r="R1103" s="28">
        <v>5.4450054450050002E-2</v>
      </c>
      <c r="S1103" s="40">
        <v>403.6</v>
      </c>
      <c r="U1103" s="35">
        <v>40404</v>
      </c>
      <c r="V1103" s="41">
        <v>9.9945549945550001E-3</v>
      </c>
    </row>
    <row r="1104" spans="1:22" hidden="1" x14ac:dyDescent="0.2">
      <c r="A1104" s="14" t="s">
        <v>445</v>
      </c>
      <c r="B1104" s="14" t="s">
        <v>447</v>
      </c>
      <c r="C1104" s="37" t="s">
        <v>391</v>
      </c>
      <c r="D1104" s="38">
        <v>14</v>
      </c>
      <c r="E1104" s="38">
        <v>23</v>
      </c>
      <c r="F1104">
        <v>2955.47</v>
      </c>
      <c r="G1104">
        <f>2^(LOG(F1104/Dashboard!$B$3,2)/LOG(Dashboard!$C$3/Dashboard!$B$3,2))-1</f>
        <v>-0.7545028651734641</v>
      </c>
      <c r="H1104" s="14" t="s">
        <v>59</v>
      </c>
      <c r="O1104" s="29">
        <v>5.4450054450050002E-2</v>
      </c>
      <c r="R1104" s="28">
        <v>5.4450054450050002E-2</v>
      </c>
      <c r="S1104" s="40">
        <v>403.6</v>
      </c>
      <c r="U1104" s="35">
        <v>40404</v>
      </c>
      <c r="V1104" s="41">
        <v>0.01</v>
      </c>
    </row>
    <row r="1105" spans="1:22" hidden="1" x14ac:dyDescent="0.2">
      <c r="A1105" s="14" t="s">
        <v>445</v>
      </c>
      <c r="B1105" s="14" t="s">
        <v>447</v>
      </c>
      <c r="C1105" s="37" t="s">
        <v>392</v>
      </c>
      <c r="D1105" s="38">
        <v>14</v>
      </c>
      <c r="E1105" s="38">
        <v>24</v>
      </c>
      <c r="F1105">
        <v>2567.5210000000002</v>
      </c>
      <c r="G1105">
        <f>2^(LOG(F1105/Dashboard!$B$3,2)/LOG(Dashboard!$C$3/Dashboard!$B$3,2))-1</f>
        <v>-0.77901713330478684</v>
      </c>
      <c r="H1105" s="14" t="s">
        <v>59</v>
      </c>
      <c r="O1105" s="29">
        <v>5.4450054450050002E-2</v>
      </c>
      <c r="R1105" s="28">
        <v>5.4450054450050002E-2</v>
      </c>
      <c r="S1105" s="40">
        <v>403.6</v>
      </c>
      <c r="U1105" s="35">
        <v>40404</v>
      </c>
      <c r="V1105" s="41">
        <v>0.01</v>
      </c>
    </row>
    <row r="1106" spans="1:22" hidden="1" x14ac:dyDescent="0.2">
      <c r="A1106" s="14" t="s">
        <v>445</v>
      </c>
      <c r="B1106" s="14" t="s">
        <v>447</v>
      </c>
      <c r="C1106" s="37" t="s">
        <v>393</v>
      </c>
      <c r="D1106" s="38">
        <v>15</v>
      </c>
      <c r="E1106" s="38">
        <v>1</v>
      </c>
      <c r="F1106">
        <v>51507.95</v>
      </c>
      <c r="G1106">
        <f>2^(LOG(F1106/Dashboard!$B$3,2)/LOG(Dashboard!$C$3/Dashboard!$B$3,2))-1</f>
        <v>1.0797200308985353</v>
      </c>
      <c r="H1106" s="14" t="s">
        <v>59</v>
      </c>
      <c r="M1106" s="25">
        <v>1.485001485001E-2</v>
      </c>
      <c r="N1106" s="27">
        <v>1.485001485001E-2</v>
      </c>
      <c r="S1106" s="40">
        <v>404</v>
      </c>
      <c r="U1106" s="35">
        <v>40404</v>
      </c>
      <c r="V1106" s="41">
        <v>1.000198000198E-2</v>
      </c>
    </row>
    <row r="1107" spans="1:22" hidden="1" x14ac:dyDescent="0.2">
      <c r="A1107" s="14" t="s">
        <v>445</v>
      </c>
      <c r="B1107" s="14" t="s">
        <v>447</v>
      </c>
      <c r="C1107" s="37" t="s">
        <v>394</v>
      </c>
      <c r="D1107" s="38">
        <v>15</v>
      </c>
      <c r="E1107" s="38">
        <v>2</v>
      </c>
      <c r="F1107">
        <v>60609.48</v>
      </c>
      <c r="G1107">
        <f>2^(LOG(F1107/Dashboard!$B$3,2)/LOG(Dashboard!$C$3/Dashboard!$B$3,2))-1</f>
        <v>1.3487407866078547</v>
      </c>
      <c r="H1107" s="14" t="s">
        <v>59</v>
      </c>
      <c r="M1107" s="25">
        <v>1.485001485001E-2</v>
      </c>
      <c r="N1107" s="27">
        <v>1.485001485001E-2</v>
      </c>
      <c r="S1107" s="40">
        <v>404</v>
      </c>
      <c r="U1107" s="35">
        <v>40404</v>
      </c>
      <c r="V1107" s="41">
        <v>1.000198000198E-2</v>
      </c>
    </row>
    <row r="1108" spans="1:22" hidden="1" x14ac:dyDescent="0.2">
      <c r="A1108" s="14" t="s">
        <v>445</v>
      </c>
      <c r="B1108" s="14" t="s">
        <v>447</v>
      </c>
      <c r="C1108" s="37" t="s">
        <v>395</v>
      </c>
      <c r="D1108" s="38">
        <v>15</v>
      </c>
      <c r="E1108" s="38">
        <v>3</v>
      </c>
      <c r="F1108">
        <v>55650.78</v>
      </c>
      <c r="G1108">
        <f>2^(LOG(F1108/Dashboard!$B$3,2)/LOG(Dashboard!$C$3/Dashboard!$B$3,2))-1</f>
        <v>1.2035455362581842</v>
      </c>
      <c r="H1108" s="14" t="s">
        <v>59</v>
      </c>
      <c r="M1108" s="25">
        <v>1.485001485001E-2</v>
      </c>
      <c r="O1108" s="29">
        <v>1.485001485001E-2</v>
      </c>
      <c r="S1108" s="40">
        <v>404</v>
      </c>
      <c r="U1108" s="35">
        <v>40404</v>
      </c>
      <c r="V1108" s="41">
        <v>1.000198000198E-2</v>
      </c>
    </row>
    <row r="1109" spans="1:22" hidden="1" x14ac:dyDescent="0.2">
      <c r="A1109" s="14" t="s">
        <v>445</v>
      </c>
      <c r="B1109" s="14" t="s">
        <v>447</v>
      </c>
      <c r="C1109" s="37" t="s">
        <v>396</v>
      </c>
      <c r="D1109" s="38">
        <v>15</v>
      </c>
      <c r="E1109" s="38">
        <v>4</v>
      </c>
      <c r="F1109">
        <v>53078.559999999998</v>
      </c>
      <c r="G1109">
        <f>2^(LOG(F1109/Dashboard!$B$3,2)/LOG(Dashboard!$C$3/Dashboard!$B$3,2))-1</f>
        <v>1.1269497738477701</v>
      </c>
      <c r="H1109" s="14" t="s">
        <v>59</v>
      </c>
      <c r="M1109" s="25">
        <v>1.485001485001E-2</v>
      </c>
      <c r="O1109" s="29">
        <v>1.485001485001E-2</v>
      </c>
      <c r="S1109" s="40">
        <v>404</v>
      </c>
      <c r="U1109" s="35">
        <v>40404</v>
      </c>
      <c r="V1109" s="41">
        <v>1.000198000198E-2</v>
      </c>
    </row>
    <row r="1110" spans="1:22" hidden="1" x14ac:dyDescent="0.2">
      <c r="A1110" s="14" t="s">
        <v>445</v>
      </c>
      <c r="B1110" s="14" t="s">
        <v>447</v>
      </c>
      <c r="C1110" s="37" t="s">
        <v>397</v>
      </c>
      <c r="D1110" s="38">
        <v>15</v>
      </c>
      <c r="E1110" s="38">
        <v>5</v>
      </c>
      <c r="F1110">
        <v>54987.74</v>
      </c>
      <c r="G1110">
        <f>2^(LOG(F1110/Dashboard!$B$3,2)/LOG(Dashboard!$C$3/Dashboard!$B$3,2))-1</f>
        <v>1.183888576808251</v>
      </c>
      <c r="H1110" s="30" t="s">
        <v>251</v>
      </c>
      <c r="I1110" s="29">
        <v>1.485001485001E-2</v>
      </c>
      <c r="O1110" s="29">
        <v>1.485001485001E-2</v>
      </c>
      <c r="S1110" s="40">
        <v>404</v>
      </c>
      <c r="U1110" s="35">
        <v>40404</v>
      </c>
      <c r="V1110" s="41">
        <v>1.0000495000495E-2</v>
      </c>
    </row>
    <row r="1111" spans="1:22" hidden="1" x14ac:dyDescent="0.2">
      <c r="A1111" s="14" t="s">
        <v>445</v>
      </c>
      <c r="B1111" s="14" t="s">
        <v>447</v>
      </c>
      <c r="C1111" s="37" t="s">
        <v>398</v>
      </c>
      <c r="D1111" s="38">
        <v>15</v>
      </c>
      <c r="E1111" s="38">
        <v>6</v>
      </c>
      <c r="F1111">
        <v>40781.730000000003</v>
      </c>
      <c r="G1111">
        <f>2^(LOG(F1111/Dashboard!$B$3,2)/LOG(Dashboard!$C$3/Dashboard!$B$3,2))-1</f>
        <v>0.74659275609255937</v>
      </c>
      <c r="H1111" s="30" t="s">
        <v>251</v>
      </c>
      <c r="I1111" s="29">
        <v>1.485001485001E-2</v>
      </c>
      <c r="O1111" s="29">
        <v>1.485001485001E-2</v>
      </c>
      <c r="S1111" s="40">
        <v>404</v>
      </c>
      <c r="U1111" s="35">
        <v>40404</v>
      </c>
      <c r="V1111" s="41">
        <v>1.0000495000495E-2</v>
      </c>
    </row>
    <row r="1112" spans="1:22" hidden="1" x14ac:dyDescent="0.2">
      <c r="A1112" s="14" t="s">
        <v>445</v>
      </c>
      <c r="B1112" s="14" t="s">
        <v>447</v>
      </c>
      <c r="C1112" s="37" t="s">
        <v>399</v>
      </c>
      <c r="D1112" s="38">
        <v>15</v>
      </c>
      <c r="E1112" s="38">
        <v>7</v>
      </c>
      <c r="F1112">
        <v>57527.05</v>
      </c>
      <c r="G1112">
        <f>2^(LOG(F1112/Dashboard!$B$3,2)/LOG(Dashboard!$C$3/Dashboard!$B$3,2))-1</f>
        <v>1.2588537998494815</v>
      </c>
      <c r="H1112" s="14" t="s">
        <v>59</v>
      </c>
      <c r="N1112" s="27">
        <v>1.485001485001E-2</v>
      </c>
      <c r="O1112" s="29">
        <v>1.485001485001E-2</v>
      </c>
      <c r="S1112" s="40">
        <v>404</v>
      </c>
      <c r="U1112" s="35">
        <v>40404</v>
      </c>
      <c r="V1112" s="41">
        <v>1.000198000198E-2</v>
      </c>
    </row>
    <row r="1113" spans="1:22" hidden="1" x14ac:dyDescent="0.2">
      <c r="A1113" s="14" t="s">
        <v>445</v>
      </c>
      <c r="B1113" s="14" t="s">
        <v>447</v>
      </c>
      <c r="C1113" s="37" t="s">
        <v>400</v>
      </c>
      <c r="D1113" s="38">
        <v>15</v>
      </c>
      <c r="E1113" s="38">
        <v>8</v>
      </c>
      <c r="F1113">
        <v>53403.02</v>
      </c>
      <c r="G1113">
        <f>2^(LOG(F1113/Dashboard!$B$3,2)/LOG(Dashboard!$C$3/Dashboard!$B$3,2))-1</f>
        <v>1.1366623632389898</v>
      </c>
      <c r="H1113" s="14" t="s">
        <v>59</v>
      </c>
      <c r="N1113" s="27">
        <v>1.485001485001E-2</v>
      </c>
      <c r="O1113" s="29">
        <v>1.485001485001E-2</v>
      </c>
      <c r="S1113" s="40">
        <v>404</v>
      </c>
      <c r="U1113" s="35">
        <v>40404</v>
      </c>
      <c r="V1113" s="41">
        <v>1.000198000198E-2</v>
      </c>
    </row>
    <row r="1114" spans="1:22" hidden="1" x14ac:dyDescent="0.2">
      <c r="A1114" s="14" t="s">
        <v>445</v>
      </c>
      <c r="B1114" s="14" t="s">
        <v>447</v>
      </c>
      <c r="C1114" s="37" t="s">
        <v>401</v>
      </c>
      <c r="D1114" s="38">
        <v>15</v>
      </c>
      <c r="E1114" s="38">
        <v>9</v>
      </c>
      <c r="F1114">
        <v>22465.81</v>
      </c>
      <c r="G1114">
        <f>2^(LOG(F1114/Dashboard!$B$3,2)/LOG(Dashboard!$C$3/Dashboard!$B$3,2))-1</f>
        <v>0.11842045290059255</v>
      </c>
      <c r="H1114" s="31" t="s">
        <v>256</v>
      </c>
      <c r="I1114" s="32">
        <v>1.485001485001E-2</v>
      </c>
      <c r="P1114" s="32">
        <v>1.485001485001E-2</v>
      </c>
      <c r="S1114" s="40">
        <v>404</v>
      </c>
      <c r="U1114" s="35">
        <v>40404</v>
      </c>
      <c r="V1114" s="41">
        <v>1.0000495000495E-2</v>
      </c>
    </row>
    <row r="1115" spans="1:22" hidden="1" x14ac:dyDescent="0.2">
      <c r="A1115" s="14" t="s">
        <v>445</v>
      </c>
      <c r="B1115" s="14" t="s">
        <v>447</v>
      </c>
      <c r="C1115" s="37" t="s">
        <v>402</v>
      </c>
      <c r="D1115" s="38">
        <v>15</v>
      </c>
      <c r="E1115" s="38">
        <v>10</v>
      </c>
      <c r="F1115">
        <v>22421.14</v>
      </c>
      <c r="G1115">
        <f>2^(LOG(F1115/Dashboard!$B$3,2)/LOG(Dashboard!$C$3/Dashboard!$B$3,2))-1</f>
        <v>0.11675750710123389</v>
      </c>
      <c r="H1115" s="31" t="s">
        <v>256</v>
      </c>
      <c r="I1115" s="32">
        <v>1.485001485001E-2</v>
      </c>
      <c r="P1115" s="32">
        <v>1.485001485001E-2</v>
      </c>
      <c r="S1115" s="40">
        <v>404</v>
      </c>
      <c r="U1115" s="35">
        <v>40404</v>
      </c>
      <c r="V1115" s="41">
        <v>1.0000495000495E-2</v>
      </c>
    </row>
    <row r="1116" spans="1:22" hidden="1" x14ac:dyDescent="0.2">
      <c r="A1116" s="14" t="s">
        <v>445</v>
      </c>
      <c r="B1116" s="14" t="s">
        <v>447</v>
      </c>
      <c r="C1116" s="37" t="s">
        <v>403</v>
      </c>
      <c r="D1116" s="38">
        <v>15</v>
      </c>
      <c r="E1116" s="38">
        <v>11</v>
      </c>
      <c r="F1116">
        <v>2929.607</v>
      </c>
      <c r="G1116">
        <f>2^(LOG(F1116/Dashboard!$B$3,2)/LOG(Dashboard!$C$3/Dashboard!$B$3,2))-1</f>
        <v>-0.75611073154367758</v>
      </c>
      <c r="H1116" s="14" t="s">
        <v>59</v>
      </c>
      <c r="L1116" s="21">
        <v>1.980001980002E-3</v>
      </c>
      <c r="P1116" s="32">
        <v>1.485001485001E-2</v>
      </c>
      <c r="S1116" s="40">
        <v>404</v>
      </c>
      <c r="U1116" s="35">
        <v>40404</v>
      </c>
      <c r="V1116" s="41">
        <v>1.0001485001485001E-2</v>
      </c>
    </row>
    <row r="1117" spans="1:22" hidden="1" x14ac:dyDescent="0.2">
      <c r="A1117" s="14" t="s">
        <v>445</v>
      </c>
      <c r="B1117" s="14" t="s">
        <v>447</v>
      </c>
      <c r="C1117" s="37" t="s">
        <v>404</v>
      </c>
      <c r="D1117" s="38">
        <v>15</v>
      </c>
      <c r="E1117" s="38">
        <v>12</v>
      </c>
      <c r="F1117">
        <v>3068.3290000000002</v>
      </c>
      <c r="G1117">
        <f>2^(LOG(F1117/Dashboard!$B$3,2)/LOG(Dashboard!$C$3/Dashboard!$B$3,2))-1</f>
        <v>-0.74752759571752647</v>
      </c>
      <c r="H1117" s="14" t="s">
        <v>59</v>
      </c>
      <c r="L1117" s="21">
        <v>1.980001980002E-3</v>
      </c>
      <c r="P1117" s="32">
        <v>1.485001485001E-2</v>
      </c>
      <c r="S1117" s="40">
        <v>404</v>
      </c>
      <c r="U1117" s="35">
        <v>40404</v>
      </c>
      <c r="V1117" s="41">
        <v>1.0001485001485001E-2</v>
      </c>
    </row>
    <row r="1118" spans="1:22" hidden="1" x14ac:dyDescent="0.2">
      <c r="A1118" s="14" t="s">
        <v>445</v>
      </c>
      <c r="B1118" s="14" t="s">
        <v>447</v>
      </c>
      <c r="C1118" s="37" t="s">
        <v>405</v>
      </c>
      <c r="D1118" s="38">
        <v>15</v>
      </c>
      <c r="E1118" s="38">
        <v>13</v>
      </c>
      <c r="F1118">
        <v>19538.55</v>
      </c>
      <c r="G1118">
        <f>2^(LOG(F1118/Dashboard!$B$3,2)/LOG(Dashboard!$C$3/Dashboard!$B$3,2))-1</f>
        <v>7.5769359527957381E-3</v>
      </c>
      <c r="H1118" s="14" t="s">
        <v>59</v>
      </c>
      <c r="J1118" s="17">
        <v>0.1237501237501</v>
      </c>
      <c r="P1118" s="32">
        <v>1.485001485001E-2</v>
      </c>
      <c r="S1118" s="40">
        <v>404</v>
      </c>
      <c r="U1118" s="35">
        <v>40404</v>
      </c>
      <c r="V1118" s="41">
        <v>1.0002970002969999E-2</v>
      </c>
    </row>
    <row r="1119" spans="1:22" hidden="1" x14ac:dyDescent="0.2">
      <c r="A1119" s="14" t="s">
        <v>445</v>
      </c>
      <c r="B1119" s="14" t="s">
        <v>447</v>
      </c>
      <c r="C1119" s="37" t="s">
        <v>406</v>
      </c>
      <c r="D1119" s="38">
        <v>15</v>
      </c>
      <c r="E1119" s="38">
        <v>14</v>
      </c>
      <c r="F1119">
        <v>20361.48</v>
      </c>
      <c r="G1119">
        <f>2^(LOG(F1119/Dashboard!$B$3,2)/LOG(Dashboard!$C$3/Dashboard!$B$3,2))-1</f>
        <v>3.9137456031665963E-2</v>
      </c>
      <c r="H1119" s="14" t="s">
        <v>59</v>
      </c>
      <c r="J1119" s="17">
        <v>0.1237501237501</v>
      </c>
      <c r="P1119" s="32">
        <v>1.485001485001E-2</v>
      </c>
      <c r="S1119" s="40">
        <v>404</v>
      </c>
      <c r="U1119" s="35">
        <v>40404</v>
      </c>
      <c r="V1119" s="41">
        <v>1.0002970002969999E-2</v>
      </c>
    </row>
    <row r="1120" spans="1:22" hidden="1" x14ac:dyDescent="0.2">
      <c r="A1120" s="14" t="s">
        <v>445</v>
      </c>
      <c r="B1120" s="14" t="s">
        <v>447</v>
      </c>
      <c r="C1120" s="37" t="s">
        <v>407</v>
      </c>
      <c r="D1120" s="38">
        <v>15</v>
      </c>
      <c r="E1120" s="38">
        <v>15</v>
      </c>
      <c r="F1120">
        <v>50172.46</v>
      </c>
      <c r="G1120">
        <f>2^(LOG(F1120/Dashboard!$B$3,2)/LOG(Dashboard!$C$3/Dashboard!$B$3,2))-1</f>
        <v>1.0392740285919477</v>
      </c>
      <c r="H1120" s="22" t="s">
        <v>64</v>
      </c>
      <c r="I1120" s="23">
        <v>1.485001485001E-2</v>
      </c>
      <c r="Q1120" s="23">
        <v>1.485001485001E-2</v>
      </c>
      <c r="S1120" s="40">
        <v>404</v>
      </c>
      <c r="U1120" s="35">
        <v>40404</v>
      </c>
      <c r="V1120" s="41">
        <v>1.0000495000495E-2</v>
      </c>
    </row>
    <row r="1121" spans="1:22" hidden="1" x14ac:dyDescent="0.2">
      <c r="A1121" s="14" t="s">
        <v>445</v>
      </c>
      <c r="B1121" s="14" t="s">
        <v>447</v>
      </c>
      <c r="C1121" s="37" t="s">
        <v>408</v>
      </c>
      <c r="D1121" s="38">
        <v>15</v>
      </c>
      <c r="E1121" s="38">
        <v>16</v>
      </c>
      <c r="F1121">
        <v>46149.54</v>
      </c>
      <c r="G1121">
        <f>2^(LOG(F1121/Dashboard!$B$3,2)/LOG(Dashboard!$C$3/Dashboard!$B$3,2))-1</f>
        <v>0.91575135252035689</v>
      </c>
      <c r="H1121" s="22" t="s">
        <v>64</v>
      </c>
      <c r="I1121" s="23">
        <v>1.485001485001E-2</v>
      </c>
      <c r="Q1121" s="23">
        <v>1.485001485001E-2</v>
      </c>
      <c r="S1121" s="40">
        <v>404</v>
      </c>
      <c r="U1121" s="35">
        <v>40404</v>
      </c>
      <c r="V1121" s="41">
        <v>1.0000495000495E-2</v>
      </c>
    </row>
    <row r="1122" spans="1:22" hidden="1" x14ac:dyDescent="0.2">
      <c r="A1122" s="14" t="s">
        <v>445</v>
      </c>
      <c r="B1122" s="14" t="s">
        <v>447</v>
      </c>
      <c r="C1122" s="37" t="s">
        <v>409</v>
      </c>
      <c r="D1122" s="38">
        <v>15</v>
      </c>
      <c r="E1122" s="38">
        <v>17</v>
      </c>
      <c r="F1122">
        <v>56784.06</v>
      </c>
      <c r="G1122">
        <f>2^(LOG(F1122/Dashboard!$B$3,2)/LOG(Dashboard!$C$3/Dashboard!$B$3,2))-1</f>
        <v>1.2370073844800604</v>
      </c>
      <c r="H1122" s="14" t="s">
        <v>59</v>
      </c>
      <c r="O1122" s="29">
        <v>1.485001485001E-2</v>
      </c>
      <c r="Q1122" s="23">
        <v>1.485001485001E-2</v>
      </c>
      <c r="S1122" s="40">
        <v>404</v>
      </c>
      <c r="U1122" s="35">
        <v>40404</v>
      </c>
      <c r="V1122" s="41">
        <v>1.000198000198E-2</v>
      </c>
    </row>
    <row r="1123" spans="1:22" hidden="1" x14ac:dyDescent="0.2">
      <c r="A1123" s="14" t="s">
        <v>445</v>
      </c>
      <c r="B1123" s="14" t="s">
        <v>447</v>
      </c>
      <c r="C1123" s="37" t="s">
        <v>410</v>
      </c>
      <c r="D1123" s="38">
        <v>15</v>
      </c>
      <c r="E1123" s="38">
        <v>18</v>
      </c>
      <c r="F1123">
        <v>57259.01</v>
      </c>
      <c r="G1123">
        <f>2^(LOG(F1123/Dashboard!$B$3,2)/LOG(Dashboard!$C$3/Dashboard!$B$3,2))-1</f>
        <v>1.2509807774065465</v>
      </c>
      <c r="H1123" s="14" t="s">
        <v>59</v>
      </c>
      <c r="O1123" s="29">
        <v>1.485001485001E-2</v>
      </c>
      <c r="Q1123" s="23">
        <v>1.485001485001E-2</v>
      </c>
      <c r="S1123" s="40">
        <v>404</v>
      </c>
      <c r="U1123" s="35">
        <v>40404</v>
      </c>
      <c r="V1123" s="41">
        <v>1.000198000198E-2</v>
      </c>
    </row>
    <row r="1124" spans="1:22" hidden="1" x14ac:dyDescent="0.2">
      <c r="A1124" s="14" t="s">
        <v>445</v>
      </c>
      <c r="B1124" s="14" t="s">
        <v>447</v>
      </c>
      <c r="C1124" s="37" t="s">
        <v>411</v>
      </c>
      <c r="D1124" s="38">
        <v>15</v>
      </c>
      <c r="E1124" s="38">
        <v>19</v>
      </c>
      <c r="F1124">
        <v>3334.0149999999999</v>
      </c>
      <c r="G1124">
        <f>2^(LOG(F1124/Dashboard!$B$3,2)/LOG(Dashboard!$C$3/Dashboard!$B$3,2))-1</f>
        <v>-0.73135632184326482</v>
      </c>
      <c r="H1124" s="14" t="s">
        <v>59</v>
      </c>
      <c r="Q1124" s="23">
        <v>1.485001485001E-2</v>
      </c>
      <c r="R1124" s="28">
        <v>1.485001485001E-2</v>
      </c>
      <c r="S1124" s="40">
        <v>404</v>
      </c>
      <c r="U1124" s="35">
        <v>40404</v>
      </c>
      <c r="V1124" s="41">
        <v>1.000198000198E-2</v>
      </c>
    </row>
    <row r="1125" spans="1:22" hidden="1" x14ac:dyDescent="0.2">
      <c r="A1125" s="14" t="s">
        <v>445</v>
      </c>
      <c r="B1125" s="14" t="s">
        <v>447</v>
      </c>
      <c r="C1125" s="37" t="s">
        <v>412</v>
      </c>
      <c r="D1125" s="38">
        <v>15</v>
      </c>
      <c r="E1125" s="38">
        <v>20</v>
      </c>
      <c r="F1125">
        <v>3418.6590000000001</v>
      </c>
      <c r="G1125">
        <f>2^(LOG(F1125/Dashboard!$B$3,2)/LOG(Dashboard!$C$3/Dashboard!$B$3,2))-1</f>
        <v>-0.72627360146179887</v>
      </c>
      <c r="H1125" s="14" t="s">
        <v>59</v>
      </c>
      <c r="Q1125" s="23">
        <v>1.485001485001E-2</v>
      </c>
      <c r="R1125" s="28">
        <v>1.485001485001E-2</v>
      </c>
      <c r="S1125" s="40">
        <v>404</v>
      </c>
      <c r="U1125" s="35">
        <v>40404</v>
      </c>
      <c r="V1125" s="41">
        <v>1.000198000198E-2</v>
      </c>
    </row>
    <row r="1126" spans="1:22" hidden="1" x14ac:dyDescent="0.2">
      <c r="A1126" s="14" t="s">
        <v>445</v>
      </c>
      <c r="B1126" s="14" t="s">
        <v>447</v>
      </c>
      <c r="C1126" s="37" t="s">
        <v>413</v>
      </c>
      <c r="D1126" s="38">
        <v>15</v>
      </c>
      <c r="E1126" s="38">
        <v>21</v>
      </c>
      <c r="F1126">
        <v>3496.2489999999998</v>
      </c>
      <c r="G1126">
        <f>2^(LOG(F1126/Dashboard!$B$3,2)/LOG(Dashboard!$C$3/Dashboard!$B$3,2))-1</f>
        <v>-0.72164230385242945</v>
      </c>
      <c r="H1126" s="33" t="s">
        <v>269</v>
      </c>
      <c r="I1126" s="28">
        <v>1.485001485001E-2</v>
      </c>
      <c r="R1126" s="28">
        <v>1.485001485001E-2</v>
      </c>
      <c r="S1126" s="40">
        <v>404</v>
      </c>
      <c r="U1126" s="35">
        <v>40404</v>
      </c>
      <c r="V1126" s="41">
        <v>1.0000495000495E-2</v>
      </c>
    </row>
    <row r="1127" spans="1:22" hidden="1" x14ac:dyDescent="0.2">
      <c r="A1127" s="14" t="s">
        <v>445</v>
      </c>
      <c r="B1127" s="14" t="s">
        <v>447</v>
      </c>
      <c r="C1127" s="37" t="s">
        <v>414</v>
      </c>
      <c r="D1127" s="38">
        <v>15</v>
      </c>
      <c r="E1127" s="38">
        <v>22</v>
      </c>
      <c r="F1127">
        <v>5511.2349999999997</v>
      </c>
      <c r="G1127">
        <f>2^(LOG(F1127/Dashboard!$B$3,2)/LOG(Dashboard!$C$3/Dashboard!$B$3,2))-1</f>
        <v>-0.60883131803553348</v>
      </c>
      <c r="H1127" s="33" t="s">
        <v>269</v>
      </c>
      <c r="I1127" s="28">
        <v>1.485001485001E-2</v>
      </c>
      <c r="R1127" s="28">
        <v>1.485001485001E-2</v>
      </c>
      <c r="S1127" s="40">
        <v>404</v>
      </c>
      <c r="U1127" s="35">
        <v>40404</v>
      </c>
      <c r="V1127" s="41">
        <v>1.0000495000495E-2</v>
      </c>
    </row>
    <row r="1128" spans="1:22" hidden="1" x14ac:dyDescent="0.2">
      <c r="A1128" s="14" t="s">
        <v>445</v>
      </c>
      <c r="B1128" s="14" t="s">
        <v>447</v>
      </c>
      <c r="C1128" s="37" t="s">
        <v>415</v>
      </c>
      <c r="D1128" s="38">
        <v>15</v>
      </c>
      <c r="E1128" s="38">
        <v>23</v>
      </c>
      <c r="F1128">
        <v>6157.8180000000002</v>
      </c>
      <c r="G1128">
        <f>2^(LOG(F1128/Dashboard!$B$3,2)/LOG(Dashboard!$C$3/Dashboard!$B$3,2))-1</f>
        <v>-0.57500682737396358</v>
      </c>
      <c r="H1128" s="14" t="s">
        <v>59</v>
      </c>
      <c r="O1128" s="29">
        <v>1.485001485001E-2</v>
      </c>
      <c r="R1128" s="28">
        <v>1.485001485001E-2</v>
      </c>
      <c r="S1128" s="40">
        <v>404</v>
      </c>
      <c r="U1128" s="35">
        <v>40404</v>
      </c>
      <c r="V1128" s="41">
        <v>1.000198000198E-2</v>
      </c>
    </row>
    <row r="1129" spans="1:22" hidden="1" x14ac:dyDescent="0.2">
      <c r="A1129" s="14" t="s">
        <v>445</v>
      </c>
      <c r="B1129" s="14" t="s">
        <v>447</v>
      </c>
      <c r="C1129" s="37" t="s">
        <v>416</v>
      </c>
      <c r="D1129" s="38">
        <v>15</v>
      </c>
      <c r="E1129" s="38">
        <v>24</v>
      </c>
      <c r="F1129">
        <v>4312.1189999999997</v>
      </c>
      <c r="G1129">
        <f>2^(LOG(F1129/Dashboard!$B$3,2)/LOG(Dashboard!$C$3/Dashboard!$B$3,2))-1</f>
        <v>-0.67438752930696888</v>
      </c>
      <c r="H1129" s="14" t="s">
        <v>59</v>
      </c>
      <c r="O1129" s="29">
        <v>1.485001485001E-2</v>
      </c>
      <c r="R1129" s="28">
        <v>1.485001485001E-2</v>
      </c>
      <c r="S1129" s="40">
        <v>404</v>
      </c>
      <c r="U1129" s="35">
        <v>40404</v>
      </c>
      <c r="V1129" s="41">
        <v>1.000198000198E-2</v>
      </c>
    </row>
    <row r="1130" spans="1:22" hidden="1" x14ac:dyDescent="0.2">
      <c r="A1130" s="14" t="s">
        <v>445</v>
      </c>
      <c r="B1130" s="14" t="s">
        <v>447</v>
      </c>
      <c r="C1130" s="37" t="s">
        <v>417</v>
      </c>
      <c r="D1130" s="38">
        <v>16</v>
      </c>
      <c r="E1130" s="38">
        <v>1</v>
      </c>
      <c r="F1130">
        <v>55834.18</v>
      </c>
      <c r="G1130">
        <f>2^(LOG(F1130/Dashboard!$B$3,2)/LOG(Dashboard!$C$3/Dashboard!$B$3,2))-1</f>
        <v>1.2089722856131742</v>
      </c>
      <c r="H1130" s="14" t="s">
        <v>59</v>
      </c>
      <c r="M1130" s="25">
        <v>4.950004950005E-3</v>
      </c>
      <c r="N1130" s="27">
        <v>4.950004950005E-3</v>
      </c>
      <c r="S1130" s="40">
        <v>404</v>
      </c>
      <c r="U1130" s="35">
        <v>40404</v>
      </c>
      <c r="V1130" s="41">
        <v>0.01</v>
      </c>
    </row>
    <row r="1131" spans="1:22" hidden="1" x14ac:dyDescent="0.2">
      <c r="A1131" s="14" t="s">
        <v>445</v>
      </c>
      <c r="B1131" s="14" t="s">
        <v>447</v>
      </c>
      <c r="C1131" s="37" t="s">
        <v>418</v>
      </c>
      <c r="D1131" s="38">
        <v>16</v>
      </c>
      <c r="E1131" s="38">
        <v>2</v>
      </c>
      <c r="F1131">
        <v>49713.98</v>
      </c>
      <c r="G1131">
        <f>2^(LOG(F1131/Dashboard!$B$3,2)/LOG(Dashboard!$C$3/Dashboard!$B$3,2))-1</f>
        <v>1.0253263116847835</v>
      </c>
      <c r="H1131" s="14" t="s">
        <v>59</v>
      </c>
      <c r="M1131" s="25">
        <v>4.950004950005E-3</v>
      </c>
      <c r="N1131" s="27">
        <v>4.950004950005E-3</v>
      </c>
      <c r="S1131" s="40">
        <v>404</v>
      </c>
      <c r="U1131" s="35">
        <v>40404</v>
      </c>
      <c r="V1131" s="41">
        <v>0.01</v>
      </c>
    </row>
    <row r="1132" spans="1:22" hidden="1" x14ac:dyDescent="0.2">
      <c r="A1132" s="14" t="s">
        <v>445</v>
      </c>
      <c r="B1132" s="14" t="s">
        <v>447</v>
      </c>
      <c r="C1132" s="37" t="s">
        <v>419</v>
      </c>
      <c r="D1132" s="38">
        <v>16</v>
      </c>
      <c r="E1132" s="38">
        <v>3</v>
      </c>
      <c r="F1132">
        <v>45444.18</v>
      </c>
      <c r="G1132">
        <f>2^(LOG(F1132/Dashboard!$B$3,2)/LOG(Dashboard!$C$3/Dashboard!$B$3,2))-1</f>
        <v>0.89381850960217113</v>
      </c>
      <c r="H1132" s="14" t="s">
        <v>59</v>
      </c>
      <c r="M1132" s="25">
        <v>4.950004950005E-3</v>
      </c>
      <c r="O1132" s="29">
        <v>4.950004950005E-3</v>
      </c>
      <c r="S1132" s="40">
        <v>404</v>
      </c>
      <c r="U1132" s="35">
        <v>40404</v>
      </c>
      <c r="V1132" s="41">
        <v>0.01</v>
      </c>
    </row>
    <row r="1133" spans="1:22" hidden="1" x14ac:dyDescent="0.2">
      <c r="A1133" s="14" t="s">
        <v>445</v>
      </c>
      <c r="B1133" s="14" t="s">
        <v>447</v>
      </c>
      <c r="C1133" s="37" t="s">
        <v>420</v>
      </c>
      <c r="D1133" s="38">
        <v>16</v>
      </c>
      <c r="E1133" s="38">
        <v>4</v>
      </c>
      <c r="F1133">
        <v>56287.96</v>
      </c>
      <c r="G1133">
        <f>2^(LOG(F1133/Dashboard!$B$3,2)/LOG(Dashboard!$C$3/Dashboard!$B$3,2))-1</f>
        <v>1.2223802048317896</v>
      </c>
      <c r="H1133" s="14" t="s">
        <v>59</v>
      </c>
      <c r="M1133" s="25">
        <v>4.950004950005E-3</v>
      </c>
      <c r="O1133" s="29">
        <v>4.950004950005E-3</v>
      </c>
      <c r="S1133" s="40">
        <v>404</v>
      </c>
      <c r="U1133" s="35">
        <v>40404</v>
      </c>
      <c r="V1133" s="41">
        <v>0.01</v>
      </c>
    </row>
    <row r="1134" spans="1:22" hidden="1" x14ac:dyDescent="0.2">
      <c r="A1134" s="14" t="s">
        <v>445</v>
      </c>
      <c r="B1134" s="14" t="s">
        <v>447</v>
      </c>
      <c r="C1134" s="37" t="s">
        <v>421</v>
      </c>
      <c r="D1134" s="38">
        <v>16</v>
      </c>
      <c r="E1134" s="38">
        <v>5</v>
      </c>
      <c r="F1134">
        <v>45992.01</v>
      </c>
      <c r="G1134">
        <f>2^(LOG(F1134/Dashboard!$B$3,2)/LOG(Dashboard!$C$3/Dashboard!$B$3,2))-1</f>
        <v>0.91086041159413655</v>
      </c>
      <c r="H1134" s="30" t="s">
        <v>251</v>
      </c>
      <c r="I1134" s="29">
        <v>4.950004950005E-3</v>
      </c>
      <c r="O1134" s="29">
        <v>4.950004950005E-3</v>
      </c>
      <c r="S1134" s="40">
        <v>404</v>
      </c>
      <c r="U1134" s="35">
        <v>40404</v>
      </c>
      <c r="V1134" s="41">
        <v>9.9995049995050007E-3</v>
      </c>
    </row>
    <row r="1135" spans="1:22" hidden="1" x14ac:dyDescent="0.2">
      <c r="A1135" s="14" t="s">
        <v>445</v>
      </c>
      <c r="B1135" s="14" t="s">
        <v>447</v>
      </c>
      <c r="C1135" s="37" t="s">
        <v>422</v>
      </c>
      <c r="D1135" s="38">
        <v>16</v>
      </c>
      <c r="E1135" s="38">
        <v>6</v>
      </c>
      <c r="F1135">
        <v>49796.27</v>
      </c>
      <c r="G1135">
        <f>2^(LOG(F1135/Dashboard!$B$3,2)/LOG(Dashboard!$C$3/Dashboard!$B$3,2))-1</f>
        <v>1.0278320916621451</v>
      </c>
      <c r="H1135" s="30" t="s">
        <v>251</v>
      </c>
      <c r="I1135" s="29">
        <v>4.950004950005E-3</v>
      </c>
      <c r="O1135" s="29">
        <v>4.950004950005E-3</v>
      </c>
      <c r="S1135" s="40">
        <v>404</v>
      </c>
      <c r="U1135" s="35">
        <v>40404</v>
      </c>
      <c r="V1135" s="41">
        <v>9.9995049995050007E-3</v>
      </c>
    </row>
    <row r="1136" spans="1:22" hidden="1" x14ac:dyDescent="0.2">
      <c r="A1136" s="14" t="s">
        <v>445</v>
      </c>
      <c r="B1136" s="14" t="s">
        <v>447</v>
      </c>
      <c r="C1136" s="37" t="s">
        <v>423</v>
      </c>
      <c r="D1136" s="38">
        <v>16</v>
      </c>
      <c r="E1136" s="38">
        <v>7</v>
      </c>
      <c r="F1136">
        <v>63447.39</v>
      </c>
      <c r="G1136">
        <f>2^(LOG(F1136/Dashboard!$B$3,2)/LOG(Dashboard!$C$3/Dashboard!$B$3,2))-1</f>
        <v>1.4304815182726753</v>
      </c>
      <c r="H1136" s="14" t="s">
        <v>59</v>
      </c>
      <c r="N1136" s="27">
        <v>4.950004950005E-3</v>
      </c>
      <c r="O1136" s="29">
        <v>4.950004950005E-3</v>
      </c>
      <c r="S1136" s="40">
        <v>404</v>
      </c>
      <c r="U1136" s="35">
        <v>40404</v>
      </c>
      <c r="V1136" s="41">
        <v>0.01</v>
      </c>
    </row>
    <row r="1137" spans="1:22" hidden="1" x14ac:dyDescent="0.2">
      <c r="A1137" s="14" t="s">
        <v>445</v>
      </c>
      <c r="B1137" s="14" t="s">
        <v>447</v>
      </c>
      <c r="C1137" s="37" t="s">
        <v>424</v>
      </c>
      <c r="D1137" s="38">
        <v>16</v>
      </c>
      <c r="E1137" s="38">
        <v>8</v>
      </c>
      <c r="F1137">
        <v>56412.57</v>
      </c>
      <c r="G1137">
        <f>2^(LOG(F1137/Dashboard!$B$3,2)/LOG(Dashboard!$C$3/Dashboard!$B$3,2))-1</f>
        <v>1.2260572975273063</v>
      </c>
      <c r="H1137" s="14" t="s">
        <v>59</v>
      </c>
      <c r="N1137" s="27">
        <v>4.950004950005E-3</v>
      </c>
      <c r="O1137" s="29">
        <v>4.950004950005E-3</v>
      </c>
      <c r="S1137" s="40">
        <v>404</v>
      </c>
      <c r="U1137" s="35">
        <v>40404</v>
      </c>
      <c r="V1137" s="41">
        <v>0.01</v>
      </c>
    </row>
    <row r="1138" spans="1:22" hidden="1" x14ac:dyDescent="0.2">
      <c r="A1138" s="14" t="s">
        <v>445</v>
      </c>
      <c r="B1138" s="14" t="s">
        <v>447</v>
      </c>
      <c r="C1138" s="37" t="s">
        <v>425</v>
      </c>
      <c r="D1138" s="38">
        <v>16</v>
      </c>
      <c r="E1138" s="38">
        <v>9</v>
      </c>
      <c r="F1138">
        <v>52401.41</v>
      </c>
      <c r="G1138">
        <f>2^(LOG(F1138/Dashboard!$B$3,2)/LOG(Dashboard!$C$3/Dashboard!$B$3,2))-1</f>
        <v>1.1066310959386225</v>
      </c>
      <c r="H1138" s="31" t="s">
        <v>256</v>
      </c>
      <c r="I1138" s="32">
        <v>4.950004950005E-3</v>
      </c>
      <c r="P1138" s="32">
        <v>4.950004950005E-3</v>
      </c>
      <c r="S1138" s="40">
        <v>404</v>
      </c>
      <c r="U1138" s="35">
        <v>40404</v>
      </c>
      <c r="V1138" s="41">
        <v>9.9995049995050007E-3</v>
      </c>
    </row>
    <row r="1139" spans="1:22" hidden="1" x14ac:dyDescent="0.2">
      <c r="A1139" s="14" t="s">
        <v>445</v>
      </c>
      <c r="B1139" s="14" t="s">
        <v>447</v>
      </c>
      <c r="C1139" s="37" t="s">
        <v>426</v>
      </c>
      <c r="D1139" s="38">
        <v>16</v>
      </c>
      <c r="E1139" s="38">
        <v>10</v>
      </c>
      <c r="F1139">
        <v>52427.27</v>
      </c>
      <c r="G1139">
        <f>2^(LOG(F1139/Dashboard!$B$3,2)/LOG(Dashboard!$C$3/Dashboard!$B$3,2))-1</f>
        <v>1.1074082677935331</v>
      </c>
      <c r="H1139" s="31" t="s">
        <v>256</v>
      </c>
      <c r="I1139" s="32">
        <v>4.950004950005E-3</v>
      </c>
      <c r="P1139" s="32">
        <v>4.950004950005E-3</v>
      </c>
      <c r="S1139" s="40">
        <v>404</v>
      </c>
      <c r="U1139" s="35">
        <v>40404</v>
      </c>
      <c r="V1139" s="41">
        <v>9.9995049995050007E-3</v>
      </c>
    </row>
    <row r="1140" spans="1:22" hidden="1" x14ac:dyDescent="0.2">
      <c r="A1140" s="14" t="s">
        <v>445</v>
      </c>
      <c r="B1140" s="14" t="s">
        <v>447</v>
      </c>
      <c r="C1140" s="37" t="s">
        <v>427</v>
      </c>
      <c r="D1140" s="38">
        <v>16</v>
      </c>
      <c r="E1140" s="38">
        <v>11</v>
      </c>
      <c r="F1140">
        <v>41214.36</v>
      </c>
      <c r="G1140">
        <f>2^(LOG(F1140/Dashboard!$B$3,2)/LOG(Dashboard!$C$3/Dashboard!$B$3,2))-1</f>
        <v>0.7604263002441447</v>
      </c>
      <c r="H1140" s="14" t="s">
        <v>59</v>
      </c>
      <c r="L1140" s="21">
        <v>6.435006435006E-4</v>
      </c>
      <c r="P1140" s="32">
        <v>4.950004950005E-3</v>
      </c>
      <c r="S1140" s="40">
        <v>404</v>
      </c>
      <c r="U1140" s="35">
        <v>40404</v>
      </c>
      <c r="V1140" s="41">
        <v>9.9998267498267492E-3</v>
      </c>
    </row>
    <row r="1141" spans="1:22" hidden="1" x14ac:dyDescent="0.2">
      <c r="A1141" s="14" t="s">
        <v>445</v>
      </c>
      <c r="B1141" s="14" t="s">
        <v>447</v>
      </c>
      <c r="C1141" s="37" t="s">
        <v>428</v>
      </c>
      <c r="D1141" s="38">
        <v>16</v>
      </c>
      <c r="E1141" s="38">
        <v>12</v>
      </c>
      <c r="F1141">
        <v>63132.33</v>
      </c>
      <c r="G1141">
        <f>2^(LOG(F1141/Dashboard!$B$3,2)/LOG(Dashboard!$C$3/Dashboard!$B$3,2))-1</f>
        <v>1.4214530404153063</v>
      </c>
      <c r="H1141" s="14" t="s">
        <v>59</v>
      </c>
      <c r="L1141" s="21">
        <v>6.435006435006E-4</v>
      </c>
      <c r="P1141" s="32">
        <v>4.950004950005E-3</v>
      </c>
      <c r="S1141" s="40">
        <v>404</v>
      </c>
      <c r="U1141" s="35">
        <v>40404</v>
      </c>
      <c r="V1141" s="41">
        <v>9.9998267498267492E-3</v>
      </c>
    </row>
    <row r="1142" spans="1:22" hidden="1" x14ac:dyDescent="0.2">
      <c r="A1142" s="14" t="s">
        <v>445</v>
      </c>
      <c r="B1142" s="14" t="s">
        <v>447</v>
      </c>
      <c r="C1142" s="37" t="s">
        <v>429</v>
      </c>
      <c r="D1142" s="38">
        <v>16</v>
      </c>
      <c r="E1142" s="38">
        <v>13</v>
      </c>
      <c r="F1142">
        <v>43092.97</v>
      </c>
      <c r="G1142">
        <f>2^(LOG(F1142/Dashboard!$B$3,2)/LOG(Dashboard!$C$3/Dashboard!$B$3,2))-1</f>
        <v>0.82007722478743128</v>
      </c>
      <c r="H1142" s="14" t="s">
        <v>59</v>
      </c>
      <c r="J1142" s="17">
        <v>2.475002475002E-2</v>
      </c>
      <c r="P1142" s="32">
        <v>4.950004950005E-3</v>
      </c>
      <c r="S1142" s="40">
        <v>404</v>
      </c>
      <c r="U1142" s="35">
        <v>40404</v>
      </c>
      <c r="V1142" s="41">
        <v>0.01</v>
      </c>
    </row>
    <row r="1143" spans="1:22" hidden="1" x14ac:dyDescent="0.2">
      <c r="A1143" s="14" t="s">
        <v>445</v>
      </c>
      <c r="B1143" s="14" t="s">
        <v>447</v>
      </c>
      <c r="C1143" s="37" t="s">
        <v>430</v>
      </c>
      <c r="D1143" s="38">
        <v>16</v>
      </c>
      <c r="E1143" s="38">
        <v>14</v>
      </c>
      <c r="F1143">
        <v>37351.32</v>
      </c>
      <c r="G1143">
        <f>2^(LOG(F1143/Dashboard!$B$3,2)/LOG(Dashboard!$C$3/Dashboard!$B$3,2))-1</f>
        <v>0.63554846935980036</v>
      </c>
      <c r="H1143" s="14" t="s">
        <v>59</v>
      </c>
      <c r="J1143" s="17">
        <v>2.475002475002E-2</v>
      </c>
      <c r="P1143" s="32">
        <v>4.950004950005E-3</v>
      </c>
      <c r="S1143" s="40">
        <v>404</v>
      </c>
      <c r="U1143" s="35">
        <v>40404</v>
      </c>
      <c r="V1143" s="41">
        <v>0.01</v>
      </c>
    </row>
    <row r="1144" spans="1:22" hidden="1" x14ac:dyDescent="0.2">
      <c r="A1144" s="14" t="s">
        <v>445</v>
      </c>
      <c r="B1144" s="14" t="s">
        <v>447</v>
      </c>
      <c r="C1144" s="37" t="s">
        <v>431</v>
      </c>
      <c r="D1144" s="38">
        <v>16</v>
      </c>
      <c r="E1144" s="38">
        <v>15</v>
      </c>
      <c r="F1144">
        <v>70308.22</v>
      </c>
      <c r="G1144">
        <f>2^(LOG(F1144/Dashboard!$B$3,2)/LOG(Dashboard!$C$3/Dashboard!$B$3,2))-1</f>
        <v>1.6243975104629729</v>
      </c>
      <c r="H1144" s="22" t="s">
        <v>64</v>
      </c>
      <c r="I1144" s="23">
        <v>4.950004950005E-3</v>
      </c>
      <c r="Q1144" s="23">
        <v>4.950004950005E-3</v>
      </c>
      <c r="S1144" s="40">
        <v>404</v>
      </c>
      <c r="U1144" s="35">
        <v>40404</v>
      </c>
      <c r="V1144" s="41">
        <v>9.9995049995050007E-3</v>
      </c>
    </row>
    <row r="1145" spans="1:22" hidden="1" x14ac:dyDescent="0.2">
      <c r="A1145" s="14" t="s">
        <v>445</v>
      </c>
      <c r="B1145" s="14" t="s">
        <v>447</v>
      </c>
      <c r="C1145" s="37" t="s">
        <v>432</v>
      </c>
      <c r="D1145" s="38">
        <v>16</v>
      </c>
      <c r="E1145" s="38">
        <v>16</v>
      </c>
      <c r="F1145">
        <v>24196.3</v>
      </c>
      <c r="G1145">
        <f>2^(LOG(F1145/Dashboard!$B$3,2)/LOG(Dashboard!$C$3/Dashboard!$B$3,2))-1</f>
        <v>0.18221906387691877</v>
      </c>
      <c r="H1145" s="22" t="s">
        <v>64</v>
      </c>
      <c r="I1145" s="23">
        <v>4.950004950005E-3</v>
      </c>
      <c r="Q1145" s="23">
        <v>4.950004950005E-3</v>
      </c>
      <c r="S1145" s="40">
        <v>404</v>
      </c>
      <c r="U1145" s="35">
        <v>40404</v>
      </c>
      <c r="V1145" s="41">
        <v>9.9995049995050007E-3</v>
      </c>
    </row>
    <row r="1146" spans="1:22" hidden="1" x14ac:dyDescent="0.2">
      <c r="A1146" s="14" t="s">
        <v>445</v>
      </c>
      <c r="B1146" s="14" t="s">
        <v>447</v>
      </c>
      <c r="C1146" s="37" t="s">
        <v>433</v>
      </c>
      <c r="D1146" s="38">
        <v>16</v>
      </c>
      <c r="E1146" s="38">
        <v>17</v>
      </c>
      <c r="F1146">
        <v>47473.27</v>
      </c>
      <c r="G1146">
        <f>2^(LOG(F1146/Dashboard!$B$3,2)/LOG(Dashboard!$C$3/Dashboard!$B$3,2))-1</f>
        <v>0.95668542085198305</v>
      </c>
      <c r="H1146" s="14" t="s">
        <v>59</v>
      </c>
      <c r="O1146" s="29">
        <v>4.950004950005E-3</v>
      </c>
      <c r="Q1146" s="23">
        <v>4.950004950005E-3</v>
      </c>
      <c r="S1146" s="40">
        <v>404</v>
      </c>
      <c r="U1146" s="35">
        <v>40404</v>
      </c>
      <c r="V1146" s="41">
        <v>0.01</v>
      </c>
    </row>
    <row r="1147" spans="1:22" hidden="1" x14ac:dyDescent="0.2">
      <c r="A1147" s="14" t="s">
        <v>445</v>
      </c>
      <c r="B1147" s="14" t="s">
        <v>447</v>
      </c>
      <c r="C1147" s="37" t="s">
        <v>434</v>
      </c>
      <c r="D1147" s="38">
        <v>16</v>
      </c>
      <c r="E1147" s="38">
        <v>18</v>
      </c>
      <c r="F1147">
        <v>55763.64</v>
      </c>
      <c r="G1147">
        <f>2^(LOG(F1147/Dashboard!$B$3,2)/LOG(Dashboard!$C$3/Dashboard!$B$3,2))-1</f>
        <v>1.2068855620345218</v>
      </c>
      <c r="H1147" s="14" t="s">
        <v>59</v>
      </c>
      <c r="O1147" s="29">
        <v>4.950004950005E-3</v>
      </c>
      <c r="Q1147" s="23">
        <v>4.950004950005E-3</v>
      </c>
      <c r="S1147" s="40">
        <v>404</v>
      </c>
      <c r="U1147" s="35">
        <v>40404</v>
      </c>
      <c r="V1147" s="41">
        <v>0.01</v>
      </c>
    </row>
    <row r="1148" spans="1:22" hidden="1" x14ac:dyDescent="0.2">
      <c r="A1148" s="14" t="s">
        <v>445</v>
      </c>
      <c r="B1148" s="14" t="s">
        <v>447</v>
      </c>
      <c r="C1148" s="37" t="s">
        <v>435</v>
      </c>
      <c r="D1148" s="38">
        <v>16</v>
      </c>
      <c r="E1148" s="38">
        <v>19</v>
      </c>
      <c r="F1148">
        <v>9190.8790000000008</v>
      </c>
      <c r="G1148">
        <f>2^(LOG(F1148/Dashboard!$B$3,2)/LOG(Dashboard!$C$3/Dashboard!$B$3,2))-1</f>
        <v>-0.42665978744497357</v>
      </c>
      <c r="H1148" s="14" t="s">
        <v>59</v>
      </c>
      <c r="Q1148" s="23">
        <v>4.950004950005E-3</v>
      </c>
      <c r="R1148" s="28">
        <v>4.950004950005E-3</v>
      </c>
      <c r="S1148" s="40">
        <v>404</v>
      </c>
      <c r="U1148" s="35">
        <v>40404</v>
      </c>
      <c r="V1148" s="41">
        <v>0.01</v>
      </c>
    </row>
    <row r="1149" spans="1:22" hidden="1" x14ac:dyDescent="0.2">
      <c r="A1149" s="14" t="s">
        <v>445</v>
      </c>
      <c r="B1149" s="14" t="s">
        <v>447</v>
      </c>
      <c r="C1149" s="37" t="s">
        <v>436</v>
      </c>
      <c r="D1149" s="38">
        <v>16</v>
      </c>
      <c r="E1149" s="38">
        <v>20</v>
      </c>
      <c r="F1149">
        <v>9308.4390000000003</v>
      </c>
      <c r="G1149">
        <f>2^(LOG(F1149/Dashboard!$B$3,2)/LOG(Dashboard!$C$3/Dashboard!$B$3,2))-1</f>
        <v>-0.42118601025527447</v>
      </c>
      <c r="H1149" s="14" t="s">
        <v>59</v>
      </c>
      <c r="Q1149" s="23">
        <v>4.950004950005E-3</v>
      </c>
      <c r="R1149" s="28">
        <v>4.950004950005E-3</v>
      </c>
      <c r="S1149" s="40">
        <v>404</v>
      </c>
      <c r="U1149" s="35">
        <v>40404</v>
      </c>
      <c r="V1149" s="41">
        <v>0.01</v>
      </c>
    </row>
    <row r="1150" spans="1:22" hidden="1" x14ac:dyDescent="0.2">
      <c r="A1150" s="14" t="s">
        <v>445</v>
      </c>
      <c r="B1150" s="14" t="s">
        <v>447</v>
      </c>
      <c r="C1150" s="37" t="s">
        <v>437</v>
      </c>
      <c r="D1150" s="38">
        <v>16</v>
      </c>
      <c r="E1150" s="38">
        <v>21</v>
      </c>
      <c r="F1150">
        <v>13155.02</v>
      </c>
      <c r="G1150">
        <f>2^(LOG(F1150/Dashboard!$B$3,2)/LOG(Dashboard!$C$3/Dashboard!$B$3,2))-1</f>
        <v>-0.25038253468242411</v>
      </c>
      <c r="H1150" s="33" t="s">
        <v>269</v>
      </c>
      <c r="I1150" s="28">
        <v>4.950004950005E-3</v>
      </c>
      <c r="R1150" s="28">
        <v>4.950004950005E-3</v>
      </c>
      <c r="S1150" s="40">
        <v>404</v>
      </c>
      <c r="U1150" s="35">
        <v>40404</v>
      </c>
      <c r="V1150" s="41">
        <v>9.9995049995050007E-3</v>
      </c>
    </row>
    <row r="1151" spans="1:22" hidden="1" x14ac:dyDescent="0.2">
      <c r="A1151" s="14" t="s">
        <v>445</v>
      </c>
      <c r="B1151" s="14" t="s">
        <v>447</v>
      </c>
      <c r="C1151" s="37" t="s">
        <v>438</v>
      </c>
      <c r="D1151" s="38">
        <v>16</v>
      </c>
      <c r="E1151" s="38">
        <v>22</v>
      </c>
      <c r="F1151">
        <v>13926.22</v>
      </c>
      <c r="G1151">
        <f>2^(LOG(F1151/Dashboard!$B$3,2)/LOG(Dashboard!$C$3/Dashboard!$B$3,2))-1</f>
        <v>-0.21776606304857271</v>
      </c>
      <c r="H1151" s="33" t="s">
        <v>269</v>
      </c>
      <c r="I1151" s="28">
        <v>4.950004950005E-3</v>
      </c>
      <c r="R1151" s="28">
        <v>4.950004950005E-3</v>
      </c>
      <c r="S1151" s="40">
        <v>404</v>
      </c>
      <c r="U1151" s="35">
        <v>40404</v>
      </c>
      <c r="V1151" s="41">
        <v>9.9995049995050007E-3</v>
      </c>
    </row>
    <row r="1152" spans="1:22" hidden="1" x14ac:dyDescent="0.2">
      <c r="A1152" s="14" t="s">
        <v>445</v>
      </c>
      <c r="B1152" s="14" t="s">
        <v>447</v>
      </c>
      <c r="C1152" s="37" t="s">
        <v>439</v>
      </c>
      <c r="D1152" s="38">
        <v>16</v>
      </c>
      <c r="E1152" s="38">
        <v>23</v>
      </c>
      <c r="F1152">
        <v>12444.95</v>
      </c>
      <c r="G1152">
        <f>2^(LOG(F1152/Dashboard!$B$3,2)/LOG(Dashboard!$C$3/Dashboard!$B$3,2))-1</f>
        <v>-0.28084296532237019</v>
      </c>
      <c r="H1152" s="14" t="s">
        <v>59</v>
      </c>
      <c r="O1152" s="29">
        <v>4.950004950005E-3</v>
      </c>
      <c r="R1152" s="28">
        <v>4.950004950005E-3</v>
      </c>
      <c r="S1152" s="40">
        <v>404</v>
      </c>
      <c r="U1152" s="35">
        <v>40404</v>
      </c>
      <c r="V1152" s="41">
        <v>0.01</v>
      </c>
    </row>
    <row r="1153" spans="1:22" hidden="1" x14ac:dyDescent="0.2">
      <c r="A1153" s="14" t="s">
        <v>445</v>
      </c>
      <c r="B1153" s="14" t="s">
        <v>447</v>
      </c>
      <c r="C1153" s="37" t="s">
        <v>440</v>
      </c>
      <c r="D1153" s="38">
        <v>16</v>
      </c>
      <c r="E1153" s="38">
        <v>24</v>
      </c>
      <c r="F1153">
        <v>12404.98</v>
      </c>
      <c r="G1153">
        <f>2^(LOG(F1153/Dashboard!$B$3,2)/LOG(Dashboard!$C$3/Dashboard!$B$3,2))-1</f>
        <v>-0.28257043734775855</v>
      </c>
      <c r="H1153" s="14" t="s">
        <v>59</v>
      </c>
      <c r="O1153" s="29">
        <v>4.950004950005E-3</v>
      </c>
      <c r="R1153" s="28">
        <v>4.950004950005E-3</v>
      </c>
      <c r="S1153" s="40">
        <v>404</v>
      </c>
      <c r="U1153" s="35">
        <v>40404</v>
      </c>
      <c r="V1153" s="41">
        <v>0.01</v>
      </c>
    </row>
  </sheetData>
  <autoFilter ref="A1:V1153" xr:uid="{924A4E53-B079-DB49-AA41-40572011A316}">
    <filterColumn colId="7">
      <filters>
        <filter val="5-FU"/>
        <filter val="Oxaliplatin"/>
        <filter val="SN-38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2E79-86E4-8B48-AE0E-C81ECA6C8572}">
  <dimension ref="A1:Z41"/>
  <sheetViews>
    <sheetView tabSelected="1" topLeftCell="A14" zoomScale="130" zoomScaleNormal="130" workbookViewId="0">
      <selection activeCell="C32" sqref="C32:Z33"/>
    </sheetView>
  </sheetViews>
  <sheetFormatPr baseColWidth="10" defaultColWidth="8.83203125" defaultRowHeight="15" x14ac:dyDescent="0.2"/>
  <cols>
    <col min="1" max="16384" width="8.83203125" style="1"/>
  </cols>
  <sheetData>
    <row r="1" spans="1:26" x14ac:dyDescent="0.2">
      <c r="A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2">
      <c r="A2" s="1">
        <v>23</v>
      </c>
      <c r="B2" s="1" t="s">
        <v>1</v>
      </c>
      <c r="C2" s="1">
        <v>70.606999999999999</v>
      </c>
      <c r="D2" s="1">
        <v>63.545999999999999</v>
      </c>
      <c r="E2" s="1">
        <v>70.606999999999999</v>
      </c>
      <c r="F2" s="1">
        <v>68.254000000000005</v>
      </c>
      <c r="G2" s="1">
        <v>82.375</v>
      </c>
      <c r="H2" s="1">
        <v>72.960999999999999</v>
      </c>
      <c r="I2" s="1">
        <v>82.375</v>
      </c>
      <c r="J2" s="1">
        <v>47.070999999999998</v>
      </c>
      <c r="K2" s="1">
        <v>68.254000000000005</v>
      </c>
      <c r="L2" s="1">
        <v>77.668000000000006</v>
      </c>
      <c r="M2" s="1">
        <v>63.545999999999999</v>
      </c>
      <c r="N2" s="1">
        <v>103.557</v>
      </c>
      <c r="O2" s="1">
        <v>108.264</v>
      </c>
      <c r="P2" s="1">
        <v>68.254000000000005</v>
      </c>
      <c r="Q2" s="1">
        <v>110.61799999999999</v>
      </c>
      <c r="R2" s="1">
        <v>9710.8369999999995</v>
      </c>
      <c r="S2" s="1">
        <v>52524.66</v>
      </c>
      <c r="T2" s="1">
        <v>27633.285</v>
      </c>
      <c r="U2" s="1">
        <v>20245.423999999999</v>
      </c>
      <c r="V2" s="1">
        <v>19974.761999999999</v>
      </c>
      <c r="W2" s="1">
        <v>18388.455000000002</v>
      </c>
      <c r="X2" s="1">
        <v>16272.594999999999</v>
      </c>
      <c r="Y2" s="1">
        <v>19289.873</v>
      </c>
      <c r="Z2" s="1">
        <v>58.838999999999999</v>
      </c>
    </row>
    <row r="3" spans="1:26" x14ac:dyDescent="0.2">
      <c r="A3" s="1" t="s">
        <v>19</v>
      </c>
      <c r="B3" s="1" t="s">
        <v>2</v>
      </c>
      <c r="C3" s="1">
        <v>19433.440999999999</v>
      </c>
      <c r="D3" s="1">
        <v>18847.401999999998</v>
      </c>
      <c r="E3" s="1">
        <v>18294.312999999998</v>
      </c>
      <c r="F3" s="1">
        <v>17105.758000000002</v>
      </c>
      <c r="G3" s="1">
        <v>18296.666000000001</v>
      </c>
      <c r="H3" s="1">
        <v>15498.27</v>
      </c>
      <c r="I3" s="1">
        <v>16305.544</v>
      </c>
      <c r="J3" s="1">
        <v>14130.843999999999</v>
      </c>
      <c r="K3" s="1">
        <v>15564.169</v>
      </c>
      <c r="L3" s="1">
        <v>18362.565999999999</v>
      </c>
      <c r="M3" s="1">
        <v>17324.641</v>
      </c>
      <c r="N3" s="1">
        <v>21852.912</v>
      </c>
      <c r="O3" s="1">
        <v>15724.212</v>
      </c>
      <c r="P3" s="1">
        <v>16825.684000000001</v>
      </c>
      <c r="Q3" s="1">
        <v>19247.509999999998</v>
      </c>
      <c r="R3" s="1">
        <v>14521.537</v>
      </c>
      <c r="S3" s="1">
        <v>20932.666000000001</v>
      </c>
      <c r="T3" s="1">
        <v>19685.273000000001</v>
      </c>
      <c r="U3" s="1">
        <v>18579.094000000001</v>
      </c>
      <c r="V3" s="1">
        <v>17976.580000000002</v>
      </c>
      <c r="W3" s="1">
        <v>26750.695</v>
      </c>
      <c r="X3" s="1">
        <v>18581.447</v>
      </c>
      <c r="Y3" s="1">
        <v>18583.803</v>
      </c>
      <c r="Z3" s="1">
        <v>51.779000000000003</v>
      </c>
    </row>
    <row r="4" spans="1:26" x14ac:dyDescent="0.2">
      <c r="B4" s="1" t="s">
        <v>3</v>
      </c>
      <c r="C4" s="1">
        <v>28.242999999999999</v>
      </c>
      <c r="D4" s="1">
        <v>65.900000000000006</v>
      </c>
      <c r="E4" s="1">
        <v>51.779000000000003</v>
      </c>
      <c r="F4" s="1">
        <v>58.838999999999999</v>
      </c>
      <c r="G4" s="1">
        <v>49.424999999999997</v>
      </c>
      <c r="H4" s="1">
        <v>30.596</v>
      </c>
      <c r="I4" s="1">
        <v>35.304000000000002</v>
      </c>
      <c r="J4" s="1">
        <v>42.363999999999997</v>
      </c>
      <c r="K4" s="1">
        <v>54.131999999999998</v>
      </c>
      <c r="L4" s="1">
        <v>61.192999999999998</v>
      </c>
      <c r="M4" s="1">
        <v>47.070999999999998</v>
      </c>
      <c r="N4" s="1">
        <v>47.070999999999998</v>
      </c>
      <c r="O4" s="1">
        <v>51.779000000000003</v>
      </c>
      <c r="P4" s="1">
        <v>44.718000000000004</v>
      </c>
      <c r="Q4" s="1">
        <v>105.911</v>
      </c>
      <c r="R4" s="1">
        <v>51.779000000000003</v>
      </c>
      <c r="S4" s="1">
        <v>44.718000000000004</v>
      </c>
      <c r="T4" s="1">
        <v>80.021000000000001</v>
      </c>
      <c r="U4" s="1">
        <v>72.960999999999999</v>
      </c>
      <c r="V4" s="1">
        <v>54.131999999999998</v>
      </c>
      <c r="W4" s="1">
        <v>44.718000000000004</v>
      </c>
      <c r="X4" s="1">
        <v>37.656999999999996</v>
      </c>
      <c r="Y4" s="1">
        <v>28.242999999999999</v>
      </c>
      <c r="Z4" s="1">
        <v>28.242999999999999</v>
      </c>
    </row>
    <row r="5" spans="1:26" x14ac:dyDescent="0.2">
      <c r="B5" s="1" t="s">
        <v>4</v>
      </c>
      <c r="C5" s="1">
        <v>11.768000000000001</v>
      </c>
      <c r="D5" s="1">
        <v>7.0609999999999999</v>
      </c>
      <c r="E5" s="1">
        <v>7.0609999999999999</v>
      </c>
      <c r="F5" s="1">
        <v>11.768000000000001</v>
      </c>
      <c r="G5" s="1">
        <v>11.768000000000001</v>
      </c>
      <c r="H5" s="1">
        <v>9.4139999999999997</v>
      </c>
      <c r="I5" s="1">
        <v>18.829000000000001</v>
      </c>
      <c r="J5" s="1">
        <v>9.4139999999999997</v>
      </c>
      <c r="K5" s="1">
        <v>21.181999999999999</v>
      </c>
      <c r="L5" s="1">
        <v>7.0609999999999999</v>
      </c>
      <c r="M5" s="1">
        <v>14.121</v>
      </c>
      <c r="N5" s="1">
        <v>18.829000000000001</v>
      </c>
      <c r="O5" s="1">
        <v>14.121</v>
      </c>
      <c r="P5" s="1">
        <v>21.181999999999999</v>
      </c>
      <c r="Q5" s="1">
        <v>72.960999999999999</v>
      </c>
      <c r="R5" s="1">
        <v>127.093</v>
      </c>
      <c r="S5" s="1">
        <v>96.495999999999995</v>
      </c>
      <c r="T5" s="1">
        <v>72.960999999999999</v>
      </c>
      <c r="U5" s="1">
        <v>63.545999999999999</v>
      </c>
      <c r="V5" s="1">
        <v>94.143000000000001</v>
      </c>
      <c r="W5" s="1">
        <v>63.545999999999999</v>
      </c>
      <c r="X5" s="1">
        <v>63.545999999999999</v>
      </c>
      <c r="Y5" s="1">
        <v>80.021000000000001</v>
      </c>
      <c r="Z5" s="1">
        <v>18.829000000000001</v>
      </c>
    </row>
    <row r="6" spans="1:26" x14ac:dyDescent="0.2">
      <c r="B6" s="1" t="s">
        <v>5</v>
      </c>
      <c r="C6" s="1">
        <v>164.75</v>
      </c>
      <c r="D6" s="1">
        <v>148.27500000000001</v>
      </c>
      <c r="E6" s="1">
        <v>61.192999999999998</v>
      </c>
      <c r="F6" s="1">
        <v>89.436000000000007</v>
      </c>
      <c r="G6" s="1">
        <v>87.081999999999994</v>
      </c>
      <c r="H6" s="1">
        <v>103.557</v>
      </c>
      <c r="I6" s="1">
        <v>202.40700000000001</v>
      </c>
      <c r="J6" s="1">
        <v>82.375</v>
      </c>
      <c r="K6" s="1">
        <v>91.789000000000001</v>
      </c>
      <c r="L6" s="1">
        <v>77.668000000000006</v>
      </c>
      <c r="M6" s="1">
        <v>72.960999999999999</v>
      </c>
      <c r="N6" s="1">
        <v>94.143000000000001</v>
      </c>
      <c r="O6" s="1">
        <v>101.20399999999999</v>
      </c>
      <c r="P6" s="1">
        <v>155.33600000000001</v>
      </c>
      <c r="Q6" s="1">
        <v>27473.241999999998</v>
      </c>
      <c r="R6" s="1">
        <v>35635.43</v>
      </c>
      <c r="S6" s="1">
        <v>29511.436000000002</v>
      </c>
      <c r="T6" s="1">
        <v>23177.974999999999</v>
      </c>
      <c r="U6" s="1">
        <v>21758.77</v>
      </c>
      <c r="V6" s="1">
        <v>22121.221000000001</v>
      </c>
      <c r="W6" s="1">
        <v>22641.359</v>
      </c>
      <c r="X6" s="1">
        <v>20219.532999999999</v>
      </c>
      <c r="Y6" s="1">
        <v>23601.616999999998</v>
      </c>
      <c r="Z6" s="1">
        <v>47.070999999999998</v>
      </c>
    </row>
    <row r="7" spans="1:26" x14ac:dyDescent="0.2">
      <c r="A7" s="1" t="s">
        <v>19</v>
      </c>
      <c r="B7" s="1" t="s">
        <v>6</v>
      </c>
      <c r="C7" s="1">
        <v>23773.428</v>
      </c>
      <c r="D7" s="1">
        <v>22205.949000000001</v>
      </c>
      <c r="E7" s="1">
        <v>19167.488000000001</v>
      </c>
      <c r="F7" s="1">
        <v>17691.798999999999</v>
      </c>
      <c r="G7" s="1">
        <v>21325.713</v>
      </c>
      <c r="H7" s="1">
        <v>20676.127</v>
      </c>
      <c r="I7" s="1">
        <v>22276.557000000001</v>
      </c>
      <c r="J7" s="1">
        <v>17915.386999999999</v>
      </c>
      <c r="K7" s="1">
        <v>17889.498</v>
      </c>
      <c r="L7" s="1">
        <v>20061.846000000001</v>
      </c>
      <c r="M7" s="1">
        <v>21871.741999999998</v>
      </c>
      <c r="N7" s="1">
        <v>19395.782999999999</v>
      </c>
      <c r="O7" s="1">
        <v>22587.226999999999</v>
      </c>
      <c r="P7" s="1">
        <v>19659.384999999998</v>
      </c>
      <c r="Q7" s="1">
        <v>22382.467000000001</v>
      </c>
      <c r="R7" s="1">
        <v>19605.252</v>
      </c>
      <c r="S7" s="1">
        <v>22189.473000000002</v>
      </c>
      <c r="T7" s="1">
        <v>20556.096000000001</v>
      </c>
      <c r="U7" s="1">
        <v>19934.752</v>
      </c>
      <c r="V7" s="1">
        <v>19807.657999999999</v>
      </c>
      <c r="W7" s="1">
        <v>21321.006000000001</v>
      </c>
      <c r="X7" s="1">
        <v>19772.355</v>
      </c>
      <c r="Y7" s="1">
        <v>19252.217000000001</v>
      </c>
      <c r="Z7" s="1">
        <v>25.888999999999999</v>
      </c>
    </row>
    <row r="8" spans="1:26" x14ac:dyDescent="0.2">
      <c r="B8" s="1" t="s">
        <v>7</v>
      </c>
      <c r="C8" s="1">
        <v>23.536000000000001</v>
      </c>
      <c r="D8" s="1">
        <v>21.181999999999999</v>
      </c>
      <c r="E8" s="1">
        <v>18.829000000000001</v>
      </c>
      <c r="F8" s="1">
        <v>30.596</v>
      </c>
      <c r="G8" s="1">
        <v>30.596</v>
      </c>
      <c r="H8" s="1">
        <v>32.950000000000003</v>
      </c>
      <c r="I8" s="1">
        <v>16.475000000000001</v>
      </c>
      <c r="J8" s="1">
        <v>23.536000000000001</v>
      </c>
      <c r="K8" s="1">
        <v>25.888999999999999</v>
      </c>
      <c r="L8" s="1">
        <v>28.242999999999999</v>
      </c>
      <c r="M8" s="1">
        <v>44.718000000000004</v>
      </c>
      <c r="N8" s="1">
        <v>40.011000000000003</v>
      </c>
      <c r="O8" s="1">
        <v>32.950000000000003</v>
      </c>
      <c r="P8" s="1">
        <v>32.950000000000003</v>
      </c>
      <c r="Q8" s="1">
        <v>37.656999999999996</v>
      </c>
      <c r="R8" s="1">
        <v>32.950000000000003</v>
      </c>
      <c r="S8" s="1">
        <v>32.950000000000003</v>
      </c>
      <c r="T8" s="1">
        <v>30.596</v>
      </c>
      <c r="U8" s="1">
        <v>28.242999999999999</v>
      </c>
      <c r="V8" s="1">
        <v>40.011000000000003</v>
      </c>
      <c r="W8" s="1">
        <v>28.242999999999999</v>
      </c>
      <c r="X8" s="1">
        <v>21.181999999999999</v>
      </c>
      <c r="Y8" s="1">
        <v>21.181999999999999</v>
      </c>
      <c r="Z8" s="1">
        <v>7.0609999999999999</v>
      </c>
    </row>
    <row r="9" spans="1:26" x14ac:dyDescent="0.2">
      <c r="B9" s="1" t="s">
        <v>8</v>
      </c>
      <c r="C9" s="1">
        <v>14.121</v>
      </c>
      <c r="D9" s="1">
        <v>21.181999999999999</v>
      </c>
      <c r="E9" s="1">
        <v>11.768000000000001</v>
      </c>
      <c r="F9" s="1">
        <v>14.121</v>
      </c>
      <c r="G9" s="1">
        <v>9.4139999999999997</v>
      </c>
      <c r="H9" s="1">
        <v>21.181999999999999</v>
      </c>
      <c r="I9" s="1">
        <v>23.536000000000001</v>
      </c>
      <c r="J9" s="1">
        <v>18.829000000000001</v>
      </c>
      <c r="K9" s="1">
        <v>14.121</v>
      </c>
      <c r="L9" s="1">
        <v>14.121</v>
      </c>
      <c r="M9" s="1">
        <v>14.121</v>
      </c>
      <c r="N9" s="1">
        <v>23.536000000000001</v>
      </c>
      <c r="O9" s="1">
        <v>14.121</v>
      </c>
      <c r="P9" s="1">
        <v>14.121</v>
      </c>
      <c r="Q9" s="1">
        <v>16.475000000000001</v>
      </c>
      <c r="R9" s="1">
        <v>9.4139999999999997</v>
      </c>
      <c r="S9" s="1">
        <v>11.768000000000001</v>
      </c>
      <c r="T9" s="1">
        <v>9.4139999999999997</v>
      </c>
      <c r="U9" s="1">
        <v>14.121</v>
      </c>
      <c r="V9" s="1">
        <v>9.4139999999999997</v>
      </c>
      <c r="W9" s="1">
        <v>2.3540000000000001</v>
      </c>
      <c r="X9" s="1">
        <v>9.4139999999999997</v>
      </c>
      <c r="Y9" s="1">
        <v>16.475000000000001</v>
      </c>
      <c r="Z9" s="1">
        <v>11.768000000000001</v>
      </c>
    </row>
    <row r="10" spans="1:26" x14ac:dyDescent="0.2">
      <c r="B10" s="1" t="s">
        <v>9</v>
      </c>
      <c r="C10" s="1">
        <v>16.475000000000001</v>
      </c>
      <c r="D10" s="1">
        <v>21.181999999999999</v>
      </c>
      <c r="E10" s="1">
        <v>23.536000000000001</v>
      </c>
      <c r="F10" s="1">
        <v>14.121</v>
      </c>
      <c r="G10" s="1">
        <v>18.829000000000001</v>
      </c>
      <c r="H10" s="1">
        <v>14.121</v>
      </c>
      <c r="I10" s="1">
        <v>23.536000000000001</v>
      </c>
      <c r="J10" s="1">
        <v>18.829000000000001</v>
      </c>
      <c r="K10" s="1">
        <v>28.242999999999999</v>
      </c>
      <c r="L10" s="1">
        <v>28.242999999999999</v>
      </c>
      <c r="M10" s="1">
        <v>23.536000000000001</v>
      </c>
      <c r="N10" s="1">
        <v>16.475000000000001</v>
      </c>
      <c r="O10" s="1">
        <v>11.768000000000001</v>
      </c>
      <c r="P10" s="1">
        <v>18.829000000000001</v>
      </c>
      <c r="Q10" s="1">
        <v>32.950000000000003</v>
      </c>
      <c r="R10" s="1">
        <v>25.888999999999999</v>
      </c>
      <c r="S10" s="1">
        <v>23.536000000000001</v>
      </c>
      <c r="T10" s="1">
        <v>7.0609999999999999</v>
      </c>
      <c r="U10" s="1">
        <v>16.475000000000001</v>
      </c>
      <c r="V10" s="1">
        <v>28.242999999999999</v>
      </c>
      <c r="W10" s="1">
        <v>14.121</v>
      </c>
      <c r="X10" s="1">
        <v>11.768000000000001</v>
      </c>
      <c r="Y10" s="1">
        <v>9.4139999999999997</v>
      </c>
      <c r="Z10" s="1">
        <v>14.121</v>
      </c>
    </row>
    <row r="11" spans="1:26" x14ac:dyDescent="0.2">
      <c r="B11" s="1" t="s">
        <v>10</v>
      </c>
      <c r="C11" s="1">
        <v>37.656999999999996</v>
      </c>
      <c r="D11" s="1">
        <v>82.375</v>
      </c>
      <c r="E11" s="1">
        <v>75.313999999999993</v>
      </c>
      <c r="F11" s="1">
        <v>58.838999999999999</v>
      </c>
      <c r="G11" s="1">
        <v>40.011000000000003</v>
      </c>
      <c r="H11" s="1">
        <v>68.254000000000005</v>
      </c>
      <c r="I11" s="1">
        <v>51.779000000000003</v>
      </c>
      <c r="J11" s="1">
        <v>54.131999999999998</v>
      </c>
      <c r="K11" s="1">
        <v>54.131999999999998</v>
      </c>
      <c r="L11" s="1">
        <v>94.143000000000001</v>
      </c>
      <c r="M11" s="1">
        <v>70.606999999999999</v>
      </c>
      <c r="N11" s="1">
        <v>112.971</v>
      </c>
      <c r="O11" s="1">
        <v>54.131999999999998</v>
      </c>
      <c r="P11" s="1">
        <v>61.192999999999998</v>
      </c>
      <c r="Q11" s="1">
        <v>61.192999999999998</v>
      </c>
      <c r="R11" s="1">
        <v>61.192999999999998</v>
      </c>
      <c r="S11" s="1">
        <v>56.485999999999997</v>
      </c>
      <c r="T11" s="1">
        <v>58.838999999999999</v>
      </c>
      <c r="U11" s="1">
        <v>37.656999999999996</v>
      </c>
      <c r="V11" s="1">
        <v>63.545999999999999</v>
      </c>
      <c r="W11" s="1">
        <v>37.656999999999996</v>
      </c>
      <c r="X11" s="1">
        <v>58.838999999999999</v>
      </c>
      <c r="Y11" s="1">
        <v>40.011000000000003</v>
      </c>
      <c r="Z11" s="1">
        <v>40.011000000000003</v>
      </c>
    </row>
    <row r="12" spans="1:26" x14ac:dyDescent="0.2">
      <c r="A12" s="1" t="s">
        <v>18</v>
      </c>
      <c r="B12" s="1" t="s">
        <v>11</v>
      </c>
      <c r="C12" s="1">
        <v>9873.2330000000002</v>
      </c>
      <c r="D12" s="1">
        <v>9736.7260000000006</v>
      </c>
      <c r="E12" s="1">
        <v>10292.169</v>
      </c>
      <c r="F12" s="1">
        <v>10614.608</v>
      </c>
      <c r="G12" s="1">
        <v>9065.9580000000005</v>
      </c>
      <c r="H12" s="1">
        <v>9828.5159999999996</v>
      </c>
      <c r="I12" s="1">
        <v>8543.4650000000001</v>
      </c>
      <c r="J12" s="1">
        <v>9127.15</v>
      </c>
      <c r="K12" s="1">
        <v>15027.555</v>
      </c>
      <c r="L12" s="1">
        <v>12160.904</v>
      </c>
      <c r="M12" s="1">
        <v>13540.098</v>
      </c>
      <c r="N12" s="1">
        <v>10779.358</v>
      </c>
      <c r="O12" s="1">
        <v>12817.550999999999</v>
      </c>
      <c r="P12" s="1">
        <v>10821.723</v>
      </c>
      <c r="Q12" s="1">
        <v>12982.300999999999</v>
      </c>
      <c r="R12" s="1">
        <v>9200.1110000000008</v>
      </c>
      <c r="S12" s="1">
        <v>11271.254999999999</v>
      </c>
      <c r="T12" s="1">
        <v>10021.508</v>
      </c>
      <c r="U12" s="1">
        <v>8110.4080000000004</v>
      </c>
      <c r="V12" s="1">
        <v>10633.437</v>
      </c>
      <c r="W12" s="1">
        <v>9077.7260000000006</v>
      </c>
      <c r="X12" s="1">
        <v>12349.19</v>
      </c>
      <c r="Y12" s="1">
        <v>9546.0869999999995</v>
      </c>
      <c r="Z12" s="1">
        <v>8049.2150000000001</v>
      </c>
    </row>
    <row r="13" spans="1:26" x14ac:dyDescent="0.2">
      <c r="A13" s="1" t="s">
        <v>18</v>
      </c>
      <c r="B13" s="1" t="s">
        <v>12</v>
      </c>
      <c r="C13" s="1">
        <v>11341.861000000001</v>
      </c>
      <c r="D13" s="1">
        <v>8769.4079999999994</v>
      </c>
      <c r="E13" s="1">
        <v>10388.665000000001</v>
      </c>
      <c r="F13" s="1">
        <v>10859.38</v>
      </c>
      <c r="G13" s="1">
        <v>10972.351000000001</v>
      </c>
      <c r="H13" s="1">
        <v>9666.1190000000006</v>
      </c>
      <c r="I13" s="1">
        <v>10588.718999999999</v>
      </c>
      <c r="J13" s="1">
        <v>12831.673000000001</v>
      </c>
      <c r="K13" s="1">
        <v>13857.83</v>
      </c>
      <c r="L13" s="1">
        <v>12749.298000000001</v>
      </c>
      <c r="M13" s="1">
        <v>13973.155000000001</v>
      </c>
      <c r="N13" s="1">
        <v>9950.9009999999998</v>
      </c>
      <c r="O13" s="1">
        <v>12408.029</v>
      </c>
      <c r="P13" s="1">
        <v>15357.055</v>
      </c>
      <c r="Q13" s="1">
        <v>13189.415999999999</v>
      </c>
      <c r="R13" s="1">
        <v>12226.805</v>
      </c>
      <c r="S13" s="1">
        <v>12156.197</v>
      </c>
      <c r="T13" s="1">
        <v>10809.955</v>
      </c>
      <c r="U13" s="1">
        <v>11278.315000000001</v>
      </c>
      <c r="V13" s="1">
        <v>8988.2900000000009</v>
      </c>
      <c r="W13" s="1">
        <v>12466.869000000001</v>
      </c>
      <c r="X13" s="1">
        <v>9776.7360000000008</v>
      </c>
      <c r="Y13" s="1">
        <v>10774.651</v>
      </c>
      <c r="Z13" s="1">
        <v>11158.282999999999</v>
      </c>
    </row>
    <row r="14" spans="1:26" x14ac:dyDescent="0.2">
      <c r="B14" s="1" t="s">
        <v>13</v>
      </c>
      <c r="C14" s="1">
        <v>42.363999999999997</v>
      </c>
      <c r="D14" s="1">
        <v>25.888999999999999</v>
      </c>
      <c r="E14" s="1">
        <v>30.596</v>
      </c>
      <c r="F14" s="1">
        <v>37.656999999999996</v>
      </c>
      <c r="G14" s="1">
        <v>51.779000000000003</v>
      </c>
      <c r="H14" s="1">
        <v>63.545999999999999</v>
      </c>
      <c r="I14" s="1">
        <v>61.192999999999998</v>
      </c>
      <c r="J14" s="1">
        <v>63.545999999999999</v>
      </c>
      <c r="K14" s="1">
        <v>54.131999999999998</v>
      </c>
      <c r="L14" s="1">
        <v>44.718000000000004</v>
      </c>
      <c r="M14" s="1">
        <v>58.838999999999999</v>
      </c>
      <c r="N14" s="1">
        <v>49.424999999999997</v>
      </c>
      <c r="O14" s="1">
        <v>37.656999999999996</v>
      </c>
      <c r="P14" s="1">
        <v>37.656999999999996</v>
      </c>
      <c r="Q14" s="1">
        <v>35.304000000000002</v>
      </c>
      <c r="R14" s="1">
        <v>40.011000000000003</v>
      </c>
      <c r="S14" s="1">
        <v>49.424999999999997</v>
      </c>
      <c r="T14" s="1">
        <v>56.485999999999997</v>
      </c>
      <c r="U14" s="1">
        <v>51.779000000000003</v>
      </c>
      <c r="V14" s="1">
        <v>49.424999999999997</v>
      </c>
      <c r="W14" s="1">
        <v>72.960999999999999</v>
      </c>
      <c r="X14" s="1">
        <v>44.718000000000004</v>
      </c>
      <c r="Y14" s="1">
        <v>30.596</v>
      </c>
      <c r="Z14" s="1">
        <v>25.888999999999999</v>
      </c>
    </row>
    <row r="15" spans="1:26" x14ac:dyDescent="0.2">
      <c r="B15" s="1" t="s">
        <v>14</v>
      </c>
      <c r="C15" s="1">
        <v>82.375</v>
      </c>
      <c r="D15" s="1">
        <v>136.50700000000001</v>
      </c>
      <c r="E15" s="1">
        <v>98.85</v>
      </c>
      <c r="F15" s="1">
        <v>80.021000000000001</v>
      </c>
      <c r="G15" s="1">
        <v>63.545999999999999</v>
      </c>
      <c r="H15" s="1">
        <v>75.313999999999993</v>
      </c>
      <c r="I15" s="1">
        <v>101.20399999999999</v>
      </c>
      <c r="J15" s="1">
        <v>89.436000000000007</v>
      </c>
      <c r="K15" s="1">
        <v>82.375</v>
      </c>
      <c r="L15" s="1">
        <v>82.375</v>
      </c>
      <c r="M15" s="1">
        <v>112.971</v>
      </c>
      <c r="N15" s="1">
        <v>112.971</v>
      </c>
      <c r="O15" s="1">
        <v>72.960999999999999</v>
      </c>
      <c r="P15" s="1">
        <v>98.85</v>
      </c>
      <c r="Q15" s="1">
        <v>49.424999999999997</v>
      </c>
      <c r="R15" s="1">
        <v>108.264</v>
      </c>
      <c r="S15" s="1">
        <v>77.668000000000006</v>
      </c>
      <c r="T15" s="1">
        <v>89.436000000000007</v>
      </c>
      <c r="U15" s="1">
        <v>80.021000000000001</v>
      </c>
      <c r="V15" s="1">
        <v>87.081999999999994</v>
      </c>
      <c r="W15" s="1">
        <v>61.192999999999998</v>
      </c>
      <c r="X15" s="1">
        <v>70.606999999999999</v>
      </c>
      <c r="Y15" s="1">
        <v>58.838999999999999</v>
      </c>
      <c r="Z15" s="1">
        <v>72.960999999999999</v>
      </c>
    </row>
    <row r="16" spans="1:26" x14ac:dyDescent="0.2">
      <c r="A16" s="1" t="s">
        <v>17</v>
      </c>
      <c r="B16" s="1" t="s">
        <v>15</v>
      </c>
      <c r="C16" s="1">
        <v>13005.837</v>
      </c>
      <c r="D16" s="1">
        <v>15608.887000000001</v>
      </c>
      <c r="E16" s="1">
        <v>15451.198</v>
      </c>
      <c r="F16" s="1">
        <v>12906.986999999999</v>
      </c>
      <c r="G16" s="1">
        <v>14599.205</v>
      </c>
      <c r="H16" s="1">
        <v>11061.787</v>
      </c>
      <c r="I16" s="1">
        <v>12589.254999999999</v>
      </c>
      <c r="J16" s="1">
        <v>10689.923000000001</v>
      </c>
      <c r="K16" s="1">
        <v>13302.387000000001</v>
      </c>
      <c r="L16" s="1">
        <v>12080.883</v>
      </c>
      <c r="M16" s="1">
        <v>12735.175999999999</v>
      </c>
      <c r="N16" s="1">
        <v>14996.959000000001</v>
      </c>
      <c r="O16" s="1">
        <v>16072.540999999999</v>
      </c>
      <c r="P16" s="1">
        <v>10777.004999999999</v>
      </c>
      <c r="Q16" s="1">
        <v>12619.852000000001</v>
      </c>
      <c r="R16" s="1">
        <v>15124.052</v>
      </c>
      <c r="S16" s="1">
        <v>14923.998</v>
      </c>
      <c r="T16" s="1">
        <v>11374.812</v>
      </c>
      <c r="U16" s="1">
        <v>11847.88</v>
      </c>
      <c r="V16" s="1">
        <v>10680.508</v>
      </c>
      <c r="W16" s="1">
        <v>12339.776</v>
      </c>
      <c r="X16" s="1">
        <v>12942.29</v>
      </c>
      <c r="Y16" s="1">
        <v>10767.59</v>
      </c>
      <c r="Z16" s="1">
        <v>11659.593999999999</v>
      </c>
    </row>
    <row r="17" spans="1:26" x14ac:dyDescent="0.2">
      <c r="A17" s="1" t="s">
        <v>17</v>
      </c>
      <c r="B17" s="1" t="s">
        <v>16</v>
      </c>
      <c r="C17" s="1">
        <v>14738.065000000001</v>
      </c>
      <c r="D17" s="1">
        <v>16383.212</v>
      </c>
      <c r="E17" s="1">
        <v>13909.608</v>
      </c>
      <c r="F17" s="1">
        <v>18129.562999999998</v>
      </c>
      <c r="G17" s="1">
        <v>16037.236999999999</v>
      </c>
      <c r="H17" s="1">
        <v>15545.341</v>
      </c>
      <c r="I17" s="1">
        <v>17298.752</v>
      </c>
      <c r="J17" s="1">
        <v>15693.616</v>
      </c>
      <c r="K17" s="1">
        <v>16329.08</v>
      </c>
      <c r="L17" s="1">
        <v>14064.944</v>
      </c>
      <c r="M17" s="1">
        <v>16446.758000000002</v>
      </c>
      <c r="N17" s="1">
        <v>16098.43</v>
      </c>
      <c r="O17" s="1">
        <v>16197.28</v>
      </c>
      <c r="P17" s="1">
        <v>18329.615000000002</v>
      </c>
      <c r="Q17" s="1">
        <v>18186.048999999999</v>
      </c>
      <c r="R17" s="1">
        <v>16950.423999999999</v>
      </c>
      <c r="S17" s="1">
        <v>17056.333999999999</v>
      </c>
      <c r="T17" s="1">
        <v>16051.358</v>
      </c>
      <c r="U17" s="1">
        <v>14130.843999999999</v>
      </c>
      <c r="V17" s="1">
        <v>15957.216</v>
      </c>
      <c r="W17" s="1">
        <v>14874.573</v>
      </c>
      <c r="X17" s="1">
        <v>20188.937999999998</v>
      </c>
      <c r="Y17" s="1">
        <v>16046.651</v>
      </c>
      <c r="Z17" s="1">
        <v>12478.637000000001</v>
      </c>
    </row>
    <row r="20" spans="1:26" x14ac:dyDescent="0.2">
      <c r="B20" s="1" t="s">
        <v>14</v>
      </c>
      <c r="C20" s="1" t="s">
        <v>21</v>
      </c>
      <c r="D20" s="1" t="s">
        <v>22</v>
      </c>
      <c r="E20" s="1" t="s">
        <v>23</v>
      </c>
      <c r="F20" s="1" t="s">
        <v>24</v>
      </c>
    </row>
    <row r="21" spans="1:26" x14ac:dyDescent="0.2">
      <c r="A21" s="1" t="s">
        <v>20</v>
      </c>
      <c r="B21" s="1">
        <f>COUNT(C3:Y3,C7:Y7)</f>
        <v>46</v>
      </c>
      <c r="C21" s="1">
        <f>AVERAGE(C3:Y3,C7:Y7)</f>
        <v>19342.26591304348</v>
      </c>
      <c r="D21" s="1">
        <f>MEDIAN(C3:Y3,C7:Y7)</f>
        <v>19324</v>
      </c>
      <c r="E21" s="1">
        <f>STDEV(C3:Y3,C7:Y7)</f>
        <v>2486.3831806264293</v>
      </c>
      <c r="F21" s="1">
        <f>E21/SQRT(B21)</f>
        <v>366.59719990219565</v>
      </c>
    </row>
    <row r="22" spans="1:26" x14ac:dyDescent="0.2">
      <c r="A22" s="1" t="s">
        <v>25</v>
      </c>
      <c r="B22" s="1">
        <f>COUNT(C12:Z13)</f>
        <v>48</v>
      </c>
      <c r="C22" s="1">
        <f>AVERAGE(C12:Z13)</f>
        <v>11041.879437500002</v>
      </c>
      <c r="D22" s="1">
        <f>MEDIAN(C12:Z13)</f>
        <v>10794.656500000001</v>
      </c>
      <c r="E22" s="1">
        <f>STDEV(C12:Z13)</f>
        <v>1768.2508755735691</v>
      </c>
      <c r="F22" s="1">
        <f>E22/SQRT(B22)</f>
        <v>255.2250297517979</v>
      </c>
    </row>
    <row r="23" spans="1:26" x14ac:dyDescent="0.2">
      <c r="A23" s="1" t="s">
        <v>17</v>
      </c>
      <c r="B23" s="1">
        <f>COUNT(C16:Z17)</f>
        <v>48</v>
      </c>
      <c r="C23" s="1">
        <f>AVERAGE(C16:Z17)</f>
        <v>14526.685562500003</v>
      </c>
      <c r="D23" s="1">
        <f>MEDIAN(C16:Z17)</f>
        <v>14899.2855</v>
      </c>
      <c r="E23" s="1">
        <f>STDEV(C16:Z17)</f>
        <v>2331.4519826556998</v>
      </c>
      <c r="F23" s="1">
        <f>E23/SQRT(B23)</f>
        <v>336.51610744723877</v>
      </c>
    </row>
    <row r="27" spans="1:26" x14ac:dyDescent="0.2">
      <c r="A27" s="1" t="s">
        <v>27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</row>
    <row r="28" spans="1:26" x14ac:dyDescent="0.2">
      <c r="A28" s="1" t="s">
        <v>19</v>
      </c>
      <c r="B28" s="1" t="s">
        <v>2</v>
      </c>
      <c r="C28" s="1">
        <v>19433.440999999999</v>
      </c>
      <c r="D28" s="1">
        <v>18847.401999999998</v>
      </c>
      <c r="E28" s="1">
        <v>18294.312999999998</v>
      </c>
      <c r="F28" s="1">
        <v>17105.758000000002</v>
      </c>
      <c r="G28" s="1">
        <v>18296.666000000001</v>
      </c>
      <c r="H28" s="1">
        <v>15498.27</v>
      </c>
      <c r="I28" s="1">
        <v>16305.544</v>
      </c>
      <c r="J28" s="1">
        <v>14130.843999999999</v>
      </c>
      <c r="K28" s="1">
        <v>15564.169</v>
      </c>
      <c r="L28" s="1">
        <v>18362.565999999999</v>
      </c>
      <c r="M28" s="1">
        <v>17324.641</v>
      </c>
      <c r="N28" s="1">
        <v>21852.912</v>
      </c>
      <c r="O28" s="1">
        <v>15724.212</v>
      </c>
      <c r="P28" s="1">
        <v>16825.684000000001</v>
      </c>
      <c r="Q28" s="1">
        <v>19247.509999999998</v>
      </c>
      <c r="R28" s="1">
        <v>14521.537</v>
      </c>
      <c r="S28" s="1">
        <v>20932.666000000001</v>
      </c>
      <c r="T28" s="1">
        <v>19685.273000000001</v>
      </c>
      <c r="U28" s="1">
        <v>18579.094000000001</v>
      </c>
      <c r="V28" s="1">
        <v>17976.580000000002</v>
      </c>
      <c r="W28" s="1">
        <v>26750.695</v>
      </c>
      <c r="X28" s="1">
        <v>18581.447</v>
      </c>
      <c r="Y28" s="1">
        <v>18583.803</v>
      </c>
    </row>
    <row r="29" spans="1:26" x14ac:dyDescent="0.2">
      <c r="A29" s="1" t="s">
        <v>19</v>
      </c>
      <c r="B29" s="1" t="s">
        <v>6</v>
      </c>
      <c r="C29" s="1">
        <v>23773.428</v>
      </c>
      <c r="D29" s="1">
        <v>22205.949000000001</v>
      </c>
      <c r="E29" s="1">
        <v>19167.488000000001</v>
      </c>
      <c r="F29" s="1">
        <v>17691.798999999999</v>
      </c>
      <c r="G29" s="1">
        <v>21325.713</v>
      </c>
      <c r="H29" s="1">
        <v>20676.127</v>
      </c>
      <c r="I29" s="1">
        <v>22276.557000000001</v>
      </c>
      <c r="J29" s="1">
        <v>17915.386999999999</v>
      </c>
      <c r="K29" s="1">
        <v>17889.498</v>
      </c>
      <c r="L29" s="1">
        <v>20061.846000000001</v>
      </c>
      <c r="M29" s="1">
        <v>21871.741999999998</v>
      </c>
      <c r="N29" s="1">
        <v>19395.782999999999</v>
      </c>
      <c r="O29" s="1">
        <v>22587.226999999999</v>
      </c>
      <c r="P29" s="1">
        <v>19659.384999999998</v>
      </c>
      <c r="Q29" s="1">
        <v>22382.467000000001</v>
      </c>
      <c r="R29" s="1">
        <v>19605.252</v>
      </c>
      <c r="S29" s="1">
        <v>22189.473000000002</v>
      </c>
      <c r="T29" s="1">
        <v>20556.096000000001</v>
      </c>
      <c r="U29" s="1">
        <v>19934.752</v>
      </c>
      <c r="V29" s="1">
        <v>19807.657999999999</v>
      </c>
      <c r="W29" s="1">
        <v>21321.006000000001</v>
      </c>
      <c r="X29" s="1">
        <v>19772.355</v>
      </c>
      <c r="Y29" s="1">
        <v>19252.217000000001</v>
      </c>
    </row>
    <row r="30" spans="1:26" x14ac:dyDescent="0.2">
      <c r="A30" s="1" t="s">
        <v>18</v>
      </c>
      <c r="B30" s="1" t="s">
        <v>11</v>
      </c>
      <c r="C30" s="1">
        <v>9873.2330000000002</v>
      </c>
      <c r="D30" s="1">
        <v>9736.7260000000006</v>
      </c>
      <c r="E30" s="1">
        <v>10292.169</v>
      </c>
      <c r="F30" s="1">
        <v>10614.608</v>
      </c>
      <c r="G30" s="1">
        <v>9065.9580000000005</v>
      </c>
      <c r="H30" s="1">
        <v>9828.5159999999996</v>
      </c>
      <c r="I30" s="1">
        <v>8543.4650000000001</v>
      </c>
      <c r="J30" s="1">
        <v>9127.15</v>
      </c>
      <c r="K30" s="1">
        <v>15027.555</v>
      </c>
      <c r="L30" s="1">
        <v>12160.904</v>
      </c>
      <c r="M30" s="1">
        <v>13540.098</v>
      </c>
      <c r="N30" s="1">
        <v>10779.358</v>
      </c>
      <c r="O30" s="1">
        <v>12817.550999999999</v>
      </c>
      <c r="P30" s="1">
        <v>10821.723</v>
      </c>
      <c r="Q30" s="1">
        <v>12982.300999999999</v>
      </c>
      <c r="R30" s="1">
        <v>9200.1110000000008</v>
      </c>
      <c r="S30" s="1">
        <v>11271.254999999999</v>
      </c>
      <c r="T30" s="1">
        <v>10021.508</v>
      </c>
      <c r="U30" s="1">
        <v>8110.4080000000004</v>
      </c>
      <c r="V30" s="1">
        <v>10633.437</v>
      </c>
      <c r="W30" s="1">
        <v>9077.7260000000006</v>
      </c>
      <c r="X30" s="1">
        <v>12349.19</v>
      </c>
      <c r="Y30" s="1">
        <v>9546.0869999999995</v>
      </c>
      <c r="Z30" s="1">
        <v>8049.2150000000001</v>
      </c>
    </row>
    <row r="31" spans="1:26" x14ac:dyDescent="0.2">
      <c r="A31" s="1" t="s">
        <v>18</v>
      </c>
      <c r="B31" s="1" t="s">
        <v>12</v>
      </c>
      <c r="C31" s="1">
        <v>11341.861000000001</v>
      </c>
      <c r="D31" s="1">
        <v>8769.4079999999994</v>
      </c>
      <c r="E31" s="1">
        <v>10388.665000000001</v>
      </c>
      <c r="F31" s="1">
        <v>10859.38</v>
      </c>
      <c r="G31" s="1">
        <v>10972.351000000001</v>
      </c>
      <c r="H31" s="1">
        <v>9666.1190000000006</v>
      </c>
      <c r="I31" s="1">
        <v>10588.718999999999</v>
      </c>
      <c r="J31" s="1">
        <v>12831.673000000001</v>
      </c>
      <c r="K31" s="1">
        <v>13857.83</v>
      </c>
      <c r="L31" s="1">
        <v>12749.298000000001</v>
      </c>
      <c r="M31" s="1">
        <v>13973.155000000001</v>
      </c>
      <c r="N31" s="1">
        <v>9950.9009999999998</v>
      </c>
      <c r="O31" s="1">
        <v>12408.029</v>
      </c>
      <c r="P31" s="1">
        <v>15357.055</v>
      </c>
      <c r="Q31" s="1">
        <v>13189.415999999999</v>
      </c>
      <c r="R31" s="1">
        <v>12226.805</v>
      </c>
      <c r="S31" s="1">
        <v>12156.197</v>
      </c>
      <c r="T31" s="1">
        <v>10809.955</v>
      </c>
      <c r="U31" s="1">
        <v>11278.315000000001</v>
      </c>
      <c r="V31" s="1">
        <v>8988.2900000000009</v>
      </c>
      <c r="W31" s="1">
        <v>12466.869000000001</v>
      </c>
      <c r="X31" s="1">
        <v>9776.7360000000008</v>
      </c>
      <c r="Y31" s="1">
        <v>10774.651</v>
      </c>
      <c r="Z31" s="1">
        <v>11158.282999999999</v>
      </c>
    </row>
    <row r="32" spans="1:26" x14ac:dyDescent="0.2">
      <c r="A32" s="1" t="s">
        <v>17</v>
      </c>
      <c r="B32" s="1" t="s">
        <v>15</v>
      </c>
      <c r="C32" s="1">
        <v>13005.837</v>
      </c>
      <c r="D32" s="1">
        <v>15608.887000000001</v>
      </c>
      <c r="E32" s="1">
        <v>15451.198</v>
      </c>
      <c r="F32" s="1">
        <v>12906.986999999999</v>
      </c>
      <c r="G32" s="1">
        <v>14599.205</v>
      </c>
      <c r="H32" s="1">
        <v>11061.787</v>
      </c>
      <c r="I32" s="1">
        <v>12589.254999999999</v>
      </c>
      <c r="J32" s="1">
        <v>10689.923000000001</v>
      </c>
      <c r="K32" s="1">
        <v>13302.387000000001</v>
      </c>
      <c r="L32" s="1">
        <v>12080.883</v>
      </c>
      <c r="M32" s="1">
        <v>12735.175999999999</v>
      </c>
      <c r="N32" s="1">
        <v>14996.959000000001</v>
      </c>
      <c r="O32" s="1">
        <v>16072.540999999999</v>
      </c>
      <c r="P32" s="1">
        <v>10777.004999999999</v>
      </c>
      <c r="Q32" s="1">
        <v>12619.852000000001</v>
      </c>
      <c r="R32" s="1">
        <v>15124.052</v>
      </c>
      <c r="S32" s="1">
        <v>14923.998</v>
      </c>
      <c r="T32" s="1">
        <v>11374.812</v>
      </c>
      <c r="U32" s="1">
        <v>11847.88</v>
      </c>
      <c r="V32" s="1">
        <v>10680.508</v>
      </c>
      <c r="W32" s="1">
        <v>12339.776</v>
      </c>
      <c r="X32" s="1">
        <v>12942.29</v>
      </c>
      <c r="Y32" s="1">
        <v>10767.59</v>
      </c>
      <c r="Z32" s="1">
        <v>11659.593999999999</v>
      </c>
    </row>
    <row r="33" spans="1:26" x14ac:dyDescent="0.2">
      <c r="A33" s="1" t="s">
        <v>17</v>
      </c>
      <c r="B33" s="1" t="s">
        <v>16</v>
      </c>
      <c r="C33" s="1">
        <v>14738.065000000001</v>
      </c>
      <c r="D33" s="1">
        <v>16383.212</v>
      </c>
      <c r="E33" s="1">
        <v>13909.608</v>
      </c>
      <c r="F33" s="1">
        <v>18129.562999999998</v>
      </c>
      <c r="G33" s="1">
        <v>16037.236999999999</v>
      </c>
      <c r="H33" s="1">
        <v>15545.341</v>
      </c>
      <c r="I33" s="1">
        <v>17298.752</v>
      </c>
      <c r="J33" s="1">
        <v>15693.616</v>
      </c>
      <c r="K33" s="1">
        <v>16329.08</v>
      </c>
      <c r="L33" s="1">
        <v>14064.944</v>
      </c>
      <c r="M33" s="1">
        <v>16446.758000000002</v>
      </c>
      <c r="N33" s="1">
        <v>16098.43</v>
      </c>
      <c r="O33" s="1">
        <v>16197.28</v>
      </c>
      <c r="P33" s="1">
        <v>18329.615000000002</v>
      </c>
      <c r="Q33" s="1">
        <v>18186.048999999999</v>
      </c>
      <c r="R33" s="1">
        <v>16950.423999999999</v>
      </c>
      <c r="S33" s="1">
        <v>17056.333999999999</v>
      </c>
      <c r="T33" s="1">
        <v>16051.358</v>
      </c>
      <c r="U33" s="1">
        <v>14130.843999999999</v>
      </c>
      <c r="V33" s="1">
        <v>15957.216</v>
      </c>
      <c r="W33" s="1">
        <v>14874.573</v>
      </c>
      <c r="X33" s="1">
        <v>20188.937999999998</v>
      </c>
      <c r="Y33" s="1">
        <v>16046.651</v>
      </c>
      <c r="Z33" s="1">
        <v>12478.637000000001</v>
      </c>
    </row>
    <row r="35" spans="1:26" x14ac:dyDescent="0.2">
      <c r="A35" s="1" t="s">
        <v>26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</row>
    <row r="36" spans="1:26" x14ac:dyDescent="0.2">
      <c r="A36" s="1" t="s">
        <v>19</v>
      </c>
      <c r="B36" s="1" t="s">
        <v>2</v>
      </c>
      <c r="C36" s="1">
        <f>(C28-$C$21)/$E$21</f>
        <v>3.666976500924829E-2</v>
      </c>
      <c r="D36" s="1">
        <f t="shared" ref="D36:Y37" si="0">(D28-$C$21)/$E$21</f>
        <v>-0.19902962540102292</v>
      </c>
      <c r="E36" s="1">
        <f t="shared" si="0"/>
        <v>-0.4214768347891803</v>
      </c>
      <c r="F36" s="1">
        <f t="shared" si="0"/>
        <v>-0.89950251050202323</v>
      </c>
      <c r="G36" s="1">
        <f t="shared" si="0"/>
        <v>-0.42053048025366979</v>
      </c>
      <c r="H36" s="1">
        <f t="shared" si="0"/>
        <v>-1.5460191104071932</v>
      </c>
      <c r="I36" s="1">
        <f t="shared" si="0"/>
        <v>-1.2213410775560334</v>
      </c>
      <c r="J36" s="1">
        <f t="shared" si="0"/>
        <v>-2.0959850250155307</v>
      </c>
      <c r="K36" s="1">
        <f t="shared" si="0"/>
        <v>-1.5195151505535891</v>
      </c>
      <c r="L36" s="1">
        <f t="shared" si="0"/>
        <v>-0.3940261182094435</v>
      </c>
      <c r="M36" s="1">
        <f t="shared" si="0"/>
        <v>-0.81146982040602134</v>
      </c>
      <c r="N36" s="1">
        <f t="shared" si="0"/>
        <v>1.0097583134084658</v>
      </c>
      <c r="O36" s="1">
        <f t="shared" si="0"/>
        <v>-1.4551473567046629</v>
      </c>
      <c r="P36" s="1">
        <f t="shared" si="0"/>
        <v>-1.0121456469993662</v>
      </c>
      <c r="Q36" s="1">
        <f t="shared" si="0"/>
        <v>-3.8109939683395384E-2</v>
      </c>
      <c r="R36" s="1">
        <f t="shared" si="0"/>
        <v>-1.9388519640118087</v>
      </c>
      <c r="S36" s="1">
        <f t="shared" si="0"/>
        <v>0.63964400151541767</v>
      </c>
      <c r="T36" s="1">
        <f t="shared" si="0"/>
        <v>0.13795423393674264</v>
      </c>
      <c r="U36" s="1">
        <f t="shared" si="0"/>
        <v>-0.30694058703019494</v>
      </c>
      <c r="V36" s="1">
        <f t="shared" si="0"/>
        <v>-0.54926606795152233</v>
      </c>
      <c r="W36" s="1">
        <f t="shared" si="0"/>
        <v>2.9796007086445986</v>
      </c>
      <c r="X36" s="1">
        <f t="shared" si="0"/>
        <v>-0.30599423249468594</v>
      </c>
      <c r="Y36" s="1">
        <f t="shared" si="0"/>
        <v>-0.30504667138730818</v>
      </c>
    </row>
    <row r="37" spans="1:26" x14ac:dyDescent="0.2">
      <c r="A37" s="1" t="s">
        <v>19</v>
      </c>
      <c r="B37" s="1" t="s">
        <v>6</v>
      </c>
      <c r="C37" s="1">
        <f>(C29-$C$21)/$E$21</f>
        <v>1.7821718395955828</v>
      </c>
      <c r="D37" s="1">
        <f t="shared" si="0"/>
        <v>1.151746484319055</v>
      </c>
      <c r="E37" s="1">
        <f t="shared" si="0"/>
        <v>-7.0294037703168888E-2</v>
      </c>
      <c r="F37" s="1">
        <f t="shared" si="0"/>
        <v>-0.66380231571050774</v>
      </c>
      <c r="G37" s="1">
        <f t="shared" si="0"/>
        <v>0.79772381924527092</v>
      </c>
      <c r="H37" s="1">
        <f t="shared" si="0"/>
        <v>0.53646642132628231</v>
      </c>
      <c r="I37" s="1">
        <f t="shared" si="0"/>
        <v>1.1801443598155468</v>
      </c>
      <c r="J37" s="1">
        <f t="shared" si="0"/>
        <v>-0.57387731873410919</v>
      </c>
      <c r="K37" s="1">
        <f t="shared" si="0"/>
        <v>-0.58428963176844873</v>
      </c>
      <c r="L37" s="1">
        <f t="shared" si="0"/>
        <v>0.28940836334616254</v>
      </c>
      <c r="M37" s="1">
        <f t="shared" si="0"/>
        <v>1.0173315628362767</v>
      </c>
      <c r="N37" s="1">
        <f t="shared" si="0"/>
        <v>2.152407053487055E-2</v>
      </c>
      <c r="O37" s="1">
        <f t="shared" si="0"/>
        <v>1.3050929206088702</v>
      </c>
      <c r="P37" s="1">
        <f t="shared" si="0"/>
        <v>0.12754232309302452</v>
      </c>
      <c r="Q37" s="1">
        <f t="shared" si="0"/>
        <v>1.2227403686790383</v>
      </c>
      <c r="R37" s="1">
        <f t="shared" si="0"/>
        <v>0.10577053810759059</v>
      </c>
      <c r="S37" s="1">
        <f t="shared" si="0"/>
        <v>1.145119991617376</v>
      </c>
      <c r="T37" s="1">
        <f t="shared" si="0"/>
        <v>0.48819107867786643</v>
      </c>
      <c r="U37" s="1">
        <f t="shared" si="0"/>
        <v>0.23829234832872651</v>
      </c>
      <c r="V37" s="1">
        <f t="shared" si="0"/>
        <v>0.18717633331129047</v>
      </c>
      <c r="W37" s="1">
        <f t="shared" si="0"/>
        <v>0.79583070798362987</v>
      </c>
      <c r="X37" s="1">
        <f t="shared" si="0"/>
        <v>0.17297779775366756</v>
      </c>
      <c r="Y37" s="1">
        <f t="shared" si="0"/>
        <v>-3.6216828421752979E-2</v>
      </c>
    </row>
    <row r="38" spans="1:26" x14ac:dyDescent="0.2">
      <c r="A38" s="1" t="s">
        <v>18</v>
      </c>
      <c r="B38" s="1" t="s">
        <v>11</v>
      </c>
      <c r="C38" s="1">
        <f>(C30-$C$22)/$E$22</f>
        <v>-0.66090533512159377</v>
      </c>
      <c r="D38" s="1">
        <f t="shared" ref="D38:Z39" si="1">(D30-$C$22)/$E$22</f>
        <v>-0.73810422238679629</v>
      </c>
      <c r="E38" s="1">
        <f t="shared" si="1"/>
        <v>-0.42398420261311476</v>
      </c>
      <c r="F38" s="1">
        <f t="shared" si="1"/>
        <v>-0.24163507757993163</v>
      </c>
      <c r="G38" s="1">
        <f t="shared" si="1"/>
        <v>-1.1174440600002924</v>
      </c>
      <c r="H38" s="1">
        <f t="shared" si="1"/>
        <v>-0.68619416750263007</v>
      </c>
      <c r="I38" s="1">
        <f t="shared" si="1"/>
        <v>-1.4129298461054562</v>
      </c>
      <c r="J38" s="1">
        <f t="shared" si="1"/>
        <v>-1.0828381107849978</v>
      </c>
      <c r="K38" s="1">
        <f t="shared" si="1"/>
        <v>2.2540215404712645</v>
      </c>
      <c r="L38" s="1">
        <f t="shared" si="1"/>
        <v>0.63284264577955873</v>
      </c>
      <c r="M38" s="1">
        <f t="shared" si="1"/>
        <v>1.4128190727968106</v>
      </c>
      <c r="N38" s="1">
        <f t="shared" si="1"/>
        <v>-0.14846390923734004</v>
      </c>
      <c r="O38" s="1">
        <f t="shared" si="1"/>
        <v>1.0041966256196659</v>
      </c>
      <c r="P38" s="1">
        <f t="shared" si="1"/>
        <v>-0.12450520485595082</v>
      </c>
      <c r="Q38" s="1">
        <f t="shared" si="1"/>
        <v>1.0973677939622575</v>
      </c>
      <c r="R38" s="1">
        <f t="shared" si="1"/>
        <v>-1.0415764317959604</v>
      </c>
      <c r="S38" s="1">
        <f t="shared" si="1"/>
        <v>0.12971890226017552</v>
      </c>
      <c r="T38" s="1">
        <f t="shared" si="1"/>
        <v>-0.57705128361326163</v>
      </c>
      <c r="U38" s="1">
        <f t="shared" si="1"/>
        <v>-1.6578368363873237</v>
      </c>
      <c r="V38" s="1">
        <f t="shared" si="1"/>
        <v>-0.23098670168480184</v>
      </c>
      <c r="W38" s="1">
        <f t="shared" si="1"/>
        <v>-1.1107888957571628</v>
      </c>
      <c r="X38" s="1">
        <f t="shared" si="1"/>
        <v>0.73932414260840984</v>
      </c>
      <c r="Y38" s="1">
        <f t="shared" si="1"/>
        <v>-0.84591641274590657</v>
      </c>
      <c r="Z38" s="1">
        <f t="shared" si="1"/>
        <v>-1.6924433511332311</v>
      </c>
    </row>
    <row r="39" spans="1:26" x14ac:dyDescent="0.2">
      <c r="A39" s="1" t="s">
        <v>18</v>
      </c>
      <c r="B39" s="1" t="s">
        <v>12</v>
      </c>
      <c r="C39" s="1">
        <f>(C31-$C$22)/$E$22</f>
        <v>0.16964875665773044</v>
      </c>
      <c r="D39" s="1">
        <f t="shared" si="1"/>
        <v>-1.285152163016958</v>
      </c>
      <c r="E39" s="1">
        <f t="shared" si="1"/>
        <v>-0.36941276066842998</v>
      </c>
      <c r="F39" s="1">
        <f t="shared" si="1"/>
        <v>-0.10320901859630346</v>
      </c>
      <c r="G39" s="1">
        <f t="shared" si="1"/>
        <v>-3.9320459817359356E-2</v>
      </c>
      <c r="H39" s="1">
        <f t="shared" si="1"/>
        <v>-0.77803464231496244</v>
      </c>
      <c r="I39" s="1">
        <f t="shared" si="1"/>
        <v>-0.25627609959645031</v>
      </c>
      <c r="J39" s="1">
        <f t="shared" si="1"/>
        <v>1.0121830489236672</v>
      </c>
      <c r="K39" s="1">
        <f t="shared" si="1"/>
        <v>1.5925062452388641</v>
      </c>
      <c r="L39" s="1">
        <f t="shared" si="1"/>
        <v>0.96559746475237129</v>
      </c>
      <c r="M39" s="1">
        <f t="shared" si="1"/>
        <v>1.6577260630786785</v>
      </c>
      <c r="N39" s="1">
        <f t="shared" si="1"/>
        <v>-0.61698170354142767</v>
      </c>
      <c r="O39" s="1">
        <f t="shared" si="1"/>
        <v>0.77259939829344615</v>
      </c>
      <c r="P39" s="1">
        <f t="shared" si="1"/>
        <v>2.440363877156448</v>
      </c>
      <c r="Q39" s="1">
        <f t="shared" si="1"/>
        <v>1.2144976666862384</v>
      </c>
      <c r="R39" s="1">
        <f t="shared" si="1"/>
        <v>0.67011167864720744</v>
      </c>
      <c r="S39" s="1">
        <f t="shared" si="1"/>
        <v>0.63018069318842906</v>
      </c>
      <c r="T39" s="1">
        <f t="shared" si="1"/>
        <v>-0.13116036909908055</v>
      </c>
      <c r="U39" s="1">
        <f t="shared" si="1"/>
        <v>0.1337115483815644</v>
      </c>
      <c r="V39" s="1">
        <f t="shared" si="1"/>
        <v>-1.1613676915804585</v>
      </c>
      <c r="W39" s="1">
        <f t="shared" si="1"/>
        <v>0.8058752195090948</v>
      </c>
      <c r="X39" s="1">
        <f t="shared" si="1"/>
        <v>-0.71547734259688978</v>
      </c>
      <c r="Y39" s="1">
        <f t="shared" si="1"/>
        <v>-0.15112586182846968</v>
      </c>
      <c r="Z39" s="1">
        <f t="shared" si="1"/>
        <v>6.5829777950620227E-2</v>
      </c>
    </row>
    <row r="40" spans="1:26" x14ac:dyDescent="0.2">
      <c r="A40" s="1" t="s">
        <v>17</v>
      </c>
      <c r="B40" s="1" t="s">
        <v>15</v>
      </c>
      <c r="C40" s="1">
        <f>(C32-$C$23)/$E$23</f>
        <v>-0.65231820076673497</v>
      </c>
      <c r="D40" s="1">
        <f t="shared" ref="D40:Z41" si="2">(D32-$C$23)/$E$23</f>
        <v>0.46417487709409694</v>
      </c>
      <c r="E40" s="1">
        <f t="shared" si="2"/>
        <v>0.39653934302644667</v>
      </c>
      <c r="F40" s="1">
        <f t="shared" si="2"/>
        <v>-0.69471667207790588</v>
      </c>
      <c r="G40" s="1">
        <f t="shared" si="2"/>
        <v>3.1104838546746415E-2</v>
      </c>
      <c r="H40" s="1">
        <f t="shared" si="2"/>
        <v>-1.4861548032197607</v>
      </c>
      <c r="I40" s="1">
        <f t="shared" si="2"/>
        <v>-0.83099741144706041</v>
      </c>
      <c r="J40" s="1">
        <f t="shared" si="2"/>
        <v>-1.6456536917949474</v>
      </c>
      <c r="K40" s="1">
        <f t="shared" si="2"/>
        <v>-0.525122786833222</v>
      </c>
      <c r="L40" s="1">
        <f t="shared" si="2"/>
        <v>-1.0490469375715168</v>
      </c>
      <c r="M40" s="1">
        <f t="shared" si="2"/>
        <v>-0.76840937571415835</v>
      </c>
      <c r="N40" s="1">
        <f t="shared" si="2"/>
        <v>0.20170839502528431</v>
      </c>
      <c r="O40" s="1">
        <f t="shared" si="2"/>
        <v>0.6630440811134144</v>
      </c>
      <c r="P40" s="1">
        <f t="shared" si="2"/>
        <v>-1.6083027188185253</v>
      </c>
      <c r="Q40" s="1">
        <f t="shared" si="2"/>
        <v>-0.81787382999326219</v>
      </c>
      <c r="R40" s="1">
        <f t="shared" si="2"/>
        <v>0.25622077655639797</v>
      </c>
      <c r="S40" s="1">
        <f t="shared" si="2"/>
        <v>0.17041416270020204</v>
      </c>
      <c r="T40" s="1">
        <f t="shared" si="2"/>
        <v>-1.3518929774010533</v>
      </c>
      <c r="U40" s="1">
        <f t="shared" si="2"/>
        <v>-1.1489859462808416</v>
      </c>
      <c r="V40" s="1">
        <f t="shared" si="2"/>
        <v>-1.6496919478131031</v>
      </c>
      <c r="W40" s="1">
        <f t="shared" si="2"/>
        <v>-0.93800326095884146</v>
      </c>
      <c r="X40" s="1">
        <f t="shared" si="2"/>
        <v>-0.67957460599092223</v>
      </c>
      <c r="Y40" s="1">
        <f t="shared" si="2"/>
        <v>-1.6123409748366804</v>
      </c>
      <c r="Z40" s="1">
        <f t="shared" si="2"/>
        <v>-1.2297450618022894</v>
      </c>
    </row>
    <row r="41" spans="1:26" x14ac:dyDescent="0.2">
      <c r="A41" s="1" t="s">
        <v>17</v>
      </c>
      <c r="B41" s="1" t="s">
        <v>16</v>
      </c>
      <c r="C41" s="1">
        <f>(C33-$C$23)/$E$23</f>
        <v>9.0664289495347369E-2</v>
      </c>
      <c r="D41" s="1">
        <f t="shared" si="2"/>
        <v>0.7962962356982678</v>
      </c>
      <c r="E41" s="1">
        <f t="shared" si="2"/>
        <v>-0.26467521831485652</v>
      </c>
      <c r="F41" s="1">
        <f t="shared" si="2"/>
        <v>1.5453363244462133</v>
      </c>
      <c r="G41" s="1">
        <f t="shared" si="2"/>
        <v>0.64790158610916981</v>
      </c>
      <c r="H41" s="1">
        <f t="shared" si="2"/>
        <v>0.43691890078717055</v>
      </c>
      <c r="I41" s="1">
        <f t="shared" si="2"/>
        <v>1.1889871454021561</v>
      </c>
      <c r="J41" s="1">
        <f t="shared" si="2"/>
        <v>0.50051660775392659</v>
      </c>
      <c r="K41" s="1">
        <f t="shared" si="2"/>
        <v>0.77307808649223564</v>
      </c>
      <c r="L41" s="1">
        <f t="shared" si="2"/>
        <v>-0.19804892656379933</v>
      </c>
      <c r="M41" s="1">
        <f t="shared" si="2"/>
        <v>0.82355221200519502</v>
      </c>
      <c r="N41" s="1">
        <f t="shared" si="2"/>
        <v>0.67414832009950387</v>
      </c>
      <c r="O41" s="1">
        <f t="shared" si="2"/>
        <v>0.7165467914106749</v>
      </c>
      <c r="P41" s="1">
        <f t="shared" si="2"/>
        <v>1.6311420804678873</v>
      </c>
      <c r="Q41" s="1">
        <f t="shared" si="2"/>
        <v>1.5695641448861002</v>
      </c>
      <c r="R41" s="1">
        <f t="shared" si="2"/>
        <v>1.0395832534964651</v>
      </c>
      <c r="S41" s="1">
        <f t="shared" si="2"/>
        <v>1.0850098806746755</v>
      </c>
      <c r="T41" s="1">
        <f t="shared" si="2"/>
        <v>0.65395832676051113</v>
      </c>
      <c r="U41" s="1">
        <f t="shared" si="2"/>
        <v>-0.16978327902301896</v>
      </c>
      <c r="V41" s="1">
        <f t="shared" si="2"/>
        <v>0.61357919791704896</v>
      </c>
      <c r="W41" s="1">
        <f t="shared" si="2"/>
        <v>0.14921492704461695</v>
      </c>
      <c r="X41" s="1">
        <f t="shared" si="2"/>
        <v>2.4286378100956054</v>
      </c>
      <c r="Y41" s="1">
        <f t="shared" si="2"/>
        <v>0.65193941321006399</v>
      </c>
      <c r="Z41" s="1">
        <f t="shared" si="2"/>
        <v>-0.87844338109297881</v>
      </c>
    </row>
  </sheetData>
  <conditionalFormatting sqref="C36:Z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735E-6618-F94E-8B15-49B90C9368A6}">
  <dimension ref="A1:O385"/>
  <sheetViews>
    <sheetView workbookViewId="0">
      <pane ySplit="1" topLeftCell="A2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19" style="14" customWidth="1"/>
    <col min="2" max="2" width="7.5" style="14" customWidth="1"/>
    <col min="3" max="8" width="13.33203125" style="14" customWidth="1"/>
    <col min="9" max="34" width="19" style="14" customWidth="1"/>
    <col min="35" max="16384" width="8.83203125" style="14"/>
  </cols>
  <sheetData>
    <row r="1" spans="1:15" ht="43" x14ac:dyDescent="0.2">
      <c r="A1" s="4" t="s">
        <v>28</v>
      </c>
      <c r="B1" s="34" t="s">
        <v>29</v>
      </c>
      <c r="C1" s="34" t="s">
        <v>30</v>
      </c>
      <c r="D1" s="34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ht="16" x14ac:dyDescent="0.2">
      <c r="A2" s="15" t="s">
        <v>77</v>
      </c>
      <c r="B2" s="35">
        <v>1</v>
      </c>
      <c r="C2" s="35">
        <v>24</v>
      </c>
      <c r="D2">
        <v>7.1120000000000001</v>
      </c>
    </row>
    <row r="3" spans="1:15" ht="16" x14ac:dyDescent="0.2">
      <c r="A3" s="15" t="s">
        <v>101</v>
      </c>
      <c r="B3" s="35">
        <v>2</v>
      </c>
      <c r="C3" s="35">
        <v>24</v>
      </c>
      <c r="D3">
        <v>16.594000000000001</v>
      </c>
    </row>
    <row r="4" spans="1:15" ht="16" x14ac:dyDescent="0.2">
      <c r="A4" s="15" t="s">
        <v>221</v>
      </c>
      <c r="B4" s="35">
        <v>7</v>
      </c>
      <c r="C4" s="35">
        <v>24</v>
      </c>
      <c r="D4">
        <v>16.594000000000001</v>
      </c>
    </row>
    <row r="5" spans="1:15" ht="16" x14ac:dyDescent="0.2">
      <c r="A5" s="15" t="s">
        <v>197</v>
      </c>
      <c r="B5" s="35">
        <v>6</v>
      </c>
      <c r="C5" s="35">
        <v>24</v>
      </c>
      <c r="D5">
        <v>18.965</v>
      </c>
    </row>
    <row r="6" spans="1:15" ht="16" x14ac:dyDescent="0.2">
      <c r="A6" s="15" t="s">
        <v>125</v>
      </c>
      <c r="B6" s="35">
        <v>3</v>
      </c>
      <c r="C6" s="35">
        <v>24</v>
      </c>
      <c r="D6">
        <v>28.446999999999999</v>
      </c>
    </row>
    <row r="7" spans="1:15" ht="16" x14ac:dyDescent="0.2">
      <c r="A7" s="15" t="s">
        <v>173</v>
      </c>
      <c r="B7" s="35">
        <v>5</v>
      </c>
      <c r="C7" s="35">
        <v>24</v>
      </c>
      <c r="D7">
        <v>28.446999999999999</v>
      </c>
    </row>
    <row r="8" spans="1:15" ht="16" x14ac:dyDescent="0.2">
      <c r="A8" s="15" t="s">
        <v>149</v>
      </c>
      <c r="B8" s="35">
        <v>4</v>
      </c>
      <c r="C8" s="35">
        <v>24</v>
      </c>
      <c r="D8">
        <v>35.558999999999997</v>
      </c>
    </row>
    <row r="9" spans="1:15" ht="16" x14ac:dyDescent="0.2">
      <c r="A9" s="15" t="s">
        <v>245</v>
      </c>
      <c r="B9" s="35">
        <v>8</v>
      </c>
      <c r="C9" s="35">
        <v>24</v>
      </c>
      <c r="D9">
        <v>45.040999999999997</v>
      </c>
    </row>
    <row r="10" spans="1:15" ht="16" x14ac:dyDescent="0.2">
      <c r="A10" s="15" t="s">
        <v>272</v>
      </c>
      <c r="B10" s="35">
        <v>9</v>
      </c>
      <c r="C10" s="35">
        <v>24</v>
      </c>
      <c r="D10">
        <v>113.788</v>
      </c>
      <c r="E10" s="14" t="s">
        <v>59</v>
      </c>
      <c r="L10" s="29">
        <v>19.998019998019998</v>
      </c>
      <c r="O10" s="28">
        <v>19.998019998019998</v>
      </c>
    </row>
    <row r="11" spans="1:15" ht="16" x14ac:dyDescent="0.2">
      <c r="A11" s="15" t="s">
        <v>62</v>
      </c>
      <c r="B11" s="35">
        <v>1</v>
      </c>
      <c r="C11" s="35">
        <v>13</v>
      </c>
      <c r="D11">
        <v>220.464</v>
      </c>
      <c r="E11" s="14" t="s">
        <v>59</v>
      </c>
      <c r="G11" s="17">
        <v>1000.005</v>
      </c>
      <c r="I11" s="21">
        <v>1.99512</v>
      </c>
    </row>
    <row r="12" spans="1:15" ht="16" x14ac:dyDescent="0.2">
      <c r="A12" s="15" t="s">
        <v>271</v>
      </c>
      <c r="B12" s="35">
        <v>9</v>
      </c>
      <c r="C12" s="35">
        <v>23</v>
      </c>
      <c r="D12">
        <v>227.57599999999999</v>
      </c>
      <c r="E12" s="14" t="s">
        <v>59</v>
      </c>
      <c r="L12" s="29">
        <v>19.998019998019998</v>
      </c>
      <c r="O12" s="28">
        <v>19.998019998019998</v>
      </c>
    </row>
    <row r="13" spans="1:15" ht="16" x14ac:dyDescent="0.2">
      <c r="A13" s="15" t="s">
        <v>264</v>
      </c>
      <c r="B13" s="35">
        <v>9</v>
      </c>
      <c r="C13" s="35">
        <v>17</v>
      </c>
      <c r="D13">
        <v>237.05799999999999</v>
      </c>
      <c r="E13" s="14" t="s">
        <v>59</v>
      </c>
      <c r="L13" s="29">
        <v>19.998019998019998</v>
      </c>
      <c r="N13" s="23">
        <v>19.998019998019998</v>
      </c>
    </row>
    <row r="14" spans="1:15" ht="16" x14ac:dyDescent="0.2">
      <c r="A14" s="15" t="s">
        <v>248</v>
      </c>
      <c r="B14" s="35">
        <v>9</v>
      </c>
      <c r="C14" s="35">
        <v>3</v>
      </c>
      <c r="D14">
        <v>246.541</v>
      </c>
      <c r="E14" s="14" t="s">
        <v>59</v>
      </c>
      <c r="J14" s="25">
        <v>19.998019998019998</v>
      </c>
      <c r="L14" s="29">
        <v>19.998019998019998</v>
      </c>
    </row>
    <row r="15" spans="1:15" ht="16" x14ac:dyDescent="0.2">
      <c r="A15" s="15" t="s">
        <v>266</v>
      </c>
      <c r="B15" s="35">
        <v>9</v>
      </c>
      <c r="C15" s="35">
        <v>19</v>
      </c>
      <c r="D15">
        <v>270.24599999999998</v>
      </c>
      <c r="E15" s="14" t="s">
        <v>59</v>
      </c>
      <c r="N15" s="23">
        <v>19.998019998019998</v>
      </c>
      <c r="O15" s="28">
        <v>19.998019998019998</v>
      </c>
    </row>
    <row r="16" spans="1:15" ht="16" x14ac:dyDescent="0.2">
      <c r="A16" s="15" t="s">
        <v>267</v>
      </c>
      <c r="B16" s="35">
        <v>9</v>
      </c>
      <c r="C16" s="35">
        <v>20</v>
      </c>
      <c r="D16">
        <v>289.21100000000001</v>
      </c>
      <c r="E16" s="14" t="s">
        <v>59</v>
      </c>
      <c r="N16" s="23">
        <v>19.998019998019998</v>
      </c>
      <c r="O16" s="28">
        <v>19.998019998019998</v>
      </c>
    </row>
    <row r="17" spans="1:15" ht="16" x14ac:dyDescent="0.2">
      <c r="A17" s="15" t="s">
        <v>61</v>
      </c>
      <c r="B17" s="35">
        <v>1</v>
      </c>
      <c r="C17" s="35">
        <v>12</v>
      </c>
      <c r="D17">
        <v>341.36399999999998</v>
      </c>
      <c r="E17" s="14" t="s">
        <v>59</v>
      </c>
      <c r="G17" s="17">
        <v>1000.005</v>
      </c>
      <c r="I17" s="21">
        <v>1.99512</v>
      </c>
    </row>
    <row r="18" spans="1:15" ht="16" x14ac:dyDescent="0.2">
      <c r="A18" s="15" t="s">
        <v>249</v>
      </c>
      <c r="B18" s="35">
        <v>9</v>
      </c>
      <c r="C18" s="35">
        <v>4</v>
      </c>
      <c r="D18">
        <v>393.517</v>
      </c>
      <c r="E18" s="14" t="s">
        <v>59</v>
      </c>
      <c r="J18" s="25">
        <v>19.998019998019998</v>
      </c>
      <c r="L18" s="29">
        <v>19.998019998019998</v>
      </c>
    </row>
    <row r="19" spans="1:15" ht="16" x14ac:dyDescent="0.2">
      <c r="A19" s="15" t="s">
        <v>58</v>
      </c>
      <c r="B19" s="35">
        <v>1</v>
      </c>
      <c r="C19" s="35">
        <v>10</v>
      </c>
      <c r="D19">
        <v>621.09299999999996</v>
      </c>
      <c r="E19" s="14" t="s">
        <v>59</v>
      </c>
      <c r="G19" s="17">
        <v>1000.17615</v>
      </c>
      <c r="H19" s="19">
        <v>500.004456</v>
      </c>
    </row>
    <row r="20" spans="1:15" ht="16" x14ac:dyDescent="0.2">
      <c r="A20" s="15" t="s">
        <v>46</v>
      </c>
      <c r="B20" s="35">
        <v>1</v>
      </c>
      <c r="C20" s="35">
        <v>1</v>
      </c>
      <c r="D20">
        <v>741.99199999999996</v>
      </c>
      <c r="E20" s="16" t="s">
        <v>47</v>
      </c>
      <c r="F20" s="17">
        <v>1000.005</v>
      </c>
      <c r="G20" s="17">
        <v>1000.005</v>
      </c>
    </row>
    <row r="21" spans="1:15" ht="16" x14ac:dyDescent="0.2">
      <c r="A21" s="15" t="s">
        <v>265</v>
      </c>
      <c r="B21" s="35">
        <v>9</v>
      </c>
      <c r="C21" s="35">
        <v>18</v>
      </c>
      <c r="D21">
        <v>777.55100000000004</v>
      </c>
      <c r="E21" s="14" t="s">
        <v>59</v>
      </c>
      <c r="L21" s="29">
        <v>19.998019998019998</v>
      </c>
      <c r="N21" s="23">
        <v>19.998019998019998</v>
      </c>
    </row>
    <row r="22" spans="1:15" ht="16" x14ac:dyDescent="0.2">
      <c r="A22" s="15" t="s">
        <v>48</v>
      </c>
      <c r="B22" s="35">
        <v>1</v>
      </c>
      <c r="C22" s="35">
        <v>2</v>
      </c>
      <c r="D22">
        <v>791.774</v>
      </c>
      <c r="E22" s="16" t="s">
        <v>47</v>
      </c>
      <c r="F22" s="17">
        <v>1000.005</v>
      </c>
      <c r="G22" s="17">
        <v>1000.005</v>
      </c>
    </row>
    <row r="23" spans="1:15" ht="16" x14ac:dyDescent="0.2">
      <c r="A23" s="15" t="s">
        <v>258</v>
      </c>
      <c r="B23" s="35">
        <v>9</v>
      </c>
      <c r="C23" s="35">
        <v>11</v>
      </c>
      <c r="D23">
        <v>808.36800000000005</v>
      </c>
      <c r="E23" s="14" t="s">
        <v>59</v>
      </c>
      <c r="I23" s="21">
        <v>1.999801999802</v>
      </c>
      <c r="M23" s="32">
        <v>19.998019998019998</v>
      </c>
    </row>
    <row r="24" spans="1:15" ht="16" x14ac:dyDescent="0.2">
      <c r="A24" s="15" t="s">
        <v>259</v>
      </c>
      <c r="B24" s="35">
        <v>9</v>
      </c>
      <c r="C24" s="35">
        <v>12</v>
      </c>
      <c r="D24">
        <v>860.52099999999996</v>
      </c>
      <c r="E24" s="14" t="s">
        <v>59</v>
      </c>
      <c r="I24" s="21">
        <v>1.999801999802</v>
      </c>
      <c r="M24" s="32">
        <v>19.998019998019998</v>
      </c>
    </row>
    <row r="25" spans="1:15" ht="16" x14ac:dyDescent="0.2">
      <c r="A25" s="15" t="s">
        <v>291</v>
      </c>
      <c r="B25" s="35">
        <v>10</v>
      </c>
      <c r="C25" s="35">
        <v>19</v>
      </c>
      <c r="D25">
        <v>943.49199999999996</v>
      </c>
      <c r="E25" s="14" t="s">
        <v>59</v>
      </c>
      <c r="N25" s="23">
        <v>6.1380061380060003</v>
      </c>
      <c r="O25" s="28">
        <v>6.1380061380060003</v>
      </c>
    </row>
    <row r="26" spans="1:15" ht="16" x14ac:dyDescent="0.2">
      <c r="A26" s="15" t="s">
        <v>308</v>
      </c>
      <c r="B26" s="35">
        <v>11</v>
      </c>
      <c r="C26" s="35">
        <v>12</v>
      </c>
      <c r="D26">
        <v>1050.1679999999999</v>
      </c>
      <c r="E26" s="14" t="s">
        <v>59</v>
      </c>
      <c r="I26" s="21">
        <v>0.1980001980002</v>
      </c>
      <c r="M26" s="32">
        <v>1.8810018810019999</v>
      </c>
    </row>
    <row r="27" spans="1:15" ht="16" x14ac:dyDescent="0.2">
      <c r="A27" s="15" t="s">
        <v>292</v>
      </c>
      <c r="B27" s="35">
        <v>10</v>
      </c>
      <c r="C27" s="35">
        <v>20</v>
      </c>
      <c r="D27">
        <v>1109.432</v>
      </c>
      <c r="E27" s="14" t="s">
        <v>59</v>
      </c>
      <c r="N27" s="23">
        <v>6.1380061380060003</v>
      </c>
      <c r="O27" s="28">
        <v>6.1380061380060003</v>
      </c>
    </row>
    <row r="28" spans="1:15" ht="16" x14ac:dyDescent="0.2">
      <c r="A28" s="15" t="s">
        <v>260</v>
      </c>
      <c r="B28" s="35">
        <v>9</v>
      </c>
      <c r="C28" s="35">
        <v>13</v>
      </c>
      <c r="D28">
        <v>1163.9559999999999</v>
      </c>
      <c r="E28" s="14" t="s">
        <v>59</v>
      </c>
      <c r="G28" s="17">
        <v>1000.005</v>
      </c>
      <c r="M28" s="32">
        <v>19.9512</v>
      </c>
    </row>
    <row r="29" spans="1:15" ht="16" x14ac:dyDescent="0.2">
      <c r="A29" s="15" t="s">
        <v>60</v>
      </c>
      <c r="B29" s="35">
        <v>1</v>
      </c>
      <c r="C29" s="35">
        <v>11</v>
      </c>
      <c r="D29">
        <v>1197.144</v>
      </c>
      <c r="E29" s="14" t="s">
        <v>59</v>
      </c>
      <c r="G29" s="17">
        <v>1000.17615</v>
      </c>
      <c r="H29" s="19">
        <v>500.004456</v>
      </c>
    </row>
    <row r="30" spans="1:15" ht="16" x14ac:dyDescent="0.2">
      <c r="A30" s="15" t="s">
        <v>49</v>
      </c>
      <c r="B30" s="35">
        <v>1</v>
      </c>
      <c r="C30" s="35">
        <v>3</v>
      </c>
      <c r="D30">
        <v>1201.885</v>
      </c>
      <c r="E30" s="16" t="s">
        <v>47</v>
      </c>
      <c r="F30" s="17">
        <v>1000.005</v>
      </c>
      <c r="G30" s="17">
        <v>1000.005</v>
      </c>
    </row>
    <row r="31" spans="1:15" ht="16" x14ac:dyDescent="0.2">
      <c r="A31" s="15" t="s">
        <v>57</v>
      </c>
      <c r="B31" s="35">
        <v>1</v>
      </c>
      <c r="C31" s="35">
        <v>9</v>
      </c>
      <c r="D31">
        <v>1211.367</v>
      </c>
      <c r="E31" s="20" t="s">
        <v>55</v>
      </c>
      <c r="F31" s="21">
        <v>1.999801999802</v>
      </c>
      <c r="I31" s="21">
        <v>1.999801999802</v>
      </c>
    </row>
    <row r="32" spans="1:15" ht="16" x14ac:dyDescent="0.2">
      <c r="A32" s="15" t="s">
        <v>56</v>
      </c>
      <c r="B32" s="35">
        <v>1</v>
      </c>
      <c r="C32" s="35">
        <v>8</v>
      </c>
      <c r="D32">
        <v>1370.1959999999999</v>
      </c>
      <c r="E32" s="20" t="s">
        <v>55</v>
      </c>
      <c r="F32" s="21">
        <v>1.999801999802</v>
      </c>
      <c r="I32" s="21">
        <v>1.999801999802</v>
      </c>
    </row>
    <row r="33" spans="1:15" ht="16" x14ac:dyDescent="0.2">
      <c r="A33" s="15" t="s">
        <v>86</v>
      </c>
      <c r="B33" s="35">
        <v>2</v>
      </c>
      <c r="C33" s="35">
        <v>9</v>
      </c>
      <c r="D33">
        <v>1467.39</v>
      </c>
      <c r="E33" s="20" t="s">
        <v>55</v>
      </c>
      <c r="F33" s="21">
        <v>0.63360063360060004</v>
      </c>
      <c r="I33" s="21">
        <v>0.63360063360060004</v>
      </c>
    </row>
    <row r="34" spans="1:15" ht="16" x14ac:dyDescent="0.2">
      <c r="A34" s="15" t="s">
        <v>307</v>
      </c>
      <c r="B34" s="35">
        <v>11</v>
      </c>
      <c r="C34" s="35">
        <v>11</v>
      </c>
      <c r="D34">
        <v>1491.096</v>
      </c>
      <c r="E34" s="14" t="s">
        <v>59</v>
      </c>
      <c r="I34" s="21">
        <v>0.1980001980002</v>
      </c>
      <c r="M34" s="32">
        <v>1.8810018810019999</v>
      </c>
    </row>
    <row r="35" spans="1:15" ht="16" x14ac:dyDescent="0.2">
      <c r="A35" s="15" t="s">
        <v>355</v>
      </c>
      <c r="B35" s="35">
        <v>13</v>
      </c>
      <c r="C35" s="35">
        <v>11</v>
      </c>
      <c r="D35">
        <v>1583.549</v>
      </c>
      <c r="E35" s="14" t="s">
        <v>59</v>
      </c>
      <c r="I35" s="21">
        <v>2.079002079002E-2</v>
      </c>
      <c r="M35" s="32">
        <v>0.17325017325020001</v>
      </c>
    </row>
    <row r="36" spans="1:15" ht="16" x14ac:dyDescent="0.2">
      <c r="A36" s="15" t="s">
        <v>356</v>
      </c>
      <c r="B36" s="35">
        <v>13</v>
      </c>
      <c r="C36" s="35">
        <v>12</v>
      </c>
      <c r="D36">
        <v>1607.2550000000001</v>
      </c>
      <c r="E36" s="14" t="s">
        <v>59</v>
      </c>
      <c r="I36" s="21">
        <v>2.079002079002E-2</v>
      </c>
      <c r="M36" s="32">
        <v>0.17325017325020001</v>
      </c>
    </row>
    <row r="37" spans="1:15" ht="16" x14ac:dyDescent="0.2">
      <c r="A37" s="15" t="s">
        <v>76</v>
      </c>
      <c r="B37" s="35">
        <v>1</v>
      </c>
      <c r="C37" s="35">
        <v>23</v>
      </c>
      <c r="D37">
        <v>1680.7429999999999</v>
      </c>
      <c r="E37" s="14" t="s">
        <v>75</v>
      </c>
      <c r="J37" s="25">
        <v>0.17325017325020001</v>
      </c>
      <c r="K37" s="27">
        <v>0.17325017325020001</v>
      </c>
      <c r="O37" s="28">
        <v>19.998019998019998</v>
      </c>
    </row>
    <row r="38" spans="1:15" ht="16" x14ac:dyDescent="0.2">
      <c r="A38" s="15" t="s">
        <v>89</v>
      </c>
      <c r="B38" s="35">
        <v>2</v>
      </c>
      <c r="C38" s="35">
        <v>12</v>
      </c>
      <c r="D38">
        <v>1690.2249999999999</v>
      </c>
      <c r="E38" s="14" t="s">
        <v>59</v>
      </c>
      <c r="G38" s="17">
        <v>221.26522126520001</v>
      </c>
      <c r="I38" s="21">
        <v>0.63360063360060004</v>
      </c>
    </row>
    <row r="39" spans="1:15" ht="16" x14ac:dyDescent="0.2">
      <c r="A39" s="15" t="s">
        <v>261</v>
      </c>
      <c r="B39" s="35">
        <v>9</v>
      </c>
      <c r="C39" s="35">
        <v>14</v>
      </c>
      <c r="D39">
        <v>1721.0429999999999</v>
      </c>
      <c r="E39" s="14" t="s">
        <v>59</v>
      </c>
      <c r="G39" s="17">
        <v>1000.005</v>
      </c>
      <c r="M39" s="32">
        <v>19.9512</v>
      </c>
    </row>
    <row r="40" spans="1:15" ht="16" x14ac:dyDescent="0.2">
      <c r="A40" s="15" t="s">
        <v>332</v>
      </c>
      <c r="B40" s="35">
        <v>12</v>
      </c>
      <c r="C40" s="35">
        <v>12</v>
      </c>
      <c r="D40">
        <v>1747.1189999999999</v>
      </c>
      <c r="E40" s="14" t="s">
        <v>59</v>
      </c>
      <c r="I40" s="21">
        <v>6.4350064350059993E-2</v>
      </c>
      <c r="M40" s="32">
        <v>0.5742005742006</v>
      </c>
    </row>
    <row r="41" spans="1:15" ht="16" x14ac:dyDescent="0.2">
      <c r="A41" s="15" t="s">
        <v>54</v>
      </c>
      <c r="B41" s="35">
        <v>1</v>
      </c>
      <c r="C41" s="35">
        <v>7</v>
      </c>
      <c r="D41">
        <v>1787.4190000000001</v>
      </c>
      <c r="E41" s="20" t="s">
        <v>55</v>
      </c>
      <c r="F41" s="21">
        <v>1.999801999802</v>
      </c>
      <c r="I41" s="21">
        <v>1.999801999802</v>
      </c>
    </row>
    <row r="42" spans="1:15" ht="16" x14ac:dyDescent="0.2">
      <c r="A42" s="15" t="s">
        <v>296</v>
      </c>
      <c r="B42" s="35">
        <v>10</v>
      </c>
      <c r="C42" s="35">
        <v>24</v>
      </c>
      <c r="D42">
        <v>1792.16</v>
      </c>
      <c r="E42" s="14" t="s">
        <v>59</v>
      </c>
      <c r="L42" s="29">
        <v>6.1380061380060003</v>
      </c>
      <c r="O42" s="28">
        <v>6.1380061380060003</v>
      </c>
    </row>
    <row r="43" spans="1:15" ht="16" x14ac:dyDescent="0.2">
      <c r="A43" s="15" t="s">
        <v>85</v>
      </c>
      <c r="B43" s="35">
        <v>2</v>
      </c>
      <c r="C43" s="35">
        <v>8</v>
      </c>
      <c r="D43">
        <v>1796.9010000000001</v>
      </c>
      <c r="E43" s="20" t="s">
        <v>55</v>
      </c>
      <c r="F43" s="21">
        <v>0.63360063360060004</v>
      </c>
      <c r="I43" s="21">
        <v>0.63360063360060004</v>
      </c>
    </row>
    <row r="44" spans="1:15" ht="16" x14ac:dyDescent="0.2">
      <c r="A44" s="15" t="s">
        <v>331</v>
      </c>
      <c r="B44" s="35">
        <v>12</v>
      </c>
      <c r="C44" s="35">
        <v>11</v>
      </c>
      <c r="D44">
        <v>1815.866</v>
      </c>
      <c r="E44" s="14" t="s">
        <v>59</v>
      </c>
      <c r="I44" s="21">
        <v>6.4350064350059993E-2</v>
      </c>
      <c r="M44" s="32">
        <v>0.5742005742006</v>
      </c>
    </row>
    <row r="45" spans="1:15" ht="16" x14ac:dyDescent="0.2">
      <c r="A45" s="15" t="s">
        <v>90</v>
      </c>
      <c r="B45" s="35">
        <v>2</v>
      </c>
      <c r="C45" s="35">
        <v>13</v>
      </c>
      <c r="D45">
        <v>1820.607</v>
      </c>
      <c r="E45" s="14" t="s">
        <v>59</v>
      </c>
      <c r="G45" s="17">
        <v>221.26522126520001</v>
      </c>
      <c r="I45" s="21">
        <v>0.63360063360060004</v>
      </c>
    </row>
    <row r="46" spans="1:15" ht="16" x14ac:dyDescent="0.2">
      <c r="A46" s="15" t="s">
        <v>263</v>
      </c>
      <c r="B46" s="35">
        <v>9</v>
      </c>
      <c r="C46" s="35">
        <v>16</v>
      </c>
      <c r="D46">
        <v>1822.9780000000001</v>
      </c>
      <c r="E46" s="22" t="s">
        <v>64</v>
      </c>
      <c r="F46" s="23">
        <v>19.998019998019998</v>
      </c>
      <c r="N46" s="23">
        <v>19.998019998019998</v>
      </c>
    </row>
    <row r="47" spans="1:15" ht="16" x14ac:dyDescent="0.2">
      <c r="A47" s="15" t="s">
        <v>70</v>
      </c>
      <c r="B47" s="35">
        <v>1</v>
      </c>
      <c r="C47" s="35">
        <v>19</v>
      </c>
      <c r="D47">
        <v>1870.3889999999999</v>
      </c>
      <c r="E47" s="24" t="s">
        <v>69</v>
      </c>
      <c r="F47" s="25">
        <v>19.998019998019998</v>
      </c>
      <c r="J47" s="25">
        <v>19.998019998019998</v>
      </c>
    </row>
    <row r="48" spans="1:15" ht="16" x14ac:dyDescent="0.2">
      <c r="A48" s="15" t="s">
        <v>283</v>
      </c>
      <c r="B48" s="35">
        <v>10</v>
      </c>
      <c r="C48" s="35">
        <v>11</v>
      </c>
      <c r="D48">
        <v>1913.06</v>
      </c>
      <c r="E48" s="14" t="s">
        <v>59</v>
      </c>
      <c r="I48" s="21">
        <v>0.63360063360060004</v>
      </c>
      <c r="M48" s="32">
        <v>6.1380061380060003</v>
      </c>
    </row>
    <row r="49" spans="1:15" ht="16" x14ac:dyDescent="0.2">
      <c r="A49" s="15" t="s">
        <v>110</v>
      </c>
      <c r="B49" s="35">
        <v>3</v>
      </c>
      <c r="C49" s="35">
        <v>9</v>
      </c>
      <c r="D49">
        <v>2233.0880000000002</v>
      </c>
      <c r="E49" s="20" t="s">
        <v>55</v>
      </c>
      <c r="F49" s="21">
        <v>0.1980001980002</v>
      </c>
      <c r="I49" s="21">
        <v>0.1980001980002</v>
      </c>
    </row>
    <row r="50" spans="1:15" ht="16" x14ac:dyDescent="0.2">
      <c r="A50" s="15" t="s">
        <v>109</v>
      </c>
      <c r="B50" s="35">
        <v>3</v>
      </c>
      <c r="C50" s="35">
        <v>8</v>
      </c>
      <c r="D50">
        <v>2254.424</v>
      </c>
      <c r="E50" s="20" t="s">
        <v>55</v>
      </c>
      <c r="F50" s="21">
        <v>0.1980001980002</v>
      </c>
      <c r="I50" s="21">
        <v>0.1980001980002</v>
      </c>
    </row>
    <row r="51" spans="1:15" ht="16" x14ac:dyDescent="0.2">
      <c r="A51" s="15" t="s">
        <v>262</v>
      </c>
      <c r="B51" s="35">
        <v>9</v>
      </c>
      <c r="C51" s="35">
        <v>15</v>
      </c>
      <c r="D51">
        <v>2282.8710000000001</v>
      </c>
      <c r="E51" s="22" t="s">
        <v>64</v>
      </c>
      <c r="F51" s="23">
        <v>19.998019998019998</v>
      </c>
      <c r="N51" s="23">
        <v>19.998019998019998</v>
      </c>
    </row>
    <row r="52" spans="1:15" ht="16" x14ac:dyDescent="0.2">
      <c r="A52" s="15" t="s">
        <v>257</v>
      </c>
      <c r="B52" s="35">
        <v>9</v>
      </c>
      <c r="C52" s="35">
        <v>10</v>
      </c>
      <c r="D52">
        <v>2308.9470000000001</v>
      </c>
      <c r="E52" s="31" t="s">
        <v>256</v>
      </c>
      <c r="F52" s="32">
        <v>19.998019998019998</v>
      </c>
      <c r="M52" s="32">
        <v>19.998019998019998</v>
      </c>
    </row>
    <row r="53" spans="1:15" ht="16" x14ac:dyDescent="0.2">
      <c r="A53" s="15" t="s">
        <v>108</v>
      </c>
      <c r="B53" s="35">
        <v>3</v>
      </c>
      <c r="C53" s="35">
        <v>7</v>
      </c>
      <c r="D53">
        <v>2432.2170000000001</v>
      </c>
      <c r="E53" s="20" t="s">
        <v>55</v>
      </c>
      <c r="F53" s="21">
        <v>0.1980001980002</v>
      </c>
      <c r="I53" s="21">
        <v>0.1980001980002</v>
      </c>
    </row>
    <row r="54" spans="1:15" ht="16" x14ac:dyDescent="0.2">
      <c r="A54" s="15" t="s">
        <v>380</v>
      </c>
      <c r="B54" s="35">
        <v>14</v>
      </c>
      <c r="C54" s="35">
        <v>12</v>
      </c>
      <c r="D54">
        <v>2467.7759999999998</v>
      </c>
      <c r="E54" s="14" t="s">
        <v>59</v>
      </c>
      <c r="I54" s="21">
        <v>6.9300069300070001E-3</v>
      </c>
      <c r="M54" s="32">
        <v>5.4450054450050002E-2</v>
      </c>
    </row>
    <row r="55" spans="1:15" ht="16" x14ac:dyDescent="0.2">
      <c r="A55" s="15" t="s">
        <v>254</v>
      </c>
      <c r="B55" s="35">
        <v>9</v>
      </c>
      <c r="C55" s="35">
        <v>8</v>
      </c>
      <c r="D55">
        <v>2496.223</v>
      </c>
      <c r="E55" s="14" t="s">
        <v>59</v>
      </c>
      <c r="K55" s="27">
        <v>19.998019998019998</v>
      </c>
      <c r="L55" s="29">
        <v>19.998019998019998</v>
      </c>
    </row>
    <row r="56" spans="1:15" ht="16" x14ac:dyDescent="0.2">
      <c r="A56" s="15" t="s">
        <v>74</v>
      </c>
      <c r="B56" s="35">
        <v>1</v>
      </c>
      <c r="C56" s="35">
        <v>22</v>
      </c>
      <c r="D56">
        <v>2543.6350000000002</v>
      </c>
      <c r="E56" s="14" t="s">
        <v>75</v>
      </c>
      <c r="J56" s="25">
        <v>0.17325017325020001</v>
      </c>
      <c r="K56" s="27">
        <v>0.17325017325020001</v>
      </c>
      <c r="O56" s="28">
        <v>19.998019998019998</v>
      </c>
    </row>
    <row r="57" spans="1:15" ht="16" x14ac:dyDescent="0.2">
      <c r="A57" s="15" t="s">
        <v>99</v>
      </c>
      <c r="B57" s="35">
        <v>2</v>
      </c>
      <c r="C57" s="35">
        <v>22</v>
      </c>
      <c r="D57">
        <v>2579.1930000000002</v>
      </c>
      <c r="E57" s="14" t="s">
        <v>75</v>
      </c>
      <c r="J57" s="25">
        <v>0.17325017325020001</v>
      </c>
      <c r="K57" s="27">
        <v>0.17325017325020001</v>
      </c>
      <c r="O57" s="28">
        <v>6.1380061380060003</v>
      </c>
    </row>
    <row r="58" spans="1:15" ht="16" x14ac:dyDescent="0.2">
      <c r="A58" s="15" t="s">
        <v>330</v>
      </c>
      <c r="B58" s="35">
        <v>12</v>
      </c>
      <c r="C58" s="35">
        <v>10</v>
      </c>
      <c r="D58">
        <v>2659.7930000000001</v>
      </c>
      <c r="E58" s="31" t="s">
        <v>256</v>
      </c>
      <c r="F58" s="32">
        <v>0.5742005742006</v>
      </c>
      <c r="M58" s="32">
        <v>0.5742005742006</v>
      </c>
    </row>
    <row r="59" spans="1:15" ht="16" x14ac:dyDescent="0.2">
      <c r="A59" s="15" t="s">
        <v>133</v>
      </c>
      <c r="B59" s="35">
        <v>4</v>
      </c>
      <c r="C59" s="35">
        <v>8</v>
      </c>
      <c r="D59">
        <v>2823.3629999999998</v>
      </c>
      <c r="E59" s="20" t="s">
        <v>55</v>
      </c>
      <c r="F59" s="21">
        <v>6.4350064350059993E-2</v>
      </c>
      <c r="I59" s="21">
        <v>6.4350064350059993E-2</v>
      </c>
    </row>
    <row r="60" spans="1:15" ht="16" x14ac:dyDescent="0.2">
      <c r="A60" s="15" t="s">
        <v>306</v>
      </c>
      <c r="B60" s="35">
        <v>11</v>
      </c>
      <c r="C60" s="35">
        <v>10</v>
      </c>
      <c r="D60">
        <v>2823.3629999999998</v>
      </c>
      <c r="E60" s="31" t="s">
        <v>256</v>
      </c>
      <c r="F60" s="32">
        <v>1.8810018810019999</v>
      </c>
      <c r="M60" s="32">
        <v>1.8810018810019999</v>
      </c>
    </row>
    <row r="61" spans="1:15" ht="16" x14ac:dyDescent="0.2">
      <c r="A61" s="15" t="s">
        <v>253</v>
      </c>
      <c r="B61" s="35">
        <v>9</v>
      </c>
      <c r="C61" s="35">
        <v>7</v>
      </c>
      <c r="D61">
        <v>2956.116</v>
      </c>
      <c r="E61" s="14" t="s">
        <v>59</v>
      </c>
      <c r="K61" s="27">
        <v>19.998019998019998</v>
      </c>
      <c r="L61" s="29">
        <v>19.998019998019998</v>
      </c>
    </row>
    <row r="62" spans="1:15" ht="16" x14ac:dyDescent="0.2">
      <c r="A62" s="15" t="s">
        <v>134</v>
      </c>
      <c r="B62" s="35">
        <v>4</v>
      </c>
      <c r="C62" s="35">
        <v>9</v>
      </c>
      <c r="D62">
        <v>2989.3040000000001</v>
      </c>
      <c r="E62" s="20" t="s">
        <v>55</v>
      </c>
      <c r="F62" s="21">
        <v>6.4350064350059993E-2</v>
      </c>
      <c r="I62" s="21">
        <v>6.4350064350059993E-2</v>
      </c>
    </row>
    <row r="63" spans="1:15" ht="16" x14ac:dyDescent="0.2">
      <c r="A63" s="15" t="s">
        <v>84</v>
      </c>
      <c r="B63" s="35">
        <v>2</v>
      </c>
      <c r="C63" s="35">
        <v>7</v>
      </c>
      <c r="D63">
        <v>3003.5279999999998</v>
      </c>
      <c r="E63" s="20" t="s">
        <v>55</v>
      </c>
      <c r="F63" s="21">
        <v>0.63360063360060004</v>
      </c>
      <c r="I63" s="21">
        <v>0.63360063360060004</v>
      </c>
    </row>
    <row r="64" spans="1:15" ht="16" x14ac:dyDescent="0.2">
      <c r="A64" s="15" t="s">
        <v>284</v>
      </c>
      <c r="B64" s="35">
        <v>10</v>
      </c>
      <c r="C64" s="35">
        <v>12</v>
      </c>
      <c r="D64">
        <v>3164.7269999999999</v>
      </c>
      <c r="E64" s="14" t="s">
        <v>59</v>
      </c>
      <c r="I64" s="21">
        <v>0.63360063360060004</v>
      </c>
      <c r="M64" s="32">
        <v>6.1380061380060003</v>
      </c>
    </row>
    <row r="65" spans="1:15" ht="16" x14ac:dyDescent="0.2">
      <c r="A65" s="15" t="s">
        <v>132</v>
      </c>
      <c r="B65" s="35">
        <v>4</v>
      </c>
      <c r="C65" s="35">
        <v>7</v>
      </c>
      <c r="D65">
        <v>3171.8389999999999</v>
      </c>
      <c r="E65" s="20" t="s">
        <v>55</v>
      </c>
      <c r="F65" s="21">
        <v>6.4350064350059993E-2</v>
      </c>
      <c r="I65" s="21">
        <v>6.4350064350059993E-2</v>
      </c>
    </row>
    <row r="66" spans="1:15" ht="16" x14ac:dyDescent="0.2">
      <c r="A66" s="15" t="s">
        <v>124</v>
      </c>
      <c r="B66" s="35">
        <v>3</v>
      </c>
      <c r="C66" s="35">
        <v>23</v>
      </c>
      <c r="D66">
        <v>3212.1390000000001</v>
      </c>
      <c r="E66" s="14" t="s">
        <v>75</v>
      </c>
      <c r="J66" s="25">
        <v>0.17325017325020001</v>
      </c>
      <c r="K66" s="27">
        <v>0.17325017325020001</v>
      </c>
      <c r="O66" s="28">
        <v>1.8810018810019999</v>
      </c>
    </row>
    <row r="67" spans="1:15" ht="16" x14ac:dyDescent="0.2">
      <c r="A67" s="15" t="s">
        <v>282</v>
      </c>
      <c r="B67" s="35">
        <v>10</v>
      </c>
      <c r="C67" s="35">
        <v>10</v>
      </c>
      <c r="D67">
        <v>3273.7739999999999</v>
      </c>
      <c r="E67" s="31" t="s">
        <v>256</v>
      </c>
      <c r="F67" s="32">
        <v>6.1380061380060003</v>
      </c>
      <c r="M67" s="32">
        <v>6.1380061380060003</v>
      </c>
    </row>
    <row r="68" spans="1:15" ht="16" x14ac:dyDescent="0.2">
      <c r="A68" s="15" t="s">
        <v>305</v>
      </c>
      <c r="B68" s="35">
        <v>11</v>
      </c>
      <c r="C68" s="35">
        <v>9</v>
      </c>
      <c r="D68">
        <v>3276.145</v>
      </c>
      <c r="E68" s="31" t="s">
        <v>256</v>
      </c>
      <c r="F68" s="32">
        <v>1.8810018810019999</v>
      </c>
      <c r="M68" s="32">
        <v>1.8810018810019999</v>
      </c>
    </row>
    <row r="69" spans="1:15" ht="16" x14ac:dyDescent="0.2">
      <c r="A69" s="15" t="s">
        <v>354</v>
      </c>
      <c r="B69" s="35">
        <v>13</v>
      </c>
      <c r="C69" s="35">
        <v>10</v>
      </c>
      <c r="D69">
        <v>3397.0439999999999</v>
      </c>
      <c r="E69" s="31" t="s">
        <v>256</v>
      </c>
      <c r="F69" s="32">
        <v>0.17325017325020001</v>
      </c>
      <c r="M69" s="32">
        <v>0.17325017325020001</v>
      </c>
    </row>
    <row r="70" spans="1:15" ht="16" x14ac:dyDescent="0.2">
      <c r="A70" s="15" t="s">
        <v>255</v>
      </c>
      <c r="B70" s="35">
        <v>9</v>
      </c>
      <c r="C70" s="35">
        <v>9</v>
      </c>
      <c r="D70">
        <v>3482.3850000000002</v>
      </c>
      <c r="E70" s="31" t="s">
        <v>256</v>
      </c>
      <c r="F70" s="32">
        <v>19.998019998019998</v>
      </c>
      <c r="M70" s="32">
        <v>19.998019998019998</v>
      </c>
    </row>
    <row r="71" spans="1:15" ht="16" x14ac:dyDescent="0.2">
      <c r="A71" s="15" t="s">
        <v>379</v>
      </c>
      <c r="B71" s="35">
        <v>14</v>
      </c>
      <c r="C71" s="35">
        <v>11</v>
      </c>
      <c r="D71">
        <v>3517.944</v>
      </c>
      <c r="E71" s="14" t="s">
        <v>59</v>
      </c>
      <c r="I71" s="21">
        <v>6.9300069300070001E-3</v>
      </c>
      <c r="M71" s="32">
        <v>5.4450054450050002E-2</v>
      </c>
    </row>
    <row r="72" spans="1:15" ht="16" x14ac:dyDescent="0.2">
      <c r="A72" s="15" t="s">
        <v>353</v>
      </c>
      <c r="B72" s="35">
        <v>13</v>
      </c>
      <c r="C72" s="35">
        <v>9</v>
      </c>
      <c r="D72">
        <v>3558.2440000000001</v>
      </c>
      <c r="E72" s="31" t="s">
        <v>256</v>
      </c>
      <c r="F72" s="32">
        <v>0.17325017325020001</v>
      </c>
      <c r="M72" s="32">
        <v>0.17325017325020001</v>
      </c>
    </row>
    <row r="73" spans="1:15" ht="16" x14ac:dyDescent="0.2">
      <c r="A73" s="15" t="s">
        <v>315</v>
      </c>
      <c r="B73" s="35">
        <v>11</v>
      </c>
      <c r="C73" s="35">
        <v>19</v>
      </c>
      <c r="D73">
        <v>3840.3429999999998</v>
      </c>
      <c r="E73" s="14" t="s">
        <v>59</v>
      </c>
      <c r="N73" s="23">
        <v>1.8810018810019999</v>
      </c>
      <c r="O73" s="28">
        <v>1.8810018810019999</v>
      </c>
    </row>
    <row r="74" spans="1:15" ht="16" x14ac:dyDescent="0.2">
      <c r="A74" s="15" t="s">
        <v>100</v>
      </c>
      <c r="B74" s="35">
        <v>2</v>
      </c>
      <c r="C74" s="35">
        <v>23</v>
      </c>
      <c r="D74">
        <v>3845.0839999999998</v>
      </c>
      <c r="E74" s="14" t="s">
        <v>75</v>
      </c>
      <c r="J74" s="25">
        <v>0.17325017325020001</v>
      </c>
      <c r="K74" s="27">
        <v>0.17325017325020001</v>
      </c>
      <c r="O74" s="28">
        <v>6.1380061380060003</v>
      </c>
    </row>
    <row r="75" spans="1:15" ht="16" x14ac:dyDescent="0.2">
      <c r="A75" s="15" t="s">
        <v>358</v>
      </c>
      <c r="B75" s="35">
        <v>13</v>
      </c>
      <c r="C75" s="35">
        <v>14</v>
      </c>
      <c r="D75">
        <v>3880.643</v>
      </c>
      <c r="E75" s="14" t="s">
        <v>59</v>
      </c>
      <c r="G75" s="17">
        <v>2.4007524007519998</v>
      </c>
      <c r="M75" s="32">
        <v>0.17325017325020001</v>
      </c>
    </row>
    <row r="76" spans="1:15" ht="16" x14ac:dyDescent="0.2">
      <c r="A76" s="15" t="s">
        <v>316</v>
      </c>
      <c r="B76" s="35">
        <v>11</v>
      </c>
      <c r="C76" s="35">
        <v>20</v>
      </c>
      <c r="D76">
        <v>3897.2370000000001</v>
      </c>
      <c r="E76" s="14" t="s">
        <v>59</v>
      </c>
      <c r="N76" s="23">
        <v>1.8810018810019999</v>
      </c>
      <c r="O76" s="28">
        <v>1.8810018810019999</v>
      </c>
    </row>
    <row r="77" spans="1:15" ht="16" x14ac:dyDescent="0.2">
      <c r="A77" s="15" t="s">
        <v>270</v>
      </c>
      <c r="B77" s="35">
        <v>9</v>
      </c>
      <c r="C77" s="35">
        <v>22</v>
      </c>
      <c r="D77">
        <v>3899.6080000000002</v>
      </c>
      <c r="E77" s="33" t="s">
        <v>269</v>
      </c>
      <c r="F77" s="28">
        <v>19.998019998019998</v>
      </c>
      <c r="O77" s="28">
        <v>19.998019998019998</v>
      </c>
    </row>
    <row r="78" spans="1:15" ht="16" x14ac:dyDescent="0.2">
      <c r="A78" s="15" t="s">
        <v>329</v>
      </c>
      <c r="B78" s="35">
        <v>12</v>
      </c>
      <c r="C78" s="35">
        <v>9</v>
      </c>
      <c r="D78">
        <v>3975.4659999999999</v>
      </c>
      <c r="E78" s="31" t="s">
        <v>256</v>
      </c>
      <c r="F78" s="32">
        <v>0.5742005742006</v>
      </c>
      <c r="M78" s="32">
        <v>0.5742005742006</v>
      </c>
    </row>
    <row r="79" spans="1:15" ht="16" x14ac:dyDescent="0.2">
      <c r="A79" s="15" t="s">
        <v>295</v>
      </c>
      <c r="B79" s="35">
        <v>10</v>
      </c>
      <c r="C79" s="35">
        <v>23</v>
      </c>
      <c r="D79">
        <v>4091.625</v>
      </c>
      <c r="E79" s="14" t="s">
        <v>59</v>
      </c>
      <c r="L79" s="29">
        <v>6.1380061380060003</v>
      </c>
      <c r="O79" s="28">
        <v>6.1380061380060003</v>
      </c>
    </row>
    <row r="80" spans="1:15" ht="16" x14ac:dyDescent="0.2">
      <c r="A80" s="15" t="s">
        <v>357</v>
      </c>
      <c r="B80" s="35">
        <v>13</v>
      </c>
      <c r="C80" s="35">
        <v>13</v>
      </c>
      <c r="D80">
        <v>4312.0889999999999</v>
      </c>
      <c r="E80" s="14" t="s">
        <v>59</v>
      </c>
      <c r="G80" s="17">
        <v>2.4007524007519998</v>
      </c>
      <c r="M80" s="32">
        <v>0.17325017325020001</v>
      </c>
    </row>
    <row r="81" spans="1:15" ht="16" x14ac:dyDescent="0.2">
      <c r="A81" s="15" t="s">
        <v>378</v>
      </c>
      <c r="B81" s="35">
        <v>14</v>
      </c>
      <c r="C81" s="35">
        <v>10</v>
      </c>
      <c r="D81">
        <v>4411.6530000000002</v>
      </c>
      <c r="E81" s="31" t="s">
        <v>256</v>
      </c>
      <c r="F81" s="32">
        <v>5.4450054450050002E-2</v>
      </c>
      <c r="M81" s="32">
        <v>5.4450054450050002E-2</v>
      </c>
    </row>
    <row r="82" spans="1:15" ht="16" x14ac:dyDescent="0.2">
      <c r="A82" s="15" t="s">
        <v>114</v>
      </c>
      <c r="B82" s="35">
        <v>3</v>
      </c>
      <c r="C82" s="35">
        <v>13</v>
      </c>
      <c r="D82">
        <v>4572.8530000000001</v>
      </c>
      <c r="E82" s="14" t="s">
        <v>59</v>
      </c>
      <c r="G82" s="17">
        <v>49.005049005049997</v>
      </c>
      <c r="I82" s="21">
        <v>0.1980001980002</v>
      </c>
    </row>
    <row r="83" spans="1:15" ht="16" x14ac:dyDescent="0.2">
      <c r="A83" s="15" t="s">
        <v>220</v>
      </c>
      <c r="B83" s="35">
        <v>7</v>
      </c>
      <c r="C83" s="35">
        <v>23</v>
      </c>
      <c r="D83">
        <v>4667.6760000000004</v>
      </c>
      <c r="E83" s="14" t="s">
        <v>75</v>
      </c>
      <c r="J83" s="25">
        <v>0.17325017325020001</v>
      </c>
      <c r="K83" s="27">
        <v>0.17325017325020001</v>
      </c>
      <c r="O83" s="28">
        <v>1.485001485001E-2</v>
      </c>
    </row>
    <row r="84" spans="1:15" ht="16" x14ac:dyDescent="0.2">
      <c r="A84" s="15" t="s">
        <v>377</v>
      </c>
      <c r="B84" s="35">
        <v>14</v>
      </c>
      <c r="C84" s="35">
        <v>9</v>
      </c>
      <c r="D84">
        <v>4776.723</v>
      </c>
      <c r="E84" s="31" t="s">
        <v>256</v>
      </c>
      <c r="F84" s="32">
        <v>5.4450054450050002E-2</v>
      </c>
      <c r="M84" s="32">
        <v>5.4450054450050002E-2</v>
      </c>
    </row>
    <row r="85" spans="1:15" ht="16" x14ac:dyDescent="0.2">
      <c r="A85" s="15" t="s">
        <v>246</v>
      </c>
      <c r="B85" s="35">
        <v>9</v>
      </c>
      <c r="C85" s="35">
        <v>1</v>
      </c>
      <c r="D85">
        <v>4790.9459999999999</v>
      </c>
      <c r="E85" s="14" t="s">
        <v>59</v>
      </c>
      <c r="J85" s="25">
        <v>19.998019998019998</v>
      </c>
      <c r="K85" s="27">
        <v>19.998019998019998</v>
      </c>
    </row>
    <row r="86" spans="1:15" ht="16" x14ac:dyDescent="0.2">
      <c r="A86" s="15" t="s">
        <v>148</v>
      </c>
      <c r="B86" s="35">
        <v>4</v>
      </c>
      <c r="C86" s="35">
        <v>23</v>
      </c>
      <c r="D86">
        <v>4847.84</v>
      </c>
      <c r="E86" s="14" t="s">
        <v>75</v>
      </c>
      <c r="J86" s="25">
        <v>0.17325017325020001</v>
      </c>
      <c r="K86" s="27">
        <v>0.17325017325020001</v>
      </c>
      <c r="O86" s="28">
        <v>0.5742005742006</v>
      </c>
    </row>
    <row r="87" spans="1:15" ht="16" x14ac:dyDescent="0.2">
      <c r="A87" s="15" t="s">
        <v>247</v>
      </c>
      <c r="B87" s="35">
        <v>9</v>
      </c>
      <c r="C87" s="35">
        <v>2</v>
      </c>
      <c r="D87">
        <v>4914.2169999999996</v>
      </c>
      <c r="E87" s="14" t="s">
        <v>59</v>
      </c>
      <c r="J87" s="25">
        <v>19.998019998019998</v>
      </c>
      <c r="K87" s="27">
        <v>19.998019998019998</v>
      </c>
    </row>
    <row r="88" spans="1:15" ht="16" x14ac:dyDescent="0.2">
      <c r="A88" s="15" t="s">
        <v>281</v>
      </c>
      <c r="B88" s="35">
        <v>10</v>
      </c>
      <c r="C88" s="35">
        <v>9</v>
      </c>
      <c r="D88">
        <v>4923.6989999999996</v>
      </c>
      <c r="E88" s="31" t="s">
        <v>256</v>
      </c>
      <c r="F88" s="32">
        <v>6.1380061380060003</v>
      </c>
      <c r="M88" s="32">
        <v>6.1380061380060003</v>
      </c>
    </row>
    <row r="89" spans="1:15" ht="16" x14ac:dyDescent="0.2">
      <c r="A89" s="15" t="s">
        <v>147</v>
      </c>
      <c r="B89" s="35">
        <v>4</v>
      </c>
      <c r="C89" s="35">
        <v>22</v>
      </c>
      <c r="D89">
        <v>4928.4399999999996</v>
      </c>
      <c r="E89" s="14" t="s">
        <v>75</v>
      </c>
      <c r="J89" s="25">
        <v>0.17325017325020001</v>
      </c>
      <c r="K89" s="27">
        <v>0.17325017325020001</v>
      </c>
      <c r="O89" s="28">
        <v>0.5742005742006</v>
      </c>
    </row>
    <row r="90" spans="1:15" ht="16" x14ac:dyDescent="0.2">
      <c r="A90" s="15" t="s">
        <v>68</v>
      </c>
      <c r="B90" s="35">
        <v>1</v>
      </c>
      <c r="C90" s="35">
        <v>18</v>
      </c>
      <c r="D90">
        <v>5385.9620000000004</v>
      </c>
      <c r="E90" s="24" t="s">
        <v>69</v>
      </c>
      <c r="F90" s="25">
        <v>19.998019998019998</v>
      </c>
      <c r="J90" s="25">
        <v>19.998019998019998</v>
      </c>
    </row>
    <row r="91" spans="1:15" ht="16" x14ac:dyDescent="0.2">
      <c r="A91" s="15" t="s">
        <v>382</v>
      </c>
      <c r="B91" s="35">
        <v>14</v>
      </c>
      <c r="C91" s="35">
        <v>14</v>
      </c>
      <c r="D91">
        <v>5573.2389999999996</v>
      </c>
      <c r="E91" s="14" t="s">
        <v>59</v>
      </c>
      <c r="G91" s="17">
        <v>0.51975051975050002</v>
      </c>
      <c r="M91" s="32">
        <v>5.4450054450050002E-2</v>
      </c>
    </row>
    <row r="92" spans="1:15" ht="16" x14ac:dyDescent="0.2">
      <c r="A92" s="15" t="s">
        <v>381</v>
      </c>
      <c r="B92" s="35">
        <v>14</v>
      </c>
      <c r="C92" s="35">
        <v>13</v>
      </c>
      <c r="D92">
        <v>5807.9260000000004</v>
      </c>
      <c r="E92" s="14" t="s">
        <v>59</v>
      </c>
      <c r="G92" s="17">
        <v>0.51975051975050002</v>
      </c>
      <c r="M92" s="32">
        <v>5.4450054450050002E-2</v>
      </c>
    </row>
    <row r="93" spans="1:15" ht="16" x14ac:dyDescent="0.2">
      <c r="A93" s="15" t="s">
        <v>268</v>
      </c>
      <c r="B93" s="35">
        <v>9</v>
      </c>
      <c r="C93" s="35">
        <v>21</v>
      </c>
      <c r="D93">
        <v>5883.7849999999999</v>
      </c>
      <c r="E93" s="33" t="s">
        <v>269</v>
      </c>
      <c r="F93" s="28">
        <v>19.998019998019998</v>
      </c>
      <c r="O93" s="28">
        <v>19.998019998019998</v>
      </c>
    </row>
    <row r="94" spans="1:15" ht="16" x14ac:dyDescent="0.2">
      <c r="A94" s="15" t="s">
        <v>196</v>
      </c>
      <c r="B94" s="35">
        <v>6</v>
      </c>
      <c r="C94" s="35">
        <v>23</v>
      </c>
      <c r="D94">
        <v>6075.8019999999997</v>
      </c>
      <c r="E94" s="14" t="s">
        <v>75</v>
      </c>
      <c r="J94" s="25">
        <v>0.17325017325020001</v>
      </c>
      <c r="K94" s="27">
        <v>0.17325017325020001</v>
      </c>
      <c r="O94" s="28">
        <v>5.4450054450050002E-2</v>
      </c>
    </row>
    <row r="95" spans="1:15" ht="16" x14ac:dyDescent="0.2">
      <c r="A95" s="15" t="s">
        <v>172</v>
      </c>
      <c r="B95" s="35">
        <v>5</v>
      </c>
      <c r="C95" s="35">
        <v>23</v>
      </c>
      <c r="D95">
        <v>6168.2539999999999</v>
      </c>
      <c r="E95" s="14" t="s">
        <v>75</v>
      </c>
      <c r="J95" s="25">
        <v>0.17325017325020001</v>
      </c>
      <c r="K95" s="27">
        <v>0.17325017325020001</v>
      </c>
      <c r="O95" s="28">
        <v>0.17325017325020001</v>
      </c>
    </row>
    <row r="96" spans="1:15" ht="16" x14ac:dyDescent="0.2">
      <c r="A96" s="15" t="s">
        <v>195</v>
      </c>
      <c r="B96" s="35">
        <v>6</v>
      </c>
      <c r="C96" s="35">
        <v>22</v>
      </c>
      <c r="D96">
        <v>6426.6480000000001</v>
      </c>
      <c r="E96" s="14" t="s">
        <v>75</v>
      </c>
      <c r="J96" s="25">
        <v>0.17325017325020001</v>
      </c>
      <c r="K96" s="27">
        <v>0.17325017325020001</v>
      </c>
      <c r="O96" s="28">
        <v>5.4450054450050002E-2</v>
      </c>
    </row>
    <row r="97" spans="1:15" ht="16" x14ac:dyDescent="0.2">
      <c r="A97" s="15" t="s">
        <v>334</v>
      </c>
      <c r="B97" s="35">
        <v>12</v>
      </c>
      <c r="C97" s="35">
        <v>14</v>
      </c>
      <c r="D97">
        <v>6462.2070000000003</v>
      </c>
      <c r="E97" s="14" t="s">
        <v>59</v>
      </c>
      <c r="G97" s="17">
        <v>10.89001089001</v>
      </c>
      <c r="M97" s="32">
        <v>0.5742005742006</v>
      </c>
    </row>
    <row r="98" spans="1:15" ht="16" x14ac:dyDescent="0.2">
      <c r="A98" s="15" t="s">
        <v>310</v>
      </c>
      <c r="B98" s="35">
        <v>11</v>
      </c>
      <c r="C98" s="35">
        <v>14</v>
      </c>
      <c r="D98">
        <v>6481.1710000000003</v>
      </c>
      <c r="E98" s="14" t="s">
        <v>59</v>
      </c>
      <c r="G98" s="17">
        <v>49.005049005049997</v>
      </c>
      <c r="M98" s="32">
        <v>1.8810018810019999</v>
      </c>
    </row>
    <row r="99" spans="1:15" ht="16" x14ac:dyDescent="0.2">
      <c r="A99" s="15" t="s">
        <v>123</v>
      </c>
      <c r="B99" s="35">
        <v>3</v>
      </c>
      <c r="C99" s="35">
        <v>22</v>
      </c>
      <c r="D99">
        <v>6677.93</v>
      </c>
      <c r="E99" s="14" t="s">
        <v>75</v>
      </c>
      <c r="J99" s="25">
        <v>0.17325017325020001</v>
      </c>
      <c r="K99" s="27">
        <v>0.17325017325020001</v>
      </c>
      <c r="O99" s="28">
        <v>1.8810018810019999</v>
      </c>
    </row>
    <row r="100" spans="1:15" ht="16" x14ac:dyDescent="0.2">
      <c r="A100" s="15" t="s">
        <v>171</v>
      </c>
      <c r="B100" s="35">
        <v>5</v>
      </c>
      <c r="C100" s="35">
        <v>22</v>
      </c>
      <c r="D100">
        <v>6677.93</v>
      </c>
      <c r="E100" s="14" t="s">
        <v>75</v>
      </c>
      <c r="J100" s="25">
        <v>0.17325017325020001</v>
      </c>
      <c r="K100" s="27">
        <v>0.17325017325020001</v>
      </c>
      <c r="O100" s="28">
        <v>0.17325017325020001</v>
      </c>
    </row>
    <row r="101" spans="1:15" ht="16" x14ac:dyDescent="0.2">
      <c r="A101" s="15" t="s">
        <v>339</v>
      </c>
      <c r="B101" s="35">
        <v>12</v>
      </c>
      <c r="C101" s="35">
        <v>19</v>
      </c>
      <c r="D101">
        <v>6758.53</v>
      </c>
      <c r="E101" s="14" t="s">
        <v>59</v>
      </c>
      <c r="N101" s="23">
        <v>0.5742005742006</v>
      </c>
      <c r="O101" s="28">
        <v>0.5742005742006</v>
      </c>
    </row>
    <row r="102" spans="1:15" ht="16" x14ac:dyDescent="0.2">
      <c r="A102" s="15" t="s">
        <v>139</v>
      </c>
      <c r="B102" s="35">
        <v>4</v>
      </c>
      <c r="C102" s="35">
        <v>14</v>
      </c>
      <c r="D102">
        <v>7216.0519999999997</v>
      </c>
      <c r="E102" s="22" t="s">
        <v>64</v>
      </c>
      <c r="F102" s="23">
        <v>9.9990099990099992</v>
      </c>
      <c r="N102" s="23">
        <v>9.9990099990099992</v>
      </c>
    </row>
    <row r="103" spans="1:15" ht="16" x14ac:dyDescent="0.2">
      <c r="A103" s="15" t="s">
        <v>137</v>
      </c>
      <c r="B103" s="35">
        <v>4</v>
      </c>
      <c r="C103" s="35">
        <v>12</v>
      </c>
      <c r="D103">
        <v>7476.8159999999998</v>
      </c>
      <c r="E103" s="14" t="s">
        <v>59</v>
      </c>
      <c r="G103" s="17">
        <v>10.89001089001</v>
      </c>
      <c r="I103" s="21">
        <v>6.4350064350059993E-2</v>
      </c>
    </row>
    <row r="104" spans="1:15" ht="16" x14ac:dyDescent="0.2">
      <c r="A104" s="15" t="s">
        <v>113</v>
      </c>
      <c r="B104" s="35">
        <v>3</v>
      </c>
      <c r="C104" s="35">
        <v>12</v>
      </c>
      <c r="D104">
        <v>7898.78</v>
      </c>
      <c r="E104" s="14" t="s">
        <v>59</v>
      </c>
      <c r="G104" s="17">
        <v>49.005049005049997</v>
      </c>
      <c r="I104" s="21">
        <v>0.1980001980002</v>
      </c>
    </row>
    <row r="105" spans="1:15" ht="16" x14ac:dyDescent="0.2">
      <c r="A105" s="15" t="s">
        <v>286</v>
      </c>
      <c r="B105" s="35">
        <v>10</v>
      </c>
      <c r="C105" s="35">
        <v>14</v>
      </c>
      <c r="D105">
        <v>7943.8209999999999</v>
      </c>
      <c r="E105" s="14" t="s">
        <v>59</v>
      </c>
      <c r="G105" s="17">
        <v>221.26522126520001</v>
      </c>
      <c r="M105" s="32">
        <v>6.1380061380060003</v>
      </c>
    </row>
    <row r="106" spans="1:15" ht="16" x14ac:dyDescent="0.2">
      <c r="A106" s="15" t="s">
        <v>243</v>
      </c>
      <c r="B106" s="35">
        <v>8</v>
      </c>
      <c r="C106" s="35">
        <v>22</v>
      </c>
      <c r="D106">
        <v>8254.3670000000002</v>
      </c>
      <c r="E106" s="14" t="s">
        <v>75</v>
      </c>
      <c r="J106" s="25">
        <v>0.17325017325020001</v>
      </c>
      <c r="K106" s="27">
        <v>0.17325017325020001</v>
      </c>
      <c r="O106" s="28">
        <v>4.950004950005E-3</v>
      </c>
    </row>
    <row r="107" spans="1:15" ht="16" x14ac:dyDescent="0.2">
      <c r="A107" s="15" t="s">
        <v>364</v>
      </c>
      <c r="B107" s="35">
        <v>13</v>
      </c>
      <c r="C107" s="35">
        <v>20</v>
      </c>
      <c r="D107">
        <v>8282.8130000000001</v>
      </c>
      <c r="E107" s="14" t="s">
        <v>59</v>
      </c>
      <c r="N107" s="23">
        <v>0.17325017325020001</v>
      </c>
      <c r="O107" s="28">
        <v>0.17325017325020001</v>
      </c>
    </row>
    <row r="108" spans="1:15" ht="16" x14ac:dyDescent="0.2">
      <c r="A108" s="15" t="s">
        <v>157</v>
      </c>
      <c r="B108" s="35">
        <v>5</v>
      </c>
      <c r="C108" s="35">
        <v>8</v>
      </c>
      <c r="D108">
        <v>8479.5720000000001</v>
      </c>
      <c r="E108" s="20" t="s">
        <v>55</v>
      </c>
      <c r="F108" s="21">
        <v>2.079002079002E-2</v>
      </c>
      <c r="I108" s="21">
        <v>2.079002079002E-2</v>
      </c>
    </row>
    <row r="109" spans="1:15" ht="16" x14ac:dyDescent="0.2">
      <c r="A109" s="15" t="s">
        <v>187</v>
      </c>
      <c r="B109" s="35">
        <v>6</v>
      </c>
      <c r="C109" s="35">
        <v>14</v>
      </c>
      <c r="D109">
        <v>8545.9480000000003</v>
      </c>
      <c r="E109" s="22" t="s">
        <v>64</v>
      </c>
      <c r="F109" s="23">
        <v>9.9990099990099992</v>
      </c>
      <c r="N109" s="23">
        <v>9.9990099990099992</v>
      </c>
    </row>
    <row r="110" spans="1:15" ht="16" x14ac:dyDescent="0.2">
      <c r="A110" s="15" t="s">
        <v>368</v>
      </c>
      <c r="B110" s="35">
        <v>13</v>
      </c>
      <c r="C110" s="35">
        <v>24</v>
      </c>
      <c r="D110">
        <v>8654.9950000000008</v>
      </c>
      <c r="E110" s="14" t="s">
        <v>59</v>
      </c>
      <c r="L110" s="29">
        <v>0.17325017325020001</v>
      </c>
      <c r="O110" s="28">
        <v>0.17325017325020001</v>
      </c>
    </row>
    <row r="111" spans="1:15" ht="16" x14ac:dyDescent="0.2">
      <c r="A111" s="15" t="s">
        <v>219</v>
      </c>
      <c r="B111" s="35">
        <v>7</v>
      </c>
      <c r="C111" s="35">
        <v>22</v>
      </c>
      <c r="D111">
        <v>8716.6309999999994</v>
      </c>
      <c r="E111" s="14" t="s">
        <v>75</v>
      </c>
      <c r="J111" s="25">
        <v>0.17325017325020001</v>
      </c>
      <c r="K111" s="27">
        <v>0.17325017325020001</v>
      </c>
      <c r="O111" s="28">
        <v>1.485001485001E-2</v>
      </c>
    </row>
    <row r="112" spans="1:15" ht="16" x14ac:dyDescent="0.2">
      <c r="A112" s="15" t="s">
        <v>63</v>
      </c>
      <c r="B112" s="35">
        <v>1</v>
      </c>
      <c r="C112" s="35">
        <v>14</v>
      </c>
      <c r="D112">
        <v>8989.2469999999994</v>
      </c>
      <c r="E112" s="22" t="s">
        <v>64</v>
      </c>
      <c r="F112" s="23">
        <v>9.9990099990099992</v>
      </c>
      <c r="N112" s="23">
        <v>9.9990099990099992</v>
      </c>
    </row>
    <row r="113" spans="1:15" ht="16" x14ac:dyDescent="0.2">
      <c r="A113" s="15" t="s">
        <v>333</v>
      </c>
      <c r="B113" s="35">
        <v>12</v>
      </c>
      <c r="C113" s="35">
        <v>13</v>
      </c>
      <c r="D113">
        <v>8989.2469999999994</v>
      </c>
      <c r="E113" s="14" t="s">
        <v>59</v>
      </c>
      <c r="G113" s="17">
        <v>10.89001089001</v>
      </c>
      <c r="M113" s="32">
        <v>0.5742005742006</v>
      </c>
    </row>
    <row r="114" spans="1:15" ht="16" x14ac:dyDescent="0.2">
      <c r="A114" s="15" t="s">
        <v>320</v>
      </c>
      <c r="B114" s="35">
        <v>11</v>
      </c>
      <c r="C114" s="35">
        <v>24</v>
      </c>
      <c r="D114">
        <v>9074.5879999999997</v>
      </c>
      <c r="E114" s="14" t="s">
        <v>59</v>
      </c>
      <c r="L114" s="29">
        <v>1.8810018810019999</v>
      </c>
      <c r="O114" s="28">
        <v>1.8810018810019999</v>
      </c>
    </row>
    <row r="115" spans="1:15" ht="16" x14ac:dyDescent="0.2">
      <c r="A115" s="15" t="s">
        <v>211</v>
      </c>
      <c r="B115" s="35">
        <v>7</v>
      </c>
      <c r="C115" s="35">
        <v>14</v>
      </c>
      <c r="D115">
        <v>9257.1229999999996</v>
      </c>
      <c r="E115" s="22" t="s">
        <v>64</v>
      </c>
      <c r="F115" s="23">
        <v>9.9990099990099992</v>
      </c>
      <c r="N115" s="23">
        <v>9.9990099990099992</v>
      </c>
    </row>
    <row r="116" spans="1:15" ht="16" x14ac:dyDescent="0.2">
      <c r="A116" s="15" t="s">
        <v>138</v>
      </c>
      <c r="B116" s="35">
        <v>4</v>
      </c>
      <c r="C116" s="35">
        <v>13</v>
      </c>
      <c r="D116">
        <v>9437.2870000000003</v>
      </c>
      <c r="E116" s="14" t="s">
        <v>59</v>
      </c>
      <c r="G116" s="17">
        <v>10.89001089001</v>
      </c>
      <c r="I116" s="21">
        <v>6.4350064350059993E-2</v>
      </c>
    </row>
    <row r="117" spans="1:15" ht="16" x14ac:dyDescent="0.2">
      <c r="A117" s="15" t="s">
        <v>319</v>
      </c>
      <c r="B117" s="35">
        <v>11</v>
      </c>
      <c r="C117" s="35">
        <v>23</v>
      </c>
      <c r="D117">
        <v>9750.2039999999997</v>
      </c>
      <c r="E117" s="14" t="s">
        <v>59</v>
      </c>
      <c r="L117" s="29">
        <v>1.8810018810019999</v>
      </c>
      <c r="O117" s="28">
        <v>1.8810018810019999</v>
      </c>
    </row>
    <row r="118" spans="1:15" ht="16" x14ac:dyDescent="0.2">
      <c r="A118" s="15" t="s">
        <v>366</v>
      </c>
      <c r="B118" s="35">
        <v>13</v>
      </c>
      <c r="C118" s="35">
        <v>22</v>
      </c>
      <c r="D118">
        <v>9861.6209999999992</v>
      </c>
      <c r="E118" s="33" t="s">
        <v>269</v>
      </c>
      <c r="F118" s="28">
        <v>0.17325017325020001</v>
      </c>
      <c r="O118" s="28">
        <v>0.17325017325020001</v>
      </c>
    </row>
    <row r="119" spans="1:15" ht="16" x14ac:dyDescent="0.2">
      <c r="A119" s="15" t="s">
        <v>367</v>
      </c>
      <c r="B119" s="35">
        <v>13</v>
      </c>
      <c r="C119" s="35">
        <v>23</v>
      </c>
      <c r="D119">
        <v>9958.8150000000005</v>
      </c>
      <c r="E119" s="14" t="s">
        <v>59</v>
      </c>
      <c r="L119" s="29">
        <v>0.17325017325020001</v>
      </c>
      <c r="O119" s="28">
        <v>0.17325017325020001</v>
      </c>
    </row>
    <row r="120" spans="1:15" ht="16" x14ac:dyDescent="0.2">
      <c r="A120" s="15" t="s">
        <v>344</v>
      </c>
      <c r="B120" s="35">
        <v>12</v>
      </c>
      <c r="C120" s="35">
        <v>24</v>
      </c>
      <c r="D120">
        <v>10165.056</v>
      </c>
      <c r="E120" s="14" t="s">
        <v>59</v>
      </c>
      <c r="L120" s="29">
        <v>0.5742005742006</v>
      </c>
      <c r="O120" s="28">
        <v>0.5742005742006</v>
      </c>
    </row>
    <row r="121" spans="1:15" ht="16" x14ac:dyDescent="0.2">
      <c r="A121" s="15" t="s">
        <v>403</v>
      </c>
      <c r="B121" s="35">
        <v>15</v>
      </c>
      <c r="C121" s="35">
        <v>11</v>
      </c>
      <c r="D121">
        <v>10172.168</v>
      </c>
      <c r="E121" s="14" t="s">
        <v>59</v>
      </c>
      <c r="I121" s="21">
        <v>1.980001980002E-3</v>
      </c>
      <c r="M121" s="32">
        <v>1.485001485001E-2</v>
      </c>
    </row>
    <row r="122" spans="1:15" ht="16" x14ac:dyDescent="0.2">
      <c r="A122" s="15" t="s">
        <v>103</v>
      </c>
      <c r="B122" s="35">
        <v>3</v>
      </c>
      <c r="C122" s="35">
        <v>2</v>
      </c>
      <c r="D122">
        <v>10195.874</v>
      </c>
      <c r="E122" s="16" t="s">
        <v>47</v>
      </c>
      <c r="F122" s="17">
        <v>49.005049005049997</v>
      </c>
      <c r="G122" s="17">
        <v>49.005049005049997</v>
      </c>
    </row>
    <row r="123" spans="1:15" ht="16" x14ac:dyDescent="0.2">
      <c r="A123" s="15" t="s">
        <v>158</v>
      </c>
      <c r="B123" s="35">
        <v>5</v>
      </c>
      <c r="C123" s="35">
        <v>9</v>
      </c>
      <c r="D123">
        <v>10383.148999999999</v>
      </c>
      <c r="E123" s="20" t="s">
        <v>55</v>
      </c>
      <c r="F123" s="21">
        <v>2.079002079002E-2</v>
      </c>
      <c r="I123" s="21">
        <v>2.079002079002E-2</v>
      </c>
    </row>
    <row r="124" spans="1:15" ht="16" x14ac:dyDescent="0.2">
      <c r="A124" s="15" t="s">
        <v>285</v>
      </c>
      <c r="B124" s="35">
        <v>10</v>
      </c>
      <c r="C124" s="35">
        <v>13</v>
      </c>
      <c r="D124">
        <v>10402.114</v>
      </c>
      <c r="E124" s="14" t="s">
        <v>59</v>
      </c>
      <c r="G124" s="17">
        <v>221.26522126520001</v>
      </c>
      <c r="M124" s="32">
        <v>6.1380061380060003</v>
      </c>
    </row>
    <row r="125" spans="1:15" ht="16" x14ac:dyDescent="0.2">
      <c r="A125" s="15" t="s">
        <v>91</v>
      </c>
      <c r="B125" s="35">
        <v>2</v>
      </c>
      <c r="C125" s="35">
        <v>14</v>
      </c>
      <c r="D125">
        <v>10674.731</v>
      </c>
      <c r="E125" s="22" t="s">
        <v>64</v>
      </c>
      <c r="F125" s="23">
        <v>9.9990099990099992</v>
      </c>
      <c r="N125" s="23">
        <v>9.9990099990099992</v>
      </c>
    </row>
    <row r="126" spans="1:15" ht="16" x14ac:dyDescent="0.2">
      <c r="A126" s="15" t="s">
        <v>363</v>
      </c>
      <c r="B126" s="35">
        <v>13</v>
      </c>
      <c r="C126" s="35">
        <v>19</v>
      </c>
      <c r="D126">
        <v>10771.924999999999</v>
      </c>
      <c r="E126" s="14" t="s">
        <v>59</v>
      </c>
      <c r="N126" s="23">
        <v>0.17325017325020001</v>
      </c>
      <c r="O126" s="28">
        <v>0.17325017325020001</v>
      </c>
    </row>
    <row r="127" spans="1:15" ht="16" x14ac:dyDescent="0.2">
      <c r="A127" s="15" t="s">
        <v>388</v>
      </c>
      <c r="B127" s="35">
        <v>14</v>
      </c>
      <c r="C127" s="35">
        <v>20</v>
      </c>
      <c r="D127">
        <v>10826.448</v>
      </c>
      <c r="E127" s="14" t="s">
        <v>59</v>
      </c>
      <c r="N127" s="23">
        <v>5.4450054450050002E-2</v>
      </c>
      <c r="O127" s="28">
        <v>5.4450054450050002E-2</v>
      </c>
    </row>
    <row r="128" spans="1:15" ht="16" x14ac:dyDescent="0.2">
      <c r="A128" s="15" t="s">
        <v>156</v>
      </c>
      <c r="B128" s="35">
        <v>5</v>
      </c>
      <c r="C128" s="35">
        <v>7</v>
      </c>
      <c r="D128">
        <v>10959.200999999999</v>
      </c>
      <c r="E128" s="20" t="s">
        <v>55</v>
      </c>
      <c r="F128" s="21">
        <v>2.079002079002E-2</v>
      </c>
      <c r="I128" s="21">
        <v>2.079002079002E-2</v>
      </c>
    </row>
    <row r="129" spans="1:15" ht="16" x14ac:dyDescent="0.2">
      <c r="A129" s="15" t="s">
        <v>309</v>
      </c>
      <c r="B129" s="35">
        <v>11</v>
      </c>
      <c r="C129" s="35">
        <v>13</v>
      </c>
      <c r="D129">
        <v>11129.883</v>
      </c>
      <c r="E129" s="14" t="s">
        <v>59</v>
      </c>
      <c r="G129" s="17">
        <v>49.005049005049997</v>
      </c>
      <c r="M129" s="32">
        <v>1.8810018810019999</v>
      </c>
    </row>
    <row r="130" spans="1:15" ht="16" x14ac:dyDescent="0.2">
      <c r="A130" s="15" t="s">
        <v>340</v>
      </c>
      <c r="B130" s="35">
        <v>12</v>
      </c>
      <c r="C130" s="35">
        <v>20</v>
      </c>
      <c r="D130">
        <v>11201</v>
      </c>
      <c r="E130" s="14" t="s">
        <v>59</v>
      </c>
      <c r="N130" s="23">
        <v>0.5742005742006</v>
      </c>
      <c r="O130" s="28">
        <v>0.5742005742006</v>
      </c>
    </row>
    <row r="131" spans="1:15" ht="16" x14ac:dyDescent="0.2">
      <c r="A131" s="15" t="s">
        <v>244</v>
      </c>
      <c r="B131" s="35">
        <v>8</v>
      </c>
      <c r="C131" s="35">
        <v>23</v>
      </c>
      <c r="D131">
        <v>11257.895</v>
      </c>
      <c r="E131" s="14" t="s">
        <v>75</v>
      </c>
      <c r="J131" s="25">
        <v>0.17325017325020001</v>
      </c>
      <c r="K131" s="27">
        <v>0.17325017325020001</v>
      </c>
      <c r="O131" s="28">
        <v>4.950004950005E-3</v>
      </c>
    </row>
    <row r="132" spans="1:15" ht="16" x14ac:dyDescent="0.2">
      <c r="A132" s="15" t="s">
        <v>140</v>
      </c>
      <c r="B132" s="35">
        <v>4</v>
      </c>
      <c r="C132" s="35">
        <v>15</v>
      </c>
      <c r="D132">
        <v>11347.977000000001</v>
      </c>
      <c r="E132" s="22" t="s">
        <v>64</v>
      </c>
      <c r="F132" s="23">
        <v>9.9990099990099992</v>
      </c>
      <c r="N132" s="23">
        <v>9.9990099990099992</v>
      </c>
    </row>
    <row r="133" spans="1:15" ht="16" x14ac:dyDescent="0.2">
      <c r="A133" s="15" t="s">
        <v>365</v>
      </c>
      <c r="B133" s="35">
        <v>13</v>
      </c>
      <c r="C133" s="35">
        <v>21</v>
      </c>
      <c r="D133">
        <v>11504.434999999999</v>
      </c>
      <c r="E133" s="33" t="s">
        <v>269</v>
      </c>
      <c r="F133" s="28">
        <v>0.17325017325020001</v>
      </c>
      <c r="O133" s="28">
        <v>0.17325017325020001</v>
      </c>
    </row>
    <row r="134" spans="1:15" ht="16" x14ac:dyDescent="0.2">
      <c r="A134" s="15" t="s">
        <v>391</v>
      </c>
      <c r="B134" s="35">
        <v>14</v>
      </c>
      <c r="C134" s="35">
        <v>23</v>
      </c>
      <c r="D134">
        <v>11535.253000000001</v>
      </c>
      <c r="E134" s="14" t="s">
        <v>59</v>
      </c>
      <c r="L134" s="29">
        <v>5.4450054450050002E-2</v>
      </c>
      <c r="O134" s="28">
        <v>5.4450054450050002E-2</v>
      </c>
    </row>
    <row r="135" spans="1:15" ht="16" x14ac:dyDescent="0.2">
      <c r="A135" s="15" t="s">
        <v>92</v>
      </c>
      <c r="B135" s="35">
        <v>2</v>
      </c>
      <c r="C135" s="35">
        <v>15</v>
      </c>
      <c r="D135">
        <v>11999.887000000001</v>
      </c>
      <c r="E135" s="22" t="s">
        <v>64</v>
      </c>
      <c r="F135" s="23">
        <v>9.9990099990099992</v>
      </c>
      <c r="N135" s="23">
        <v>9.9990099990099992</v>
      </c>
    </row>
    <row r="136" spans="1:15" ht="16" x14ac:dyDescent="0.2">
      <c r="A136" s="15" t="s">
        <v>389</v>
      </c>
      <c r="B136" s="35">
        <v>14</v>
      </c>
      <c r="C136" s="35">
        <v>21</v>
      </c>
      <c r="D136">
        <v>12206.127</v>
      </c>
      <c r="E136" s="33" t="s">
        <v>269</v>
      </c>
      <c r="F136" s="28">
        <v>5.4450054450050002E-2</v>
      </c>
      <c r="O136" s="28">
        <v>5.4450054450050002E-2</v>
      </c>
    </row>
    <row r="137" spans="1:15" ht="16" x14ac:dyDescent="0.2">
      <c r="A137" s="15" t="s">
        <v>88</v>
      </c>
      <c r="B137" s="35">
        <v>2</v>
      </c>
      <c r="C137" s="35">
        <v>11</v>
      </c>
      <c r="D137">
        <v>12355.474</v>
      </c>
      <c r="E137" s="14" t="s">
        <v>59</v>
      </c>
      <c r="G137" s="17">
        <v>221.23892617449999</v>
      </c>
      <c r="H137" s="19">
        <v>106.5328841961</v>
      </c>
    </row>
    <row r="138" spans="1:15" ht="16" x14ac:dyDescent="0.2">
      <c r="A138" s="15" t="s">
        <v>387</v>
      </c>
      <c r="B138" s="35">
        <v>14</v>
      </c>
      <c r="C138" s="35">
        <v>19</v>
      </c>
      <c r="D138">
        <v>12369.697</v>
      </c>
      <c r="E138" s="14" t="s">
        <v>59</v>
      </c>
      <c r="N138" s="23">
        <v>5.4450054450050002E-2</v>
      </c>
      <c r="O138" s="28">
        <v>5.4450054450050002E-2</v>
      </c>
    </row>
    <row r="139" spans="1:15" ht="16" x14ac:dyDescent="0.2">
      <c r="A139" s="15" t="s">
        <v>65</v>
      </c>
      <c r="B139" s="35">
        <v>1</v>
      </c>
      <c r="C139" s="35">
        <v>15</v>
      </c>
      <c r="D139">
        <v>12936.267</v>
      </c>
      <c r="E139" s="22" t="s">
        <v>64</v>
      </c>
      <c r="F139" s="23">
        <v>9.9990099990099992</v>
      </c>
      <c r="N139" s="23">
        <v>9.9990099990099992</v>
      </c>
    </row>
    <row r="140" spans="1:15" ht="16" x14ac:dyDescent="0.2">
      <c r="A140" s="15" t="s">
        <v>163</v>
      </c>
      <c r="B140" s="35">
        <v>5</v>
      </c>
      <c r="C140" s="35">
        <v>14</v>
      </c>
      <c r="D140">
        <v>13000.272000000001</v>
      </c>
      <c r="E140" s="22" t="s">
        <v>64</v>
      </c>
      <c r="F140" s="23">
        <v>9.9990099990099992</v>
      </c>
      <c r="N140" s="23">
        <v>9.9990099990099992</v>
      </c>
    </row>
    <row r="141" spans="1:15" ht="16" x14ac:dyDescent="0.2">
      <c r="A141" s="15" t="s">
        <v>293</v>
      </c>
      <c r="B141" s="35">
        <v>10</v>
      </c>
      <c r="C141" s="35">
        <v>21</v>
      </c>
      <c r="D141">
        <v>13559.728999999999</v>
      </c>
      <c r="E141" s="33" t="s">
        <v>269</v>
      </c>
      <c r="F141" s="28">
        <v>6.1380061380060003</v>
      </c>
      <c r="O141" s="28">
        <v>6.1380061380060003</v>
      </c>
    </row>
    <row r="142" spans="1:15" ht="16" x14ac:dyDescent="0.2">
      <c r="A142" s="15" t="s">
        <v>116</v>
      </c>
      <c r="B142" s="35">
        <v>3</v>
      </c>
      <c r="C142" s="35">
        <v>15</v>
      </c>
      <c r="D142">
        <v>13803.898999999999</v>
      </c>
      <c r="E142" s="22" t="s">
        <v>64</v>
      </c>
      <c r="F142" s="23">
        <v>9.9990099990099992</v>
      </c>
      <c r="N142" s="23">
        <v>9.9990099990099992</v>
      </c>
    </row>
    <row r="143" spans="1:15" ht="16" x14ac:dyDescent="0.2">
      <c r="A143" s="15" t="s">
        <v>406</v>
      </c>
      <c r="B143" s="35">
        <v>15</v>
      </c>
      <c r="C143" s="35">
        <v>14</v>
      </c>
      <c r="D143">
        <v>13886.87</v>
      </c>
      <c r="E143" s="14" t="s">
        <v>59</v>
      </c>
      <c r="G143" s="17">
        <v>0.1237501237501</v>
      </c>
      <c r="M143" s="32">
        <v>1.485001485001E-2</v>
      </c>
    </row>
    <row r="144" spans="1:15" ht="16" x14ac:dyDescent="0.2">
      <c r="A144" s="15" t="s">
        <v>294</v>
      </c>
      <c r="B144" s="35">
        <v>10</v>
      </c>
      <c r="C144" s="35">
        <v>22</v>
      </c>
      <c r="D144">
        <v>13995.916999999999</v>
      </c>
      <c r="E144" s="33" t="s">
        <v>269</v>
      </c>
      <c r="F144" s="28">
        <v>6.1380061380060003</v>
      </c>
      <c r="O144" s="28">
        <v>6.1380061380060003</v>
      </c>
    </row>
    <row r="145" spans="1:15" ht="16" x14ac:dyDescent="0.2">
      <c r="A145" s="15" t="s">
        <v>102</v>
      </c>
      <c r="B145" s="35">
        <v>3</v>
      </c>
      <c r="C145" s="35">
        <v>1</v>
      </c>
      <c r="D145">
        <v>14939.407999999999</v>
      </c>
      <c r="E145" s="16" t="s">
        <v>47</v>
      </c>
      <c r="F145" s="17">
        <v>49.005049005049997</v>
      </c>
      <c r="G145" s="17">
        <v>49.005049005049997</v>
      </c>
    </row>
    <row r="146" spans="1:15" ht="16" x14ac:dyDescent="0.2">
      <c r="A146" s="15" t="s">
        <v>235</v>
      </c>
      <c r="B146" s="35">
        <v>8</v>
      </c>
      <c r="C146" s="35">
        <v>14</v>
      </c>
      <c r="D146">
        <v>15098.236999999999</v>
      </c>
      <c r="E146" s="22" t="s">
        <v>64</v>
      </c>
      <c r="F146" s="23">
        <v>9.9990099990099992</v>
      </c>
      <c r="N146" s="23">
        <v>9.9990099990099992</v>
      </c>
    </row>
    <row r="147" spans="1:15" ht="16" x14ac:dyDescent="0.2">
      <c r="A147" s="15" t="s">
        <v>392</v>
      </c>
      <c r="B147" s="35">
        <v>14</v>
      </c>
      <c r="C147" s="35">
        <v>24</v>
      </c>
      <c r="D147">
        <v>15200.173000000001</v>
      </c>
      <c r="E147" s="14" t="s">
        <v>59</v>
      </c>
      <c r="L147" s="29">
        <v>5.4450054450050002E-2</v>
      </c>
      <c r="O147" s="28">
        <v>5.4450054450050002E-2</v>
      </c>
    </row>
    <row r="148" spans="1:15" ht="16" x14ac:dyDescent="0.2">
      <c r="A148" s="15" t="s">
        <v>87</v>
      </c>
      <c r="B148" s="35">
        <v>2</v>
      </c>
      <c r="C148" s="35">
        <v>10</v>
      </c>
      <c r="D148">
        <v>15401.672</v>
      </c>
      <c r="E148" s="14" t="s">
        <v>59</v>
      </c>
      <c r="G148" s="17">
        <v>221.23892617449999</v>
      </c>
      <c r="H148" s="19">
        <v>106.5328841961</v>
      </c>
    </row>
    <row r="149" spans="1:15" ht="16" x14ac:dyDescent="0.2">
      <c r="A149" s="15" t="s">
        <v>162</v>
      </c>
      <c r="B149" s="35">
        <v>5</v>
      </c>
      <c r="C149" s="35">
        <v>13</v>
      </c>
      <c r="D149">
        <v>15584.207</v>
      </c>
      <c r="E149" s="14" t="s">
        <v>59</v>
      </c>
      <c r="G149" s="17">
        <v>2.4007524007519998</v>
      </c>
      <c r="I149" s="21">
        <v>2.079002079002E-2</v>
      </c>
    </row>
    <row r="150" spans="1:15" ht="16" x14ac:dyDescent="0.2">
      <c r="A150" s="15" t="s">
        <v>404</v>
      </c>
      <c r="B150" s="35">
        <v>15</v>
      </c>
      <c r="C150" s="35">
        <v>12</v>
      </c>
      <c r="D150">
        <v>15785.706</v>
      </c>
      <c r="E150" s="14" t="s">
        <v>59</v>
      </c>
      <c r="I150" s="21">
        <v>1.980001980002E-3</v>
      </c>
      <c r="M150" s="32">
        <v>1.485001485001E-2</v>
      </c>
    </row>
    <row r="151" spans="1:15" ht="16" x14ac:dyDescent="0.2">
      <c r="A151" s="15" t="s">
        <v>78</v>
      </c>
      <c r="B151" s="35">
        <v>2</v>
      </c>
      <c r="C151" s="35">
        <v>1</v>
      </c>
      <c r="D151">
        <v>15925.57</v>
      </c>
      <c r="E151" s="16" t="s">
        <v>47</v>
      </c>
      <c r="F151" s="17">
        <v>221.26522126520001</v>
      </c>
      <c r="G151" s="17">
        <v>221.26522126520001</v>
      </c>
    </row>
    <row r="152" spans="1:15" ht="16" x14ac:dyDescent="0.2">
      <c r="A152" s="15" t="s">
        <v>341</v>
      </c>
      <c r="B152" s="35">
        <v>12</v>
      </c>
      <c r="C152" s="35">
        <v>21</v>
      </c>
      <c r="D152">
        <v>16072.547</v>
      </c>
      <c r="E152" s="33" t="s">
        <v>269</v>
      </c>
      <c r="F152" s="28">
        <v>0.5742005742006</v>
      </c>
      <c r="O152" s="28">
        <v>0.5742005742006</v>
      </c>
    </row>
    <row r="153" spans="1:15" ht="16" x14ac:dyDescent="0.2">
      <c r="A153" s="15" t="s">
        <v>280</v>
      </c>
      <c r="B153" s="35">
        <v>10</v>
      </c>
      <c r="C153" s="35">
        <v>8</v>
      </c>
      <c r="D153">
        <v>16138.923000000001</v>
      </c>
      <c r="E153" s="14" t="s">
        <v>59</v>
      </c>
      <c r="K153" s="27">
        <v>6.1380061380060003</v>
      </c>
      <c r="L153" s="29">
        <v>6.1380061380060003</v>
      </c>
    </row>
    <row r="154" spans="1:15" ht="16" x14ac:dyDescent="0.2">
      <c r="A154" s="15" t="s">
        <v>390</v>
      </c>
      <c r="B154" s="35">
        <v>14</v>
      </c>
      <c r="C154" s="35">
        <v>22</v>
      </c>
      <c r="D154">
        <v>16212.411</v>
      </c>
      <c r="E154" s="33" t="s">
        <v>269</v>
      </c>
      <c r="F154" s="28">
        <v>5.4450054450050002E-2</v>
      </c>
      <c r="O154" s="28">
        <v>5.4450054450050002E-2</v>
      </c>
    </row>
    <row r="155" spans="1:15" ht="16" x14ac:dyDescent="0.2">
      <c r="A155" s="15" t="s">
        <v>234</v>
      </c>
      <c r="B155" s="35">
        <v>8</v>
      </c>
      <c r="C155" s="35">
        <v>13</v>
      </c>
      <c r="D155">
        <v>16309.603999999999</v>
      </c>
      <c r="E155" s="14" t="s">
        <v>59</v>
      </c>
      <c r="G155" s="17">
        <v>2.475002475002E-2</v>
      </c>
      <c r="I155" s="21">
        <v>6.435006435006E-4</v>
      </c>
    </row>
    <row r="156" spans="1:15" ht="16" x14ac:dyDescent="0.2">
      <c r="A156" s="15" t="s">
        <v>115</v>
      </c>
      <c r="B156" s="35">
        <v>3</v>
      </c>
      <c r="C156" s="35">
        <v>14</v>
      </c>
      <c r="D156">
        <v>16511.103999999999</v>
      </c>
      <c r="E156" s="22" t="s">
        <v>64</v>
      </c>
      <c r="F156" s="23">
        <v>9.9990099990099992</v>
      </c>
      <c r="N156" s="23">
        <v>9.9990099990099992</v>
      </c>
    </row>
    <row r="157" spans="1:15" ht="16" x14ac:dyDescent="0.2">
      <c r="A157" s="15" t="s">
        <v>161</v>
      </c>
      <c r="B157" s="35">
        <v>5</v>
      </c>
      <c r="C157" s="35">
        <v>12</v>
      </c>
      <c r="D157">
        <v>16620.150000000001</v>
      </c>
      <c r="E157" s="14" t="s">
        <v>59</v>
      </c>
      <c r="G157" s="17">
        <v>2.4007524007519998</v>
      </c>
      <c r="I157" s="21">
        <v>2.079002079002E-2</v>
      </c>
    </row>
    <row r="158" spans="1:15" ht="16" x14ac:dyDescent="0.2">
      <c r="A158" s="15" t="s">
        <v>318</v>
      </c>
      <c r="B158" s="35">
        <v>11</v>
      </c>
      <c r="C158" s="35">
        <v>22</v>
      </c>
      <c r="D158">
        <v>16916.474999999999</v>
      </c>
      <c r="E158" s="33" t="s">
        <v>269</v>
      </c>
      <c r="F158" s="28">
        <v>1.8810018810019999</v>
      </c>
      <c r="O158" s="28">
        <v>1.8810018810019999</v>
      </c>
    </row>
    <row r="159" spans="1:15" ht="16" x14ac:dyDescent="0.2">
      <c r="A159" s="15" t="s">
        <v>343</v>
      </c>
      <c r="B159" s="35">
        <v>12</v>
      </c>
      <c r="C159" s="35">
        <v>23</v>
      </c>
      <c r="D159">
        <v>17056.338</v>
      </c>
      <c r="E159" s="14" t="s">
        <v>59</v>
      </c>
      <c r="L159" s="29">
        <v>0.5742005742006</v>
      </c>
      <c r="O159" s="28">
        <v>0.5742005742006</v>
      </c>
    </row>
    <row r="160" spans="1:15" ht="16" x14ac:dyDescent="0.2">
      <c r="A160" s="15" t="s">
        <v>80</v>
      </c>
      <c r="B160" s="35">
        <v>2</v>
      </c>
      <c r="C160" s="35">
        <v>3</v>
      </c>
      <c r="D160">
        <v>17238.873</v>
      </c>
      <c r="E160" s="16" t="s">
        <v>47</v>
      </c>
      <c r="F160" s="17">
        <v>221.26522126520001</v>
      </c>
      <c r="G160" s="17">
        <v>221.26522126520001</v>
      </c>
    </row>
    <row r="161" spans="1:15" ht="16" x14ac:dyDescent="0.2">
      <c r="A161" s="15" t="s">
        <v>279</v>
      </c>
      <c r="B161" s="35">
        <v>10</v>
      </c>
      <c r="C161" s="35">
        <v>7</v>
      </c>
      <c r="D161">
        <v>17525.713</v>
      </c>
      <c r="E161" s="14" t="s">
        <v>59</v>
      </c>
      <c r="K161" s="27">
        <v>6.1380061380060003</v>
      </c>
      <c r="L161" s="29">
        <v>6.1380061380060003</v>
      </c>
    </row>
    <row r="162" spans="1:15" ht="16" x14ac:dyDescent="0.2">
      <c r="A162" s="15" t="s">
        <v>238</v>
      </c>
      <c r="B162" s="35">
        <v>8</v>
      </c>
      <c r="C162" s="35">
        <v>17</v>
      </c>
      <c r="D162">
        <v>17838.631000000001</v>
      </c>
    </row>
    <row r="163" spans="1:15" ht="16" x14ac:dyDescent="0.2">
      <c r="A163" s="15" t="s">
        <v>412</v>
      </c>
      <c r="B163" s="35">
        <v>15</v>
      </c>
      <c r="C163" s="35">
        <v>20</v>
      </c>
      <c r="D163">
        <v>17869.447</v>
      </c>
      <c r="E163" s="14" t="s">
        <v>59</v>
      </c>
      <c r="N163" s="23">
        <v>1.485001485001E-2</v>
      </c>
      <c r="O163" s="28">
        <v>1.485001485001E-2</v>
      </c>
    </row>
    <row r="164" spans="1:15" ht="16" x14ac:dyDescent="0.2">
      <c r="A164" s="15" t="s">
        <v>180</v>
      </c>
      <c r="B164" s="35">
        <v>6</v>
      </c>
      <c r="C164" s="35">
        <v>7</v>
      </c>
      <c r="D164">
        <v>17950.046999999999</v>
      </c>
      <c r="E164" s="20" t="s">
        <v>55</v>
      </c>
      <c r="F164" s="21">
        <v>6.9300069300070001E-3</v>
      </c>
      <c r="I164" s="21">
        <v>6.9300069300070001E-3</v>
      </c>
    </row>
    <row r="165" spans="1:15" ht="16" x14ac:dyDescent="0.2">
      <c r="A165" s="15" t="s">
        <v>342</v>
      </c>
      <c r="B165" s="35">
        <v>12</v>
      </c>
      <c r="C165" s="35">
        <v>22</v>
      </c>
      <c r="D165">
        <v>18111.248</v>
      </c>
      <c r="E165" s="33" t="s">
        <v>269</v>
      </c>
      <c r="F165" s="28">
        <v>0.5742005742006</v>
      </c>
      <c r="O165" s="28">
        <v>0.5742005742006</v>
      </c>
    </row>
    <row r="166" spans="1:15" ht="16" x14ac:dyDescent="0.2">
      <c r="A166" s="15" t="s">
        <v>274</v>
      </c>
      <c r="B166" s="35">
        <v>10</v>
      </c>
      <c r="C166" s="35">
        <v>2</v>
      </c>
      <c r="D166">
        <v>18137.324000000001</v>
      </c>
      <c r="E166" s="14" t="s">
        <v>59</v>
      </c>
      <c r="J166" s="25">
        <v>6.1380061380060003</v>
      </c>
      <c r="K166" s="27">
        <v>6.1380061380060003</v>
      </c>
    </row>
    <row r="167" spans="1:15" ht="16" x14ac:dyDescent="0.2">
      <c r="A167" s="15" t="s">
        <v>405</v>
      </c>
      <c r="B167" s="35">
        <v>15</v>
      </c>
      <c r="C167" s="35">
        <v>13</v>
      </c>
      <c r="D167">
        <v>18457.351999999999</v>
      </c>
      <c r="E167" s="14" t="s">
        <v>59</v>
      </c>
      <c r="G167" s="17">
        <v>0.1237501237501</v>
      </c>
      <c r="M167" s="32">
        <v>1.485001485001E-2</v>
      </c>
    </row>
    <row r="168" spans="1:15" ht="16" x14ac:dyDescent="0.2">
      <c r="A168" s="15" t="s">
        <v>290</v>
      </c>
      <c r="B168" s="35">
        <v>10</v>
      </c>
      <c r="C168" s="35">
        <v>18</v>
      </c>
      <c r="D168">
        <v>18732.34</v>
      </c>
      <c r="E168" s="14" t="s">
        <v>59</v>
      </c>
      <c r="L168" s="29">
        <v>6.1380061380060003</v>
      </c>
      <c r="N168" s="23">
        <v>6.1380061380060003</v>
      </c>
    </row>
    <row r="169" spans="1:15" ht="16" x14ac:dyDescent="0.2">
      <c r="A169" s="15" t="s">
        <v>317</v>
      </c>
      <c r="B169" s="35">
        <v>11</v>
      </c>
      <c r="C169" s="35">
        <v>21</v>
      </c>
      <c r="D169">
        <v>18990.732</v>
      </c>
      <c r="E169" s="33" t="s">
        <v>269</v>
      </c>
      <c r="F169" s="28">
        <v>1.8810018810019999</v>
      </c>
      <c r="O169" s="28">
        <v>1.8810018810019999</v>
      </c>
    </row>
    <row r="170" spans="1:15" ht="16" x14ac:dyDescent="0.2">
      <c r="A170" s="15" t="s">
        <v>79</v>
      </c>
      <c r="B170" s="35">
        <v>2</v>
      </c>
      <c r="C170" s="35">
        <v>2</v>
      </c>
      <c r="D170">
        <v>19846.513999999999</v>
      </c>
      <c r="E170" s="16" t="s">
        <v>47</v>
      </c>
      <c r="F170" s="17">
        <v>221.26522126520001</v>
      </c>
      <c r="G170" s="17">
        <v>221.26522126520001</v>
      </c>
    </row>
    <row r="171" spans="1:15" ht="16" x14ac:dyDescent="0.2">
      <c r="A171" s="15" t="s">
        <v>185</v>
      </c>
      <c r="B171" s="35">
        <v>6</v>
      </c>
      <c r="C171" s="35">
        <v>12</v>
      </c>
      <c r="D171">
        <v>21655.268</v>
      </c>
      <c r="E171" s="14" t="s">
        <v>59</v>
      </c>
      <c r="G171" s="17">
        <v>0.51975051975050002</v>
      </c>
      <c r="I171" s="21">
        <v>6.9300069300070001E-3</v>
      </c>
    </row>
    <row r="172" spans="1:15" ht="16" x14ac:dyDescent="0.2">
      <c r="A172" s="15" t="s">
        <v>230</v>
      </c>
      <c r="B172" s="35">
        <v>8</v>
      </c>
      <c r="C172" s="35">
        <v>9</v>
      </c>
      <c r="D172">
        <v>21754.831999999999</v>
      </c>
      <c r="E172" s="20" t="s">
        <v>55</v>
      </c>
      <c r="F172" s="21">
        <v>6.435006435006E-4</v>
      </c>
      <c r="I172" s="21">
        <v>6.435006435006E-4</v>
      </c>
    </row>
    <row r="173" spans="1:15" ht="16" x14ac:dyDescent="0.2">
      <c r="A173" s="15" t="s">
        <v>413</v>
      </c>
      <c r="B173" s="35">
        <v>15</v>
      </c>
      <c r="C173" s="35">
        <v>21</v>
      </c>
      <c r="D173">
        <v>21885.215</v>
      </c>
      <c r="E173" s="33" t="s">
        <v>269</v>
      </c>
      <c r="F173" s="28">
        <v>1.485001485001E-2</v>
      </c>
      <c r="O173" s="28">
        <v>1.485001485001E-2</v>
      </c>
    </row>
    <row r="174" spans="1:15" ht="16" x14ac:dyDescent="0.2">
      <c r="A174" s="15" t="s">
        <v>186</v>
      </c>
      <c r="B174" s="35">
        <v>6</v>
      </c>
      <c r="C174" s="35">
        <v>13</v>
      </c>
      <c r="D174">
        <v>23013.611000000001</v>
      </c>
      <c r="E174" s="14" t="s">
        <v>59</v>
      </c>
      <c r="G174" s="17">
        <v>0.51975051975050002</v>
      </c>
      <c r="I174" s="21">
        <v>6.9300069300070001E-3</v>
      </c>
    </row>
    <row r="175" spans="1:15" ht="16" x14ac:dyDescent="0.2">
      <c r="A175" s="15" t="s">
        <v>182</v>
      </c>
      <c r="B175" s="35">
        <v>6</v>
      </c>
      <c r="C175" s="35">
        <v>9</v>
      </c>
      <c r="D175">
        <v>23416.609</v>
      </c>
      <c r="E175" s="20" t="s">
        <v>55</v>
      </c>
      <c r="F175" s="21">
        <v>6.9300069300070001E-3</v>
      </c>
      <c r="I175" s="21">
        <v>6.9300069300070001E-3</v>
      </c>
    </row>
    <row r="176" spans="1:15" ht="16" x14ac:dyDescent="0.2">
      <c r="A176" s="15" t="s">
        <v>402</v>
      </c>
      <c r="B176" s="35">
        <v>15</v>
      </c>
      <c r="C176" s="35">
        <v>10</v>
      </c>
      <c r="D176">
        <v>24782.063999999998</v>
      </c>
      <c r="E176" s="31" t="s">
        <v>256</v>
      </c>
      <c r="F176" s="32">
        <v>1.485001485001E-2</v>
      </c>
      <c r="M176" s="32">
        <v>1.485001485001E-2</v>
      </c>
    </row>
    <row r="177" spans="1:15" ht="16" x14ac:dyDescent="0.2">
      <c r="A177" s="15" t="s">
        <v>181</v>
      </c>
      <c r="B177" s="35">
        <v>6</v>
      </c>
      <c r="C177" s="35">
        <v>8</v>
      </c>
      <c r="D177">
        <v>25130.541000000001</v>
      </c>
      <c r="E177" s="20" t="s">
        <v>55</v>
      </c>
      <c r="F177" s="21">
        <v>6.9300069300070001E-3</v>
      </c>
      <c r="I177" s="21">
        <v>6.9300069300070001E-3</v>
      </c>
    </row>
    <row r="178" spans="1:15" ht="16" x14ac:dyDescent="0.2">
      <c r="A178" s="15" t="s">
        <v>401</v>
      </c>
      <c r="B178" s="35">
        <v>15</v>
      </c>
      <c r="C178" s="35">
        <v>9</v>
      </c>
      <c r="D178">
        <v>25403.157999999999</v>
      </c>
      <c r="E178" s="31" t="s">
        <v>256</v>
      </c>
      <c r="F178" s="32">
        <v>1.485001485001E-2</v>
      </c>
      <c r="M178" s="32">
        <v>1.485001485001E-2</v>
      </c>
    </row>
    <row r="179" spans="1:15" ht="16" x14ac:dyDescent="0.2">
      <c r="A179" s="15" t="s">
        <v>73</v>
      </c>
      <c r="B179" s="35">
        <v>1</v>
      </c>
      <c r="C179" s="35">
        <v>21</v>
      </c>
      <c r="D179">
        <v>25680.516</v>
      </c>
      <c r="E179" s="26" t="s">
        <v>72</v>
      </c>
      <c r="F179" s="27">
        <v>19.998019998019998</v>
      </c>
      <c r="K179" s="27">
        <v>19.998019998019998</v>
      </c>
    </row>
    <row r="180" spans="1:15" ht="16" x14ac:dyDescent="0.2">
      <c r="A180" s="15" t="s">
        <v>127</v>
      </c>
      <c r="B180" s="35">
        <v>4</v>
      </c>
      <c r="C180" s="35">
        <v>2</v>
      </c>
      <c r="D180">
        <v>26104.85</v>
      </c>
      <c r="E180" s="16" t="s">
        <v>47</v>
      </c>
      <c r="F180" s="17">
        <v>10.89001089001</v>
      </c>
      <c r="G180" s="17">
        <v>10.89001089001</v>
      </c>
    </row>
    <row r="181" spans="1:15" ht="16" x14ac:dyDescent="0.2">
      <c r="A181" s="15" t="s">
        <v>252</v>
      </c>
      <c r="B181" s="35">
        <v>9</v>
      </c>
      <c r="C181" s="35">
        <v>6</v>
      </c>
      <c r="D181">
        <v>26562.373</v>
      </c>
      <c r="E181" s="30" t="s">
        <v>251</v>
      </c>
      <c r="F181" s="29">
        <v>19.998019998019998</v>
      </c>
      <c r="L181" s="29">
        <v>19.998019998019998</v>
      </c>
    </row>
    <row r="182" spans="1:15" ht="16" x14ac:dyDescent="0.2">
      <c r="A182" s="15" t="s">
        <v>275</v>
      </c>
      <c r="B182" s="35">
        <v>10</v>
      </c>
      <c r="C182" s="35">
        <v>3</v>
      </c>
      <c r="D182">
        <v>27875.675999999999</v>
      </c>
      <c r="E182" s="14" t="s">
        <v>59</v>
      </c>
      <c r="J182" s="25">
        <v>6.1380061380060003</v>
      </c>
      <c r="L182" s="29">
        <v>6.1380061380060003</v>
      </c>
    </row>
    <row r="183" spans="1:15" ht="16" x14ac:dyDescent="0.2">
      <c r="A183" s="15" t="s">
        <v>207</v>
      </c>
      <c r="B183" s="35">
        <v>7</v>
      </c>
      <c r="C183" s="35">
        <v>10</v>
      </c>
      <c r="D183">
        <v>27930.199000000001</v>
      </c>
      <c r="E183" s="14" t="s">
        <v>59</v>
      </c>
      <c r="G183" s="17">
        <v>0.11743155243389999</v>
      </c>
      <c r="H183" s="19">
        <v>4.6502894763820003E-2</v>
      </c>
    </row>
    <row r="184" spans="1:15" ht="16" x14ac:dyDescent="0.2">
      <c r="A184" s="15" t="s">
        <v>411</v>
      </c>
      <c r="B184" s="35">
        <v>15</v>
      </c>
      <c r="C184" s="35">
        <v>19</v>
      </c>
      <c r="D184">
        <v>28155.403999999999</v>
      </c>
      <c r="E184" s="14" t="s">
        <v>59</v>
      </c>
      <c r="N184" s="23">
        <v>1.485001485001E-2</v>
      </c>
      <c r="O184" s="28">
        <v>1.485001485001E-2</v>
      </c>
    </row>
    <row r="185" spans="1:15" ht="16" x14ac:dyDescent="0.2">
      <c r="A185" s="15" t="s">
        <v>416</v>
      </c>
      <c r="B185" s="35">
        <v>15</v>
      </c>
      <c r="C185" s="35">
        <v>24</v>
      </c>
      <c r="D185">
        <v>28712.49</v>
      </c>
      <c r="E185" s="14" t="s">
        <v>59</v>
      </c>
      <c r="L185" s="29">
        <v>1.485001485001E-2</v>
      </c>
      <c r="O185" s="28">
        <v>1.485001485001E-2</v>
      </c>
    </row>
    <row r="186" spans="1:15" ht="16" x14ac:dyDescent="0.2">
      <c r="A186" s="15" t="s">
        <v>289</v>
      </c>
      <c r="B186" s="35">
        <v>10</v>
      </c>
      <c r="C186" s="35">
        <v>17</v>
      </c>
      <c r="D186">
        <v>29170.013999999999</v>
      </c>
      <c r="E186" s="14" t="s">
        <v>59</v>
      </c>
      <c r="L186" s="29">
        <v>6.1380061380060003</v>
      </c>
      <c r="N186" s="23">
        <v>6.1380061380060003</v>
      </c>
    </row>
    <row r="187" spans="1:15" ht="16" x14ac:dyDescent="0.2">
      <c r="A187" s="15" t="s">
        <v>415</v>
      </c>
      <c r="B187" s="35">
        <v>15</v>
      </c>
      <c r="C187" s="35">
        <v>23</v>
      </c>
      <c r="D187">
        <v>29324.101999999999</v>
      </c>
      <c r="E187" s="14" t="s">
        <v>59</v>
      </c>
      <c r="L187" s="29">
        <v>1.485001485001E-2</v>
      </c>
      <c r="O187" s="28">
        <v>1.485001485001E-2</v>
      </c>
    </row>
    <row r="188" spans="1:15" ht="16" x14ac:dyDescent="0.2">
      <c r="A188" s="15" t="s">
        <v>250</v>
      </c>
      <c r="B188" s="35">
        <v>9</v>
      </c>
      <c r="C188" s="35">
        <v>5</v>
      </c>
      <c r="D188">
        <v>30122.986000000001</v>
      </c>
      <c r="E188" s="30" t="s">
        <v>251</v>
      </c>
      <c r="F188" s="29">
        <v>19.998019998019998</v>
      </c>
      <c r="L188" s="29">
        <v>19.998019998019998</v>
      </c>
    </row>
    <row r="189" spans="1:15" ht="16" x14ac:dyDescent="0.2">
      <c r="A189" s="15" t="s">
        <v>237</v>
      </c>
      <c r="B189" s="35">
        <v>8</v>
      </c>
      <c r="C189" s="35">
        <v>16</v>
      </c>
      <c r="D189">
        <v>30829.42</v>
      </c>
    </row>
    <row r="190" spans="1:15" ht="16" x14ac:dyDescent="0.2">
      <c r="A190" s="15" t="s">
        <v>360</v>
      </c>
      <c r="B190" s="35">
        <v>13</v>
      </c>
      <c r="C190" s="35">
        <v>16</v>
      </c>
      <c r="D190">
        <v>31419.695</v>
      </c>
      <c r="E190" s="22" t="s">
        <v>64</v>
      </c>
      <c r="F190" s="23">
        <v>0.17325017325020001</v>
      </c>
      <c r="N190" s="23">
        <v>0.17325017325020001</v>
      </c>
    </row>
    <row r="191" spans="1:15" ht="16" x14ac:dyDescent="0.2">
      <c r="A191" s="15" t="s">
        <v>135</v>
      </c>
      <c r="B191" s="35">
        <v>4</v>
      </c>
      <c r="C191" s="35">
        <v>10</v>
      </c>
      <c r="D191">
        <v>31685.201000000001</v>
      </c>
      <c r="E191" s="14" t="s">
        <v>59</v>
      </c>
      <c r="G191" s="17">
        <v>10.80339220202</v>
      </c>
      <c r="H191" s="19">
        <v>4.8662236179520004</v>
      </c>
    </row>
    <row r="192" spans="1:15" ht="16" x14ac:dyDescent="0.2">
      <c r="A192" s="15" t="s">
        <v>414</v>
      </c>
      <c r="B192" s="35">
        <v>15</v>
      </c>
      <c r="C192" s="35">
        <v>22</v>
      </c>
      <c r="D192">
        <v>31765.800999999999</v>
      </c>
      <c r="E192" s="33" t="s">
        <v>269</v>
      </c>
      <c r="F192" s="28">
        <v>1.485001485001E-2</v>
      </c>
      <c r="O192" s="28">
        <v>1.485001485001E-2</v>
      </c>
    </row>
    <row r="193" spans="1:14" ht="16" x14ac:dyDescent="0.2">
      <c r="A193" s="15" t="s">
        <v>346</v>
      </c>
      <c r="B193" s="35">
        <v>13</v>
      </c>
      <c r="C193" s="35">
        <v>2</v>
      </c>
      <c r="D193">
        <v>31853.511999999999</v>
      </c>
      <c r="E193" s="14" t="s">
        <v>59</v>
      </c>
      <c r="J193" s="25">
        <v>0.17325017325020001</v>
      </c>
      <c r="K193" s="27">
        <v>0.17325017325020001</v>
      </c>
    </row>
    <row r="194" spans="1:14" ht="16" x14ac:dyDescent="0.2">
      <c r="A194" s="15" t="s">
        <v>53</v>
      </c>
      <c r="B194" s="35">
        <v>1</v>
      </c>
      <c r="C194" s="35">
        <v>6</v>
      </c>
      <c r="D194">
        <v>32000.488000000001</v>
      </c>
      <c r="E194" s="18" t="s">
        <v>51</v>
      </c>
      <c r="F194" s="19">
        <v>499.62336684069999</v>
      </c>
      <c r="H194" s="19">
        <v>499.62336684069999</v>
      </c>
    </row>
    <row r="195" spans="1:14" ht="16" x14ac:dyDescent="0.2">
      <c r="A195" s="15" t="s">
        <v>131</v>
      </c>
      <c r="B195" s="35">
        <v>4</v>
      </c>
      <c r="C195" s="35">
        <v>6</v>
      </c>
      <c r="D195">
        <v>32412.969000000001</v>
      </c>
      <c r="E195" s="18" t="s">
        <v>51</v>
      </c>
      <c r="F195" s="19">
        <v>4.8051529543260001</v>
      </c>
      <c r="H195" s="19">
        <v>4.8051529543260001</v>
      </c>
    </row>
    <row r="196" spans="1:14" ht="16" x14ac:dyDescent="0.2">
      <c r="A196" s="15" t="s">
        <v>241</v>
      </c>
      <c r="B196" s="35">
        <v>8</v>
      </c>
      <c r="C196" s="35">
        <v>20</v>
      </c>
      <c r="D196">
        <v>32659.51</v>
      </c>
      <c r="E196" s="26" t="s">
        <v>72</v>
      </c>
      <c r="F196" s="27">
        <v>4.950004950005E-3</v>
      </c>
      <c r="K196" s="27">
        <v>4.950004950005E-3</v>
      </c>
    </row>
    <row r="197" spans="1:14" ht="16" x14ac:dyDescent="0.2">
      <c r="A197" s="15" t="s">
        <v>236</v>
      </c>
      <c r="B197" s="35">
        <v>8</v>
      </c>
      <c r="C197" s="35">
        <v>15</v>
      </c>
      <c r="D197">
        <v>32680.846000000001</v>
      </c>
    </row>
    <row r="198" spans="1:14" ht="16" x14ac:dyDescent="0.2">
      <c r="A198" s="15" t="s">
        <v>214</v>
      </c>
      <c r="B198" s="35">
        <v>7</v>
      </c>
      <c r="C198" s="35">
        <v>17</v>
      </c>
      <c r="D198">
        <v>33515.288999999997</v>
      </c>
    </row>
    <row r="199" spans="1:14" ht="16" x14ac:dyDescent="0.2">
      <c r="A199" s="15" t="s">
        <v>128</v>
      </c>
      <c r="B199" s="35">
        <v>4</v>
      </c>
      <c r="C199" s="35">
        <v>3</v>
      </c>
      <c r="D199">
        <v>34022.593999999997</v>
      </c>
      <c r="E199" s="16" t="s">
        <v>47</v>
      </c>
      <c r="F199" s="17">
        <v>10.89001089001</v>
      </c>
      <c r="G199" s="17">
        <v>10.89001089001</v>
      </c>
    </row>
    <row r="200" spans="1:14" ht="16" x14ac:dyDescent="0.2">
      <c r="A200" s="15" t="s">
        <v>229</v>
      </c>
      <c r="B200" s="35">
        <v>8</v>
      </c>
      <c r="C200" s="35">
        <v>8</v>
      </c>
      <c r="D200">
        <v>34110.305</v>
      </c>
      <c r="E200" s="20" t="s">
        <v>55</v>
      </c>
      <c r="F200" s="21">
        <v>6.435006435006E-4</v>
      </c>
      <c r="I200" s="21">
        <v>6.435006435006E-4</v>
      </c>
    </row>
    <row r="201" spans="1:14" ht="16" x14ac:dyDescent="0.2">
      <c r="A201" s="15" t="s">
        <v>228</v>
      </c>
      <c r="B201" s="35">
        <v>8</v>
      </c>
      <c r="C201" s="35">
        <v>7</v>
      </c>
      <c r="D201">
        <v>34160.089999999997</v>
      </c>
      <c r="E201" s="20" t="s">
        <v>55</v>
      </c>
      <c r="F201" s="21">
        <v>6.435006435006E-4</v>
      </c>
      <c r="I201" s="21">
        <v>6.435006435006E-4</v>
      </c>
    </row>
    <row r="202" spans="1:14" ht="16" x14ac:dyDescent="0.2">
      <c r="A202" s="15" t="s">
        <v>126</v>
      </c>
      <c r="B202" s="35">
        <v>4</v>
      </c>
      <c r="C202" s="35">
        <v>1</v>
      </c>
      <c r="D202">
        <v>34700.582000000002</v>
      </c>
      <c r="E202" s="16" t="s">
        <v>47</v>
      </c>
      <c r="F202" s="17">
        <v>10.89001089001</v>
      </c>
      <c r="G202" s="17">
        <v>10.89001089001</v>
      </c>
    </row>
    <row r="203" spans="1:14" ht="16" x14ac:dyDescent="0.2">
      <c r="A203" s="15" t="s">
        <v>112</v>
      </c>
      <c r="B203" s="35">
        <v>3</v>
      </c>
      <c r="C203" s="35">
        <v>11</v>
      </c>
      <c r="D203">
        <v>34826.222999999998</v>
      </c>
      <c r="E203" s="14" t="s">
        <v>59</v>
      </c>
      <c r="G203" s="17">
        <v>48.851350877889999</v>
      </c>
      <c r="H203" s="19">
        <v>22.753456120429998</v>
      </c>
    </row>
    <row r="204" spans="1:14" ht="16" x14ac:dyDescent="0.2">
      <c r="A204" s="15" t="s">
        <v>362</v>
      </c>
      <c r="B204" s="35">
        <v>13</v>
      </c>
      <c r="C204" s="35">
        <v>18</v>
      </c>
      <c r="D204">
        <v>35556.358999999997</v>
      </c>
      <c r="E204" s="14" t="s">
        <v>59</v>
      </c>
      <c r="L204" s="29">
        <v>0.17325017325020001</v>
      </c>
      <c r="N204" s="23">
        <v>0.17325017325020001</v>
      </c>
    </row>
    <row r="205" spans="1:14" ht="16" x14ac:dyDescent="0.2">
      <c r="A205" s="15" t="s">
        <v>239</v>
      </c>
      <c r="B205" s="35">
        <v>8</v>
      </c>
      <c r="C205" s="35">
        <v>18</v>
      </c>
      <c r="D205">
        <v>35881.129000000001</v>
      </c>
      <c r="E205" s="24" t="s">
        <v>69</v>
      </c>
      <c r="F205" s="25">
        <v>4.950004950005E-3</v>
      </c>
      <c r="J205" s="25">
        <v>4.950004950005E-3</v>
      </c>
    </row>
    <row r="206" spans="1:14" ht="16" x14ac:dyDescent="0.2">
      <c r="A206" s="15" t="s">
        <v>430</v>
      </c>
      <c r="B206" s="35">
        <v>16</v>
      </c>
      <c r="C206" s="35">
        <v>14</v>
      </c>
      <c r="D206">
        <v>35881.129000000001</v>
      </c>
      <c r="E206" s="14" t="s">
        <v>59</v>
      </c>
      <c r="G206" s="17">
        <v>2.475002475002E-2</v>
      </c>
      <c r="M206" s="32">
        <v>4.950004950005E-3</v>
      </c>
    </row>
    <row r="207" spans="1:14" ht="16" x14ac:dyDescent="0.2">
      <c r="A207" s="15" t="s">
        <v>276</v>
      </c>
      <c r="B207" s="35">
        <v>10</v>
      </c>
      <c r="C207" s="35">
        <v>4</v>
      </c>
      <c r="D207">
        <v>35921.43</v>
      </c>
      <c r="E207" s="14" t="s">
        <v>59</v>
      </c>
      <c r="J207" s="25">
        <v>6.1380061380060003</v>
      </c>
      <c r="L207" s="29">
        <v>6.1380061380060003</v>
      </c>
    </row>
    <row r="208" spans="1:14" ht="16" x14ac:dyDescent="0.2">
      <c r="A208" s="15" t="s">
        <v>242</v>
      </c>
      <c r="B208" s="35">
        <v>8</v>
      </c>
      <c r="C208" s="35">
        <v>21</v>
      </c>
      <c r="D208">
        <v>35938.023000000001</v>
      </c>
      <c r="E208" s="26" t="s">
        <v>72</v>
      </c>
      <c r="F208" s="27">
        <v>4.950004950005E-3</v>
      </c>
      <c r="K208" s="27">
        <v>4.950004950005E-3</v>
      </c>
    </row>
    <row r="209" spans="1:14" ht="16" x14ac:dyDescent="0.2">
      <c r="A209" s="15" t="s">
        <v>376</v>
      </c>
      <c r="B209" s="35">
        <v>14</v>
      </c>
      <c r="C209" s="35">
        <v>8</v>
      </c>
      <c r="D209">
        <v>35994.917999999998</v>
      </c>
      <c r="E209" s="14" t="s">
        <v>59</v>
      </c>
      <c r="K209" s="27">
        <v>5.4450054450050002E-2</v>
      </c>
      <c r="L209" s="29">
        <v>5.4450054450050002E-2</v>
      </c>
    </row>
    <row r="210" spans="1:14" ht="16" x14ac:dyDescent="0.2">
      <c r="A210" s="15" t="s">
        <v>52</v>
      </c>
      <c r="B210" s="35">
        <v>1</v>
      </c>
      <c r="C210" s="35">
        <v>5</v>
      </c>
      <c r="D210">
        <v>36381.324000000001</v>
      </c>
      <c r="E210" s="18" t="s">
        <v>51</v>
      </c>
      <c r="F210" s="19">
        <v>499.62336684069999</v>
      </c>
      <c r="H210" s="19">
        <v>499.62336684069999</v>
      </c>
    </row>
    <row r="211" spans="1:14" ht="16" x14ac:dyDescent="0.2">
      <c r="A211" s="15" t="s">
        <v>199</v>
      </c>
      <c r="B211" s="35">
        <v>7</v>
      </c>
      <c r="C211" s="35">
        <v>2</v>
      </c>
      <c r="D211">
        <v>36744.023000000001</v>
      </c>
      <c r="E211" s="16" t="s">
        <v>47</v>
      </c>
      <c r="F211" s="17">
        <v>0.1237501237501</v>
      </c>
      <c r="G211" s="17">
        <v>0.1237501237501</v>
      </c>
    </row>
    <row r="212" spans="1:14" ht="16" x14ac:dyDescent="0.2">
      <c r="A212" s="15" t="s">
        <v>369</v>
      </c>
      <c r="B212" s="35">
        <v>14</v>
      </c>
      <c r="C212" s="35">
        <v>1</v>
      </c>
      <c r="D212">
        <v>36829.362999999998</v>
      </c>
      <c r="E212" s="14" t="s">
        <v>59</v>
      </c>
      <c r="J212" s="25">
        <v>5.4450054450050002E-2</v>
      </c>
      <c r="K212" s="27">
        <v>5.4450054450050002E-2</v>
      </c>
    </row>
    <row r="213" spans="1:14" ht="16" x14ac:dyDescent="0.2">
      <c r="A213" s="15" t="s">
        <v>349</v>
      </c>
      <c r="B213" s="35">
        <v>13</v>
      </c>
      <c r="C213" s="35">
        <v>5</v>
      </c>
      <c r="D213">
        <v>36900.480000000003</v>
      </c>
      <c r="E213" s="30" t="s">
        <v>251</v>
      </c>
      <c r="F213" s="29">
        <v>0.17325017325020001</v>
      </c>
      <c r="L213" s="29">
        <v>0.17325017325020001</v>
      </c>
    </row>
    <row r="214" spans="1:14" ht="16" x14ac:dyDescent="0.2">
      <c r="A214" s="15" t="s">
        <v>71</v>
      </c>
      <c r="B214" s="35">
        <v>1</v>
      </c>
      <c r="C214" s="35">
        <v>20</v>
      </c>
      <c r="D214">
        <v>37125.686999999998</v>
      </c>
      <c r="E214" s="26" t="s">
        <v>72</v>
      </c>
      <c r="F214" s="27">
        <v>19.998019998019998</v>
      </c>
      <c r="K214" s="27">
        <v>19.998019998019998</v>
      </c>
    </row>
    <row r="215" spans="1:14" ht="16" x14ac:dyDescent="0.2">
      <c r="A215" s="15" t="s">
        <v>215</v>
      </c>
      <c r="B215" s="35">
        <v>7</v>
      </c>
      <c r="C215" s="35">
        <v>18</v>
      </c>
      <c r="D215">
        <v>38453.211000000003</v>
      </c>
      <c r="E215" s="24" t="s">
        <v>69</v>
      </c>
      <c r="F215" s="25">
        <v>1.485001485001E-2</v>
      </c>
      <c r="J215" s="25">
        <v>1.485001485001E-2</v>
      </c>
    </row>
    <row r="216" spans="1:14" ht="16" x14ac:dyDescent="0.2">
      <c r="A216" s="15" t="s">
        <v>224</v>
      </c>
      <c r="B216" s="35">
        <v>8</v>
      </c>
      <c r="C216" s="35">
        <v>3</v>
      </c>
      <c r="D216">
        <v>38851.468999999997</v>
      </c>
      <c r="E216" s="16" t="s">
        <v>47</v>
      </c>
      <c r="F216" s="17">
        <v>2.475002475002E-2</v>
      </c>
      <c r="G216" s="17">
        <v>2.475002475002E-2</v>
      </c>
    </row>
    <row r="217" spans="1:14" ht="16" x14ac:dyDescent="0.2">
      <c r="A217" s="15" t="s">
        <v>425</v>
      </c>
      <c r="B217" s="35">
        <v>16</v>
      </c>
      <c r="C217" s="35">
        <v>9</v>
      </c>
      <c r="D217">
        <v>38865.695</v>
      </c>
      <c r="E217" s="31" t="s">
        <v>256</v>
      </c>
      <c r="F217" s="32">
        <v>4.950004950005E-3</v>
      </c>
      <c r="M217" s="32">
        <v>4.950004950005E-3</v>
      </c>
    </row>
    <row r="218" spans="1:14" ht="16" x14ac:dyDescent="0.2">
      <c r="A218" s="15" t="s">
        <v>348</v>
      </c>
      <c r="B218" s="35">
        <v>13</v>
      </c>
      <c r="C218" s="35">
        <v>4</v>
      </c>
      <c r="D218">
        <v>39868.449000000001</v>
      </c>
      <c r="E218" s="14" t="s">
        <v>59</v>
      </c>
      <c r="J218" s="25">
        <v>0.17325017325020001</v>
      </c>
      <c r="L218" s="29">
        <v>0.17325017325020001</v>
      </c>
    </row>
    <row r="219" spans="1:14" ht="16" x14ac:dyDescent="0.2">
      <c r="A219" s="15" t="s">
        <v>218</v>
      </c>
      <c r="B219" s="35">
        <v>7</v>
      </c>
      <c r="C219" s="35">
        <v>21</v>
      </c>
      <c r="D219">
        <v>39894.527000000002</v>
      </c>
      <c r="E219" s="26" t="s">
        <v>72</v>
      </c>
      <c r="F219" s="27">
        <v>1.485001485001E-2</v>
      </c>
      <c r="K219" s="27">
        <v>1.485001485001E-2</v>
      </c>
    </row>
    <row r="220" spans="1:14" ht="16" x14ac:dyDescent="0.2">
      <c r="A220" s="15" t="s">
        <v>273</v>
      </c>
      <c r="B220" s="35">
        <v>10</v>
      </c>
      <c r="C220" s="35">
        <v>1</v>
      </c>
      <c r="D220">
        <v>40420.796999999999</v>
      </c>
      <c r="E220" s="14" t="s">
        <v>59</v>
      </c>
      <c r="J220" s="25">
        <v>6.1380061380060003</v>
      </c>
      <c r="K220" s="27">
        <v>6.1380061380060003</v>
      </c>
    </row>
    <row r="221" spans="1:14" ht="16" x14ac:dyDescent="0.2">
      <c r="A221" s="15" t="s">
        <v>97</v>
      </c>
      <c r="B221" s="35">
        <v>2</v>
      </c>
      <c r="C221" s="35">
        <v>20</v>
      </c>
      <c r="D221">
        <v>40430.277000000002</v>
      </c>
      <c r="E221" s="26" t="s">
        <v>72</v>
      </c>
      <c r="F221" s="27">
        <v>6.1380061380060003</v>
      </c>
      <c r="K221" s="27">
        <v>6.1380061380060003</v>
      </c>
    </row>
    <row r="222" spans="1:14" ht="16" x14ac:dyDescent="0.2">
      <c r="A222" s="15" t="s">
        <v>104</v>
      </c>
      <c r="B222" s="35">
        <v>3</v>
      </c>
      <c r="C222" s="35">
        <v>3</v>
      </c>
      <c r="D222">
        <v>40679.186999999998</v>
      </c>
      <c r="E222" s="16" t="s">
        <v>47</v>
      </c>
      <c r="F222" s="17">
        <v>49.005049005049997</v>
      </c>
      <c r="G222" s="17">
        <v>49.005049005049997</v>
      </c>
    </row>
    <row r="223" spans="1:14" ht="16" x14ac:dyDescent="0.2">
      <c r="A223" s="15" t="s">
        <v>288</v>
      </c>
      <c r="B223" s="35">
        <v>10</v>
      </c>
      <c r="C223" s="35">
        <v>16</v>
      </c>
      <c r="D223">
        <v>41115.375</v>
      </c>
      <c r="E223" s="22" t="s">
        <v>64</v>
      </c>
      <c r="F223" s="23">
        <v>6.1380061380060003</v>
      </c>
      <c r="N223" s="23">
        <v>6.1380061380060003</v>
      </c>
    </row>
    <row r="224" spans="1:14" ht="16" x14ac:dyDescent="0.2">
      <c r="A224" s="15" t="s">
        <v>231</v>
      </c>
      <c r="B224" s="35">
        <v>8</v>
      </c>
      <c r="C224" s="35">
        <v>10</v>
      </c>
      <c r="D224">
        <v>41184.120999999999</v>
      </c>
      <c r="E224" s="14" t="s">
        <v>59</v>
      </c>
      <c r="G224" s="17">
        <v>2.3486315683779999E-2</v>
      </c>
      <c r="H224" s="19">
        <v>1.033397890086E-2</v>
      </c>
    </row>
    <row r="225" spans="1:15" ht="16" x14ac:dyDescent="0.2">
      <c r="A225" s="15" t="s">
        <v>352</v>
      </c>
      <c r="B225" s="35">
        <v>13</v>
      </c>
      <c r="C225" s="35">
        <v>8</v>
      </c>
      <c r="D225">
        <v>41186.491999999998</v>
      </c>
      <c r="E225" s="14" t="s">
        <v>59</v>
      </c>
      <c r="K225" s="27">
        <v>0.17325017325020001</v>
      </c>
      <c r="L225" s="29">
        <v>0.17325017325020001</v>
      </c>
    </row>
    <row r="226" spans="1:15" ht="16" x14ac:dyDescent="0.2">
      <c r="A226" s="15" t="s">
        <v>50</v>
      </c>
      <c r="B226" s="35">
        <v>1</v>
      </c>
      <c r="C226" s="35">
        <v>4</v>
      </c>
      <c r="D226">
        <v>41530.226999999999</v>
      </c>
      <c r="E226" s="18" t="s">
        <v>51</v>
      </c>
      <c r="F226" s="19">
        <v>499.62336684069999</v>
      </c>
      <c r="H226" s="19">
        <v>499.62336684069999</v>
      </c>
    </row>
    <row r="227" spans="1:15" ht="16" x14ac:dyDescent="0.2">
      <c r="A227" s="15" t="s">
        <v>145</v>
      </c>
      <c r="B227" s="35">
        <v>4</v>
      </c>
      <c r="C227" s="35">
        <v>20</v>
      </c>
      <c r="D227">
        <v>41873.961000000003</v>
      </c>
      <c r="E227" s="26" t="s">
        <v>72</v>
      </c>
      <c r="F227" s="27">
        <v>0.5742005742006</v>
      </c>
      <c r="K227" s="27">
        <v>0.5742005742006</v>
      </c>
    </row>
    <row r="228" spans="1:15" ht="16" x14ac:dyDescent="0.2">
      <c r="A228" s="15" t="s">
        <v>350</v>
      </c>
      <c r="B228" s="35">
        <v>13</v>
      </c>
      <c r="C228" s="35">
        <v>6</v>
      </c>
      <c r="D228">
        <v>42179.766000000003</v>
      </c>
      <c r="E228" s="30" t="s">
        <v>251</v>
      </c>
      <c r="F228" s="29">
        <v>0.17325017325020001</v>
      </c>
      <c r="L228" s="29">
        <v>0.17325017325020001</v>
      </c>
    </row>
    <row r="229" spans="1:15" ht="16" x14ac:dyDescent="0.2">
      <c r="A229" s="15" t="s">
        <v>111</v>
      </c>
      <c r="B229" s="35">
        <v>3</v>
      </c>
      <c r="C229" s="35">
        <v>10</v>
      </c>
      <c r="D229">
        <v>42582.766000000003</v>
      </c>
      <c r="E229" s="14" t="s">
        <v>59</v>
      </c>
      <c r="G229" s="17">
        <v>48.851350877889999</v>
      </c>
      <c r="H229" s="19">
        <v>22.753456120429998</v>
      </c>
    </row>
    <row r="230" spans="1:15" ht="16" x14ac:dyDescent="0.2">
      <c r="A230" s="15" t="s">
        <v>223</v>
      </c>
      <c r="B230" s="35">
        <v>8</v>
      </c>
      <c r="C230" s="35">
        <v>2</v>
      </c>
      <c r="D230">
        <v>42639.66</v>
      </c>
      <c r="E230" s="16" t="s">
        <v>47</v>
      </c>
      <c r="F230" s="17">
        <v>2.475002475002E-2</v>
      </c>
      <c r="G230" s="17">
        <v>2.475002475002E-2</v>
      </c>
    </row>
    <row r="231" spans="1:15" ht="16" x14ac:dyDescent="0.2">
      <c r="A231" s="15" t="s">
        <v>359</v>
      </c>
      <c r="B231" s="35">
        <v>13</v>
      </c>
      <c r="C231" s="35">
        <v>15</v>
      </c>
      <c r="D231">
        <v>42658.625</v>
      </c>
      <c r="E231" s="22" t="s">
        <v>64</v>
      </c>
      <c r="F231" s="23">
        <v>0.17325017325020001</v>
      </c>
      <c r="N231" s="23">
        <v>0.17325017325020001</v>
      </c>
    </row>
    <row r="232" spans="1:15" ht="16" x14ac:dyDescent="0.2">
      <c r="A232" s="15" t="s">
        <v>303</v>
      </c>
      <c r="B232" s="35">
        <v>11</v>
      </c>
      <c r="C232" s="35">
        <v>7</v>
      </c>
      <c r="D232">
        <v>42779.523000000001</v>
      </c>
      <c r="E232" s="14" t="s">
        <v>59</v>
      </c>
      <c r="K232" s="27">
        <v>1.8810018810019999</v>
      </c>
      <c r="L232" s="29">
        <v>1.8810018810019999</v>
      </c>
    </row>
    <row r="233" spans="1:15" ht="16" x14ac:dyDescent="0.2">
      <c r="A233" s="15" t="s">
        <v>298</v>
      </c>
      <c r="B233" s="35">
        <v>11</v>
      </c>
      <c r="C233" s="35">
        <v>2</v>
      </c>
      <c r="D233">
        <v>42879.09</v>
      </c>
      <c r="E233" s="14" t="s">
        <v>59</v>
      </c>
      <c r="J233" s="25">
        <v>1.8810018810019999</v>
      </c>
      <c r="K233" s="27">
        <v>1.8810018810019999</v>
      </c>
    </row>
    <row r="234" spans="1:15" ht="16" x14ac:dyDescent="0.2">
      <c r="A234" s="15" t="s">
        <v>204</v>
      </c>
      <c r="B234" s="35">
        <v>7</v>
      </c>
      <c r="C234" s="35">
        <v>7</v>
      </c>
      <c r="D234">
        <v>43199.116999999998</v>
      </c>
      <c r="E234" s="20" t="s">
        <v>55</v>
      </c>
      <c r="F234" s="21">
        <v>1.980001980002E-3</v>
      </c>
      <c r="I234" s="21">
        <v>1.980001980002E-3</v>
      </c>
    </row>
    <row r="235" spans="1:15" ht="16" x14ac:dyDescent="0.2">
      <c r="A235" s="15" t="s">
        <v>287</v>
      </c>
      <c r="B235" s="35">
        <v>10</v>
      </c>
      <c r="C235" s="35">
        <v>15</v>
      </c>
      <c r="D235">
        <v>43312.906000000003</v>
      </c>
      <c r="E235" s="22" t="s">
        <v>64</v>
      </c>
      <c r="F235" s="23">
        <v>6.1380061380060003</v>
      </c>
      <c r="N235" s="23">
        <v>6.1380061380060003</v>
      </c>
    </row>
    <row r="236" spans="1:15" ht="16" x14ac:dyDescent="0.2">
      <c r="A236" s="15" t="s">
        <v>323</v>
      </c>
      <c r="B236" s="35">
        <v>12</v>
      </c>
      <c r="C236" s="35">
        <v>3</v>
      </c>
      <c r="D236">
        <v>44047.785000000003</v>
      </c>
      <c r="E236" s="14" t="s">
        <v>59</v>
      </c>
      <c r="J236" s="25">
        <v>0.5742005742006</v>
      </c>
      <c r="L236" s="29">
        <v>0.5742005742006</v>
      </c>
    </row>
    <row r="237" spans="1:15" ht="16" x14ac:dyDescent="0.2">
      <c r="A237" s="15" t="s">
        <v>373</v>
      </c>
      <c r="B237" s="35">
        <v>14</v>
      </c>
      <c r="C237" s="35">
        <v>5</v>
      </c>
      <c r="D237">
        <v>44073.862999999998</v>
      </c>
      <c r="E237" s="30" t="s">
        <v>251</v>
      </c>
      <c r="F237" s="29">
        <v>5.4450054450050002E-2</v>
      </c>
      <c r="L237" s="29">
        <v>5.4450054450050002E-2</v>
      </c>
    </row>
    <row r="238" spans="1:15" ht="16" x14ac:dyDescent="0.2">
      <c r="A238" s="15" t="s">
        <v>435</v>
      </c>
      <c r="B238" s="35">
        <v>16</v>
      </c>
      <c r="C238" s="35">
        <v>19</v>
      </c>
      <c r="D238">
        <v>44161.574000000001</v>
      </c>
      <c r="E238" s="14" t="s">
        <v>59</v>
      </c>
      <c r="N238" s="23">
        <v>4.950004950005E-3</v>
      </c>
      <c r="O238" s="28">
        <v>4.950004950005E-3</v>
      </c>
    </row>
    <row r="239" spans="1:15" ht="16" x14ac:dyDescent="0.2">
      <c r="A239" s="15" t="s">
        <v>105</v>
      </c>
      <c r="B239" s="35">
        <v>3</v>
      </c>
      <c r="C239" s="35">
        <v>4</v>
      </c>
      <c r="D239">
        <v>44291.957000000002</v>
      </c>
      <c r="E239" s="18" t="s">
        <v>51</v>
      </c>
      <c r="F239" s="19">
        <v>22.727863061379999</v>
      </c>
      <c r="H239" s="19">
        <v>22.727863061379999</v>
      </c>
    </row>
    <row r="240" spans="1:15" ht="16" x14ac:dyDescent="0.2">
      <c r="A240" s="15" t="s">
        <v>209</v>
      </c>
      <c r="B240" s="35">
        <v>7</v>
      </c>
      <c r="C240" s="35">
        <v>12</v>
      </c>
      <c r="D240">
        <v>44318.031000000003</v>
      </c>
      <c r="E240" s="14" t="s">
        <v>59</v>
      </c>
      <c r="G240" s="17">
        <v>0.1237501237501</v>
      </c>
      <c r="I240" s="21">
        <v>1.980001980002E-3</v>
      </c>
    </row>
    <row r="241" spans="1:15" ht="16" x14ac:dyDescent="0.2">
      <c r="A241" s="15" t="s">
        <v>203</v>
      </c>
      <c r="B241" s="35">
        <v>7</v>
      </c>
      <c r="C241" s="35">
        <v>6</v>
      </c>
      <c r="D241">
        <v>44358.332000000002</v>
      </c>
      <c r="E241" s="18" t="s">
        <v>51</v>
      </c>
      <c r="F241" s="19">
        <v>4.5919544635519997E-2</v>
      </c>
      <c r="H241" s="19">
        <v>4.5919544635519997E-2</v>
      </c>
    </row>
    <row r="242" spans="1:15" ht="16" x14ac:dyDescent="0.2">
      <c r="A242" s="15" t="s">
        <v>155</v>
      </c>
      <c r="B242" s="35">
        <v>5</v>
      </c>
      <c r="C242" s="35">
        <v>6</v>
      </c>
      <c r="D242">
        <v>44647.542999999998</v>
      </c>
      <c r="E242" s="18" t="s">
        <v>51</v>
      </c>
      <c r="F242" s="19">
        <v>1.0389803438909999</v>
      </c>
      <c r="H242" s="19">
        <v>1.0389803438909999</v>
      </c>
    </row>
    <row r="243" spans="1:15" ht="16" x14ac:dyDescent="0.2">
      <c r="A243" s="15" t="s">
        <v>226</v>
      </c>
      <c r="B243" s="35">
        <v>8</v>
      </c>
      <c r="C243" s="35">
        <v>5</v>
      </c>
      <c r="D243">
        <v>44711.550999999999</v>
      </c>
      <c r="E243" s="18" t="s">
        <v>51</v>
      </c>
      <c r="F243" s="19">
        <v>1.0204345949820001E-2</v>
      </c>
      <c r="H243" s="19">
        <v>1.0204345949820001E-2</v>
      </c>
    </row>
    <row r="244" spans="1:15" ht="16" x14ac:dyDescent="0.2">
      <c r="A244" s="15" t="s">
        <v>370</v>
      </c>
      <c r="B244" s="35">
        <v>14</v>
      </c>
      <c r="C244" s="35">
        <v>2</v>
      </c>
      <c r="D244">
        <v>45188.035000000003</v>
      </c>
      <c r="E244" s="14" t="s">
        <v>59</v>
      </c>
      <c r="J244" s="25">
        <v>5.4450054450050002E-2</v>
      </c>
      <c r="K244" s="27">
        <v>5.4450054450050002E-2</v>
      </c>
    </row>
    <row r="245" spans="1:15" ht="16" x14ac:dyDescent="0.2">
      <c r="A245" s="15" t="s">
        <v>374</v>
      </c>
      <c r="B245" s="35">
        <v>14</v>
      </c>
      <c r="C245" s="35">
        <v>6</v>
      </c>
      <c r="D245">
        <v>45361.09</v>
      </c>
      <c r="E245" s="30" t="s">
        <v>251</v>
      </c>
      <c r="F245" s="29">
        <v>5.4450054450050002E-2</v>
      </c>
      <c r="L245" s="29">
        <v>5.4450054450050002E-2</v>
      </c>
    </row>
    <row r="246" spans="1:15" ht="16" x14ac:dyDescent="0.2">
      <c r="A246" s="15" t="s">
        <v>304</v>
      </c>
      <c r="B246" s="35">
        <v>11</v>
      </c>
      <c r="C246" s="35">
        <v>8</v>
      </c>
      <c r="D246">
        <v>45522.288999999997</v>
      </c>
      <c r="E246" s="14" t="s">
        <v>59</v>
      </c>
      <c r="K246" s="27">
        <v>1.8810018810019999</v>
      </c>
      <c r="L246" s="29">
        <v>1.8810018810019999</v>
      </c>
    </row>
    <row r="247" spans="1:15" ht="16" x14ac:dyDescent="0.2">
      <c r="A247" s="15" t="s">
        <v>385</v>
      </c>
      <c r="B247" s="35">
        <v>14</v>
      </c>
      <c r="C247" s="35">
        <v>17</v>
      </c>
      <c r="D247">
        <v>45984.550999999999</v>
      </c>
      <c r="E247" s="14" t="s">
        <v>59</v>
      </c>
      <c r="L247" s="29">
        <v>5.4450054450050002E-2</v>
      </c>
      <c r="N247" s="23">
        <v>5.4450054450050002E-2</v>
      </c>
    </row>
    <row r="248" spans="1:15" ht="16" x14ac:dyDescent="0.2">
      <c r="A248" s="15" t="s">
        <v>143</v>
      </c>
      <c r="B248" s="35">
        <v>4</v>
      </c>
      <c r="C248" s="35">
        <v>18</v>
      </c>
      <c r="D248">
        <v>46077.004000000001</v>
      </c>
      <c r="E248" s="24" t="s">
        <v>69</v>
      </c>
      <c r="F248" s="25">
        <v>0.5742005742006</v>
      </c>
      <c r="J248" s="25">
        <v>0.5742005742006</v>
      </c>
    </row>
    <row r="249" spans="1:15" ht="16" x14ac:dyDescent="0.2">
      <c r="A249" s="15" t="s">
        <v>351</v>
      </c>
      <c r="B249" s="35">
        <v>13</v>
      </c>
      <c r="C249" s="35">
        <v>7</v>
      </c>
      <c r="D249">
        <v>46491.855000000003</v>
      </c>
      <c r="E249" s="14" t="s">
        <v>59</v>
      </c>
      <c r="K249" s="27">
        <v>0.17325017325020001</v>
      </c>
      <c r="L249" s="29">
        <v>0.17325017325020001</v>
      </c>
    </row>
    <row r="250" spans="1:15" ht="16" x14ac:dyDescent="0.2">
      <c r="A250" s="15" t="s">
        <v>240</v>
      </c>
      <c r="B250" s="35">
        <v>8</v>
      </c>
      <c r="C250" s="35">
        <v>19</v>
      </c>
      <c r="D250">
        <v>46676.762000000002</v>
      </c>
      <c r="E250" s="24" t="s">
        <v>69</v>
      </c>
      <c r="F250" s="25">
        <v>4.950004950005E-3</v>
      </c>
      <c r="J250" s="25">
        <v>4.950004950005E-3</v>
      </c>
    </row>
    <row r="251" spans="1:15" ht="16" x14ac:dyDescent="0.2">
      <c r="A251" s="15" t="s">
        <v>141</v>
      </c>
      <c r="B251" s="35">
        <v>4</v>
      </c>
      <c r="C251" s="35">
        <v>16</v>
      </c>
      <c r="D251">
        <v>46923.300999999999</v>
      </c>
    </row>
    <row r="252" spans="1:15" ht="16" x14ac:dyDescent="0.2">
      <c r="A252" s="15" t="s">
        <v>130</v>
      </c>
      <c r="B252" s="35">
        <v>4</v>
      </c>
      <c r="C252" s="35">
        <v>5</v>
      </c>
      <c r="D252">
        <v>46968.343999999997</v>
      </c>
      <c r="E252" s="18" t="s">
        <v>51</v>
      </c>
      <c r="F252" s="19">
        <v>4.8051529543260001</v>
      </c>
      <c r="H252" s="19">
        <v>4.8051529543260001</v>
      </c>
    </row>
    <row r="253" spans="1:15" ht="16" x14ac:dyDescent="0.2">
      <c r="A253" s="15" t="s">
        <v>438</v>
      </c>
      <c r="B253" s="35">
        <v>16</v>
      </c>
      <c r="C253" s="35">
        <v>22</v>
      </c>
      <c r="D253">
        <v>47904.722999999998</v>
      </c>
      <c r="E253" s="33" t="s">
        <v>269</v>
      </c>
      <c r="F253" s="28">
        <v>4.950004950005E-3</v>
      </c>
      <c r="O253" s="28">
        <v>4.950004950005E-3</v>
      </c>
    </row>
    <row r="254" spans="1:15" ht="16" x14ac:dyDescent="0.2">
      <c r="A254" s="15" t="s">
        <v>396</v>
      </c>
      <c r="B254" s="35">
        <v>15</v>
      </c>
      <c r="C254" s="35">
        <v>4</v>
      </c>
      <c r="D254">
        <v>47992.434000000001</v>
      </c>
      <c r="E254" s="14" t="s">
        <v>59</v>
      </c>
      <c r="J254" s="25">
        <v>1.485001485001E-2</v>
      </c>
      <c r="L254" s="29">
        <v>1.485001485001E-2</v>
      </c>
    </row>
    <row r="255" spans="1:15" ht="16" x14ac:dyDescent="0.2">
      <c r="A255" s="15" t="s">
        <v>217</v>
      </c>
      <c r="B255" s="35">
        <v>7</v>
      </c>
      <c r="C255" s="35">
        <v>20</v>
      </c>
      <c r="D255">
        <v>48115.703000000001</v>
      </c>
      <c r="E255" s="26" t="s">
        <v>72</v>
      </c>
      <c r="F255" s="27">
        <v>1.485001485001E-2</v>
      </c>
      <c r="K255" s="27">
        <v>1.485001485001E-2</v>
      </c>
    </row>
    <row r="256" spans="1:15" ht="16" x14ac:dyDescent="0.2">
      <c r="A256" s="15" t="s">
        <v>150</v>
      </c>
      <c r="B256" s="35">
        <v>5</v>
      </c>
      <c r="C256" s="35">
        <v>1</v>
      </c>
      <c r="D256">
        <v>48587.449000000001</v>
      </c>
      <c r="E256" s="16" t="s">
        <v>47</v>
      </c>
      <c r="F256" s="17">
        <v>2.4007524007519998</v>
      </c>
      <c r="G256" s="17">
        <v>2.4007524007519998</v>
      </c>
    </row>
    <row r="257" spans="1:14" ht="16" x14ac:dyDescent="0.2">
      <c r="A257" s="15" t="s">
        <v>314</v>
      </c>
      <c r="B257" s="35">
        <v>11</v>
      </c>
      <c r="C257" s="35">
        <v>18</v>
      </c>
      <c r="D257">
        <v>48665.68</v>
      </c>
      <c r="E257" s="14" t="s">
        <v>59</v>
      </c>
      <c r="L257" s="29">
        <v>1.8810018810019999</v>
      </c>
      <c r="N257" s="23">
        <v>1.8810018810019999</v>
      </c>
    </row>
    <row r="258" spans="1:14" ht="16" x14ac:dyDescent="0.2">
      <c r="A258" s="15" t="s">
        <v>93</v>
      </c>
      <c r="B258" s="35">
        <v>2</v>
      </c>
      <c r="C258" s="35">
        <v>16</v>
      </c>
      <c r="D258">
        <v>48985.707000000002</v>
      </c>
    </row>
    <row r="259" spans="1:14" ht="16" x14ac:dyDescent="0.2">
      <c r="A259" s="15" t="s">
        <v>311</v>
      </c>
      <c r="B259" s="35">
        <v>11</v>
      </c>
      <c r="C259" s="35">
        <v>15</v>
      </c>
      <c r="D259">
        <v>49163.504000000001</v>
      </c>
      <c r="E259" s="22" t="s">
        <v>64</v>
      </c>
      <c r="F259" s="23">
        <v>1.8810018810019999</v>
      </c>
      <c r="N259" s="23">
        <v>1.8810018810019999</v>
      </c>
    </row>
    <row r="260" spans="1:14" ht="16" x14ac:dyDescent="0.2">
      <c r="A260" s="15" t="s">
        <v>393</v>
      </c>
      <c r="B260" s="35">
        <v>15</v>
      </c>
      <c r="C260" s="35">
        <v>1</v>
      </c>
      <c r="D260">
        <v>49329.440999999999</v>
      </c>
      <c r="E260" s="14" t="s">
        <v>59</v>
      </c>
      <c r="J260" s="25">
        <v>1.485001485001E-2</v>
      </c>
      <c r="K260" s="27">
        <v>1.485001485001E-2</v>
      </c>
    </row>
    <row r="261" spans="1:14" ht="16" x14ac:dyDescent="0.2">
      <c r="A261" s="15" t="s">
        <v>122</v>
      </c>
      <c r="B261" s="35">
        <v>3</v>
      </c>
      <c r="C261" s="35">
        <v>21</v>
      </c>
      <c r="D261">
        <v>49898.383000000002</v>
      </c>
      <c r="E261" s="26" t="s">
        <v>72</v>
      </c>
      <c r="F261" s="27">
        <v>1.8810018810019999</v>
      </c>
      <c r="K261" s="27">
        <v>1.8810018810019999</v>
      </c>
    </row>
    <row r="262" spans="1:14" ht="16" x14ac:dyDescent="0.2">
      <c r="A262" s="15" t="s">
        <v>361</v>
      </c>
      <c r="B262" s="35">
        <v>13</v>
      </c>
      <c r="C262" s="35">
        <v>17</v>
      </c>
      <c r="D262">
        <v>50934.328000000001</v>
      </c>
      <c r="E262" s="14" t="s">
        <v>59</v>
      </c>
      <c r="L262" s="29">
        <v>0.17325017325020001</v>
      </c>
      <c r="N262" s="23">
        <v>0.17325017325020001</v>
      </c>
    </row>
    <row r="263" spans="1:14" ht="16" x14ac:dyDescent="0.2">
      <c r="A263" s="15" t="s">
        <v>419</v>
      </c>
      <c r="B263" s="35">
        <v>16</v>
      </c>
      <c r="C263" s="35">
        <v>3</v>
      </c>
      <c r="D263">
        <v>51398.961000000003</v>
      </c>
      <c r="E263" s="14" t="s">
        <v>59</v>
      </c>
      <c r="J263" s="25">
        <v>4.950004950005E-3</v>
      </c>
      <c r="L263" s="29">
        <v>4.950004950005E-3</v>
      </c>
    </row>
    <row r="264" spans="1:14" ht="16" x14ac:dyDescent="0.2">
      <c r="A264" s="15" t="s">
        <v>313</v>
      </c>
      <c r="B264" s="35">
        <v>11</v>
      </c>
      <c r="C264" s="35">
        <v>17</v>
      </c>
      <c r="D264">
        <v>51832.777000000002</v>
      </c>
      <c r="E264" s="14" t="s">
        <v>59</v>
      </c>
      <c r="L264" s="29">
        <v>1.8810018810019999</v>
      </c>
      <c r="N264" s="23">
        <v>1.8810018810019999</v>
      </c>
    </row>
    <row r="265" spans="1:14" ht="16" x14ac:dyDescent="0.2">
      <c r="A265" s="15" t="s">
        <v>428</v>
      </c>
      <c r="B265" s="35">
        <v>16</v>
      </c>
      <c r="C265" s="35">
        <v>12</v>
      </c>
      <c r="D265">
        <v>51892.042999999998</v>
      </c>
      <c r="E265" s="14" t="s">
        <v>59</v>
      </c>
      <c r="I265" s="21">
        <v>6.435006435006E-4</v>
      </c>
      <c r="M265" s="32">
        <v>4.950004950005E-3</v>
      </c>
    </row>
    <row r="266" spans="1:14" ht="16" x14ac:dyDescent="0.2">
      <c r="A266" s="15" t="s">
        <v>227</v>
      </c>
      <c r="B266" s="35">
        <v>8</v>
      </c>
      <c r="C266" s="35">
        <v>6</v>
      </c>
      <c r="D266">
        <v>52036.648000000001</v>
      </c>
      <c r="E266" s="18" t="s">
        <v>51</v>
      </c>
      <c r="F266" s="19">
        <v>1.0204345949820001E-2</v>
      </c>
      <c r="H266" s="19">
        <v>1.0204345949820001E-2</v>
      </c>
    </row>
    <row r="267" spans="1:14" ht="16" x14ac:dyDescent="0.2">
      <c r="A267" s="15" t="s">
        <v>146</v>
      </c>
      <c r="B267" s="35">
        <v>4</v>
      </c>
      <c r="C267" s="35">
        <v>21</v>
      </c>
      <c r="D267">
        <v>52112.508000000002</v>
      </c>
      <c r="E267" s="26" t="s">
        <v>72</v>
      </c>
      <c r="F267" s="27">
        <v>0.5742005742006</v>
      </c>
      <c r="K267" s="27">
        <v>0.5742005742006</v>
      </c>
    </row>
    <row r="268" spans="1:14" ht="16" x14ac:dyDescent="0.2">
      <c r="A268" s="15" t="s">
        <v>302</v>
      </c>
      <c r="B268" s="35">
        <v>11</v>
      </c>
      <c r="C268" s="35">
        <v>6</v>
      </c>
      <c r="D268">
        <v>52121.987999999998</v>
      </c>
      <c r="E268" s="30" t="s">
        <v>251</v>
      </c>
      <c r="F268" s="29">
        <v>1.8810018810019999</v>
      </c>
      <c r="L268" s="29">
        <v>1.8810018810019999</v>
      </c>
    </row>
    <row r="269" spans="1:14" ht="16" x14ac:dyDescent="0.2">
      <c r="A269" s="15" t="s">
        <v>208</v>
      </c>
      <c r="B269" s="35">
        <v>7</v>
      </c>
      <c r="C269" s="35">
        <v>11</v>
      </c>
      <c r="D269">
        <v>52185.995999999999</v>
      </c>
      <c r="E269" s="14" t="s">
        <v>59</v>
      </c>
      <c r="G269" s="17">
        <v>0.11743155243389999</v>
      </c>
      <c r="H269" s="19">
        <v>4.6502894763820003E-2</v>
      </c>
    </row>
    <row r="270" spans="1:14" ht="16" x14ac:dyDescent="0.2">
      <c r="A270" s="15" t="s">
        <v>408</v>
      </c>
      <c r="B270" s="35">
        <v>15</v>
      </c>
      <c r="C270" s="35">
        <v>16</v>
      </c>
      <c r="D270">
        <v>52418.311999999998</v>
      </c>
      <c r="E270" s="22" t="s">
        <v>64</v>
      </c>
      <c r="F270" s="23">
        <v>1.485001485001E-2</v>
      </c>
      <c r="N270" s="23">
        <v>1.485001485001E-2</v>
      </c>
    </row>
    <row r="271" spans="1:14" ht="16" x14ac:dyDescent="0.2">
      <c r="A271" s="15" t="s">
        <v>328</v>
      </c>
      <c r="B271" s="35">
        <v>12</v>
      </c>
      <c r="C271" s="35">
        <v>8</v>
      </c>
      <c r="D271">
        <v>53613.086000000003</v>
      </c>
      <c r="E271" s="14" t="s">
        <v>59</v>
      </c>
      <c r="K271" s="27">
        <v>0.5742005742006</v>
      </c>
      <c r="L271" s="29">
        <v>0.5742005742006</v>
      </c>
    </row>
    <row r="272" spans="1:14" ht="16" x14ac:dyDescent="0.2">
      <c r="A272" s="15" t="s">
        <v>398</v>
      </c>
      <c r="B272" s="35">
        <v>15</v>
      </c>
      <c r="C272" s="35">
        <v>6</v>
      </c>
      <c r="D272">
        <v>53961.559000000001</v>
      </c>
      <c r="E272" s="30" t="s">
        <v>251</v>
      </c>
      <c r="F272" s="29">
        <v>1.485001485001E-2</v>
      </c>
      <c r="L272" s="29">
        <v>1.485001485001E-2</v>
      </c>
    </row>
    <row r="273" spans="1:12" ht="16" x14ac:dyDescent="0.2">
      <c r="A273" s="15" t="s">
        <v>96</v>
      </c>
      <c r="B273" s="35">
        <v>2</v>
      </c>
      <c r="C273" s="35">
        <v>19</v>
      </c>
      <c r="D273">
        <v>54423.824000000001</v>
      </c>
      <c r="E273" s="24" t="s">
        <v>69</v>
      </c>
      <c r="F273" s="25">
        <v>6.1380061380060003</v>
      </c>
      <c r="J273" s="25">
        <v>6.1380061380060003</v>
      </c>
    </row>
    <row r="274" spans="1:12" ht="16" x14ac:dyDescent="0.2">
      <c r="A274" s="15" t="s">
        <v>120</v>
      </c>
      <c r="B274" s="35">
        <v>3</v>
      </c>
      <c r="C274" s="35">
        <v>19</v>
      </c>
      <c r="D274">
        <v>54563.688000000002</v>
      </c>
      <c r="E274" s="24" t="s">
        <v>69</v>
      </c>
      <c r="F274" s="25">
        <v>1.8810018810019999</v>
      </c>
      <c r="J274" s="25">
        <v>1.8810018810019999</v>
      </c>
    </row>
    <row r="275" spans="1:12" ht="16" x14ac:dyDescent="0.2">
      <c r="A275" s="15" t="s">
        <v>121</v>
      </c>
      <c r="B275" s="35">
        <v>3</v>
      </c>
      <c r="C275" s="35">
        <v>20</v>
      </c>
      <c r="D275">
        <v>54577.91</v>
      </c>
      <c r="E275" s="26" t="s">
        <v>72</v>
      </c>
      <c r="F275" s="27">
        <v>1.8810018810019999</v>
      </c>
      <c r="K275" s="27">
        <v>1.8810018810019999</v>
      </c>
    </row>
    <row r="276" spans="1:12" ht="16" x14ac:dyDescent="0.2">
      <c r="A276" s="15" t="s">
        <v>327</v>
      </c>
      <c r="B276" s="35">
        <v>12</v>
      </c>
      <c r="C276" s="35">
        <v>7</v>
      </c>
      <c r="D276">
        <v>54682.218999999997</v>
      </c>
      <c r="E276" s="14" t="s">
        <v>59</v>
      </c>
      <c r="K276" s="27">
        <v>0.5742005742006</v>
      </c>
      <c r="L276" s="29">
        <v>0.5742005742006</v>
      </c>
    </row>
    <row r="277" spans="1:12" ht="16" x14ac:dyDescent="0.2">
      <c r="A277" s="15" t="s">
        <v>216</v>
      </c>
      <c r="B277" s="35">
        <v>7</v>
      </c>
      <c r="C277" s="35">
        <v>19</v>
      </c>
      <c r="D277">
        <v>54841.046999999999</v>
      </c>
      <c r="E277" s="24" t="s">
        <v>69</v>
      </c>
      <c r="F277" s="25">
        <v>1.485001485001E-2</v>
      </c>
      <c r="J277" s="25">
        <v>1.485001485001E-2</v>
      </c>
    </row>
    <row r="278" spans="1:12" ht="16" x14ac:dyDescent="0.2">
      <c r="A278" s="15" t="s">
        <v>144</v>
      </c>
      <c r="B278" s="35">
        <v>4</v>
      </c>
      <c r="C278" s="35">
        <v>19</v>
      </c>
      <c r="D278">
        <v>54878.976999999999</v>
      </c>
      <c r="E278" s="24" t="s">
        <v>69</v>
      </c>
      <c r="F278" s="25">
        <v>0.5742005742006</v>
      </c>
      <c r="J278" s="25">
        <v>0.5742005742006</v>
      </c>
    </row>
    <row r="279" spans="1:12" ht="16" x14ac:dyDescent="0.2">
      <c r="A279" s="15" t="s">
        <v>213</v>
      </c>
      <c r="B279" s="35">
        <v>7</v>
      </c>
      <c r="C279" s="35">
        <v>16</v>
      </c>
      <c r="D279">
        <v>55210.855000000003</v>
      </c>
    </row>
    <row r="280" spans="1:12" ht="16" x14ac:dyDescent="0.2">
      <c r="A280" s="15" t="s">
        <v>129</v>
      </c>
      <c r="B280" s="35">
        <v>4</v>
      </c>
      <c r="C280" s="35">
        <v>4</v>
      </c>
      <c r="D280">
        <v>55336.5</v>
      </c>
      <c r="E280" s="18" t="s">
        <v>51</v>
      </c>
      <c r="F280" s="19">
        <v>4.8051529543260001</v>
      </c>
      <c r="H280" s="19">
        <v>4.8051529543260001</v>
      </c>
    </row>
    <row r="281" spans="1:12" ht="16" x14ac:dyDescent="0.2">
      <c r="A281" s="15" t="s">
        <v>233</v>
      </c>
      <c r="B281" s="35">
        <v>8</v>
      </c>
      <c r="C281" s="35">
        <v>12</v>
      </c>
      <c r="D281">
        <v>55374.425999999999</v>
      </c>
      <c r="E281" s="14" t="s">
        <v>59</v>
      </c>
      <c r="G281" s="17">
        <v>2.475002475002E-2</v>
      </c>
      <c r="I281" s="21">
        <v>6.435006435006E-4</v>
      </c>
    </row>
    <row r="282" spans="1:12" ht="16" x14ac:dyDescent="0.2">
      <c r="A282" s="15" t="s">
        <v>190</v>
      </c>
      <c r="B282" s="35">
        <v>6</v>
      </c>
      <c r="C282" s="35">
        <v>17</v>
      </c>
      <c r="D282">
        <v>55433.690999999999</v>
      </c>
    </row>
    <row r="283" spans="1:12" ht="16" x14ac:dyDescent="0.2">
      <c r="A283" s="15" t="s">
        <v>95</v>
      </c>
      <c r="B283" s="35">
        <v>2</v>
      </c>
      <c r="C283" s="35">
        <v>18</v>
      </c>
      <c r="D283">
        <v>55597.262000000002</v>
      </c>
      <c r="E283" s="24" t="s">
        <v>69</v>
      </c>
      <c r="F283" s="25">
        <v>6.1380061380060003</v>
      </c>
      <c r="J283" s="25">
        <v>6.1380061380060003</v>
      </c>
    </row>
    <row r="284" spans="1:12" ht="16" x14ac:dyDescent="0.2">
      <c r="A284" s="15" t="s">
        <v>188</v>
      </c>
      <c r="B284" s="35">
        <v>6</v>
      </c>
      <c r="C284" s="35">
        <v>15</v>
      </c>
      <c r="D284">
        <v>55706.309000000001</v>
      </c>
    </row>
    <row r="285" spans="1:12" ht="16" x14ac:dyDescent="0.2">
      <c r="A285" s="15" t="s">
        <v>299</v>
      </c>
      <c r="B285" s="35">
        <v>11</v>
      </c>
      <c r="C285" s="35">
        <v>3</v>
      </c>
      <c r="D285">
        <v>55817.726999999999</v>
      </c>
      <c r="E285" s="14" t="s">
        <v>59</v>
      </c>
      <c r="J285" s="25">
        <v>1.8810018810019999</v>
      </c>
      <c r="L285" s="29">
        <v>1.8810018810019999</v>
      </c>
    </row>
    <row r="286" spans="1:12" ht="16" x14ac:dyDescent="0.2">
      <c r="A286" s="15" t="s">
        <v>345</v>
      </c>
      <c r="B286" s="35">
        <v>13</v>
      </c>
      <c r="C286" s="35">
        <v>1</v>
      </c>
      <c r="D286">
        <v>55839.063000000002</v>
      </c>
      <c r="E286" s="14" t="s">
        <v>59</v>
      </c>
      <c r="J286" s="25">
        <v>0.17325017325020001</v>
      </c>
      <c r="K286" s="27">
        <v>0.17325017325020001</v>
      </c>
    </row>
    <row r="287" spans="1:12" ht="16" x14ac:dyDescent="0.2">
      <c r="A287" s="15" t="s">
        <v>136</v>
      </c>
      <c r="B287" s="35">
        <v>4</v>
      </c>
      <c r="C287" s="35">
        <v>11</v>
      </c>
      <c r="D287">
        <v>55865.137000000002</v>
      </c>
      <c r="E287" s="14" t="s">
        <v>59</v>
      </c>
      <c r="G287" s="17">
        <v>10.80339220202</v>
      </c>
      <c r="H287" s="19">
        <v>4.8662236179520004</v>
      </c>
    </row>
    <row r="288" spans="1:12" ht="16" x14ac:dyDescent="0.2">
      <c r="A288" s="15" t="s">
        <v>194</v>
      </c>
      <c r="B288" s="35">
        <v>6</v>
      </c>
      <c r="C288" s="35">
        <v>21</v>
      </c>
      <c r="D288">
        <v>56116.417999999998</v>
      </c>
      <c r="E288" s="26" t="s">
        <v>72</v>
      </c>
      <c r="F288" s="27">
        <v>5.4450054450050002E-2</v>
      </c>
      <c r="K288" s="27">
        <v>5.4450054450050002E-2</v>
      </c>
    </row>
    <row r="289" spans="1:15" ht="16" x14ac:dyDescent="0.2">
      <c r="A289" s="15" t="s">
        <v>347</v>
      </c>
      <c r="B289" s="35">
        <v>13</v>
      </c>
      <c r="C289" s="35">
        <v>3</v>
      </c>
      <c r="D289">
        <v>56367.703000000001</v>
      </c>
      <c r="E289" s="14" t="s">
        <v>59</v>
      </c>
      <c r="J289" s="25">
        <v>0.17325017325020001</v>
      </c>
      <c r="L289" s="29">
        <v>0.17325017325020001</v>
      </c>
    </row>
    <row r="290" spans="1:15" ht="16" x14ac:dyDescent="0.2">
      <c r="A290" s="15" t="s">
        <v>439</v>
      </c>
      <c r="B290" s="35">
        <v>16</v>
      </c>
      <c r="C290" s="35">
        <v>23</v>
      </c>
      <c r="D290">
        <v>56422.226999999999</v>
      </c>
      <c r="E290" s="14" t="s">
        <v>59</v>
      </c>
      <c r="L290" s="29">
        <v>4.950004950005E-3</v>
      </c>
      <c r="O290" s="28">
        <v>4.950004950005E-3</v>
      </c>
    </row>
    <row r="291" spans="1:15" ht="16" x14ac:dyDescent="0.2">
      <c r="A291" s="15" t="s">
        <v>436</v>
      </c>
      <c r="B291" s="35">
        <v>16</v>
      </c>
      <c r="C291" s="35">
        <v>20</v>
      </c>
      <c r="D291">
        <v>56450.671999999999</v>
      </c>
      <c r="E291" s="14" t="s">
        <v>59</v>
      </c>
      <c r="N291" s="23">
        <v>4.950004950005E-3</v>
      </c>
      <c r="O291" s="28">
        <v>4.950004950005E-3</v>
      </c>
    </row>
    <row r="292" spans="1:15" ht="16" x14ac:dyDescent="0.2">
      <c r="A292" s="15" t="s">
        <v>106</v>
      </c>
      <c r="B292" s="35">
        <v>3</v>
      </c>
      <c r="C292" s="35">
        <v>5</v>
      </c>
      <c r="D292">
        <v>56509.936999999998</v>
      </c>
      <c r="E292" s="18" t="s">
        <v>51</v>
      </c>
      <c r="F292" s="19">
        <v>22.727863061379999</v>
      </c>
      <c r="H292" s="19">
        <v>22.727863061379999</v>
      </c>
    </row>
    <row r="293" spans="1:15" ht="16" x14ac:dyDescent="0.2">
      <c r="A293" s="15" t="s">
        <v>206</v>
      </c>
      <c r="B293" s="35">
        <v>7</v>
      </c>
      <c r="C293" s="35">
        <v>9</v>
      </c>
      <c r="D293">
        <v>56761.218999999997</v>
      </c>
      <c r="E293" s="20" t="s">
        <v>55</v>
      </c>
      <c r="F293" s="21">
        <v>1.980001980002E-3</v>
      </c>
      <c r="I293" s="21">
        <v>1.980001980002E-3</v>
      </c>
    </row>
    <row r="294" spans="1:15" ht="16" x14ac:dyDescent="0.2">
      <c r="A294" s="15" t="s">
        <v>409</v>
      </c>
      <c r="B294" s="35">
        <v>15</v>
      </c>
      <c r="C294" s="35">
        <v>17</v>
      </c>
      <c r="D294">
        <v>56922.417999999998</v>
      </c>
      <c r="E294" s="14" t="s">
        <v>59</v>
      </c>
      <c r="L294" s="29">
        <v>1.485001485001E-2</v>
      </c>
      <c r="N294" s="23">
        <v>1.485001485001E-2</v>
      </c>
    </row>
    <row r="295" spans="1:15" ht="16" x14ac:dyDescent="0.2">
      <c r="A295" s="15" t="s">
        <v>118</v>
      </c>
      <c r="B295" s="35">
        <v>3</v>
      </c>
      <c r="C295" s="35">
        <v>17</v>
      </c>
      <c r="D295">
        <v>56988.792999999998</v>
      </c>
    </row>
    <row r="296" spans="1:15" ht="16" x14ac:dyDescent="0.2">
      <c r="A296" s="15" t="s">
        <v>297</v>
      </c>
      <c r="B296" s="35">
        <v>11</v>
      </c>
      <c r="C296" s="35">
        <v>1</v>
      </c>
      <c r="D296">
        <v>57059.91</v>
      </c>
      <c r="E296" s="14" t="s">
        <v>59</v>
      </c>
      <c r="J296" s="25">
        <v>1.8810018810019999</v>
      </c>
      <c r="K296" s="27">
        <v>1.8810018810019999</v>
      </c>
    </row>
    <row r="297" spans="1:15" ht="16" x14ac:dyDescent="0.2">
      <c r="A297" s="15" t="s">
        <v>321</v>
      </c>
      <c r="B297" s="35">
        <v>12</v>
      </c>
      <c r="C297" s="35">
        <v>1</v>
      </c>
      <c r="D297">
        <v>57119.175999999999</v>
      </c>
      <c r="E297" s="14" t="s">
        <v>59</v>
      </c>
      <c r="J297" s="25">
        <v>0.5742005742006</v>
      </c>
      <c r="K297" s="27">
        <v>0.5742005742006</v>
      </c>
    </row>
    <row r="298" spans="1:15" ht="16" x14ac:dyDescent="0.2">
      <c r="A298" s="15" t="s">
        <v>175</v>
      </c>
      <c r="B298" s="35">
        <v>6</v>
      </c>
      <c r="C298" s="35">
        <v>2</v>
      </c>
      <c r="D298">
        <v>57192.663999999997</v>
      </c>
      <c r="E298" s="16" t="s">
        <v>47</v>
      </c>
      <c r="F298" s="17">
        <v>0.51975051975050002</v>
      </c>
      <c r="G298" s="17">
        <v>0.51975051975050002</v>
      </c>
    </row>
    <row r="299" spans="1:15" ht="16" x14ac:dyDescent="0.2">
      <c r="A299" s="15" t="s">
        <v>225</v>
      </c>
      <c r="B299" s="35">
        <v>8</v>
      </c>
      <c r="C299" s="35">
        <v>4</v>
      </c>
      <c r="D299">
        <v>57659.667999999998</v>
      </c>
      <c r="E299" s="18" t="s">
        <v>51</v>
      </c>
      <c r="F299" s="19">
        <v>1.0204345949820001E-2</v>
      </c>
      <c r="H299" s="19">
        <v>1.0204345949820001E-2</v>
      </c>
    </row>
    <row r="300" spans="1:15" ht="16" x14ac:dyDescent="0.2">
      <c r="A300" s="15" t="s">
        <v>189</v>
      </c>
      <c r="B300" s="35">
        <v>6</v>
      </c>
      <c r="C300" s="35">
        <v>16</v>
      </c>
      <c r="D300">
        <v>57747.379000000001</v>
      </c>
    </row>
    <row r="301" spans="1:15" ht="16" x14ac:dyDescent="0.2">
      <c r="A301" s="15" t="s">
        <v>426</v>
      </c>
      <c r="B301" s="35">
        <v>16</v>
      </c>
      <c r="C301" s="35">
        <v>10</v>
      </c>
      <c r="D301">
        <v>57823.237999999998</v>
      </c>
      <c r="E301" s="31" t="s">
        <v>256</v>
      </c>
      <c r="F301" s="32">
        <v>4.950004950005E-3</v>
      </c>
      <c r="M301" s="32">
        <v>4.950004950005E-3</v>
      </c>
    </row>
    <row r="302" spans="1:15" ht="16" x14ac:dyDescent="0.2">
      <c r="A302" s="15" t="s">
        <v>66</v>
      </c>
      <c r="B302" s="35">
        <v>1</v>
      </c>
      <c r="C302" s="35">
        <v>16</v>
      </c>
      <c r="D302">
        <v>58001.031000000003</v>
      </c>
    </row>
    <row r="303" spans="1:15" ht="16" x14ac:dyDescent="0.2">
      <c r="A303" s="15" t="s">
        <v>440</v>
      </c>
      <c r="B303" s="35">
        <v>16</v>
      </c>
      <c r="C303" s="35">
        <v>24</v>
      </c>
      <c r="D303">
        <v>58069.777000000002</v>
      </c>
      <c r="E303" s="14" t="s">
        <v>59</v>
      </c>
      <c r="L303" s="29">
        <v>4.950004950005E-3</v>
      </c>
      <c r="O303" s="28">
        <v>4.950004950005E-3</v>
      </c>
    </row>
    <row r="304" spans="1:15" ht="16" x14ac:dyDescent="0.2">
      <c r="A304" s="15" t="s">
        <v>427</v>
      </c>
      <c r="B304" s="35">
        <v>16</v>
      </c>
      <c r="C304" s="35">
        <v>11</v>
      </c>
      <c r="D304">
        <v>58463.296999999999</v>
      </c>
      <c r="E304" s="14" t="s">
        <v>59</v>
      </c>
      <c r="I304" s="21">
        <v>6.435006435006E-4</v>
      </c>
      <c r="M304" s="32">
        <v>4.950004950005E-3</v>
      </c>
    </row>
    <row r="305" spans="1:15" ht="16" x14ac:dyDescent="0.2">
      <c r="A305" s="15" t="s">
        <v>98</v>
      </c>
      <c r="B305" s="35">
        <v>2</v>
      </c>
      <c r="C305" s="35">
        <v>21</v>
      </c>
      <c r="D305">
        <v>59150.766000000003</v>
      </c>
      <c r="E305" s="26" t="s">
        <v>72</v>
      </c>
      <c r="F305" s="27">
        <v>6.1380061380060003</v>
      </c>
      <c r="K305" s="27">
        <v>6.1380061380060003</v>
      </c>
    </row>
    <row r="306" spans="1:15" ht="16" x14ac:dyDescent="0.2">
      <c r="A306" s="15" t="s">
        <v>397</v>
      </c>
      <c r="B306" s="35">
        <v>15</v>
      </c>
      <c r="C306" s="35">
        <v>5</v>
      </c>
      <c r="D306">
        <v>59710.222999999998</v>
      </c>
      <c r="E306" s="30" t="s">
        <v>251</v>
      </c>
      <c r="F306" s="29">
        <v>1.485001485001E-2</v>
      </c>
      <c r="L306" s="29">
        <v>1.485001485001E-2</v>
      </c>
    </row>
    <row r="307" spans="1:15" ht="16" x14ac:dyDescent="0.2">
      <c r="A307" s="15" t="s">
        <v>301</v>
      </c>
      <c r="B307" s="35">
        <v>11</v>
      </c>
      <c r="C307" s="35">
        <v>5</v>
      </c>
      <c r="D307">
        <v>59752.891000000003</v>
      </c>
      <c r="E307" s="30" t="s">
        <v>251</v>
      </c>
      <c r="F307" s="29">
        <v>1.8810018810019999</v>
      </c>
      <c r="L307" s="29">
        <v>1.8810018810019999</v>
      </c>
    </row>
    <row r="308" spans="1:15" ht="16" x14ac:dyDescent="0.2">
      <c r="A308" s="15" t="s">
        <v>337</v>
      </c>
      <c r="B308" s="35">
        <v>12</v>
      </c>
      <c r="C308" s="35">
        <v>17</v>
      </c>
      <c r="D308">
        <v>59762.375</v>
      </c>
      <c r="E308" s="14" t="s">
        <v>59</v>
      </c>
      <c r="L308" s="29">
        <v>0.5742005742006</v>
      </c>
      <c r="N308" s="23">
        <v>0.5742005742006</v>
      </c>
    </row>
    <row r="309" spans="1:15" ht="16" x14ac:dyDescent="0.2">
      <c r="A309" s="15" t="s">
        <v>431</v>
      </c>
      <c r="B309" s="35">
        <v>16</v>
      </c>
      <c r="C309" s="35">
        <v>15</v>
      </c>
      <c r="D309">
        <v>60193.82</v>
      </c>
      <c r="E309" s="22" t="s">
        <v>64</v>
      </c>
      <c r="F309" s="23">
        <v>4.950004950005E-3</v>
      </c>
      <c r="N309" s="23">
        <v>4.950004950005E-3</v>
      </c>
    </row>
    <row r="310" spans="1:15" ht="16" x14ac:dyDescent="0.2">
      <c r="A310" s="15" t="s">
        <v>312</v>
      </c>
      <c r="B310" s="35">
        <v>11</v>
      </c>
      <c r="C310" s="35">
        <v>16</v>
      </c>
      <c r="D310">
        <v>60345.538999999997</v>
      </c>
      <c r="E310" s="22" t="s">
        <v>64</v>
      </c>
      <c r="F310" s="23">
        <v>1.8810018810019999</v>
      </c>
      <c r="N310" s="23">
        <v>1.8810018810019999</v>
      </c>
    </row>
    <row r="311" spans="1:15" ht="16" x14ac:dyDescent="0.2">
      <c r="A311" s="15" t="s">
        <v>437</v>
      </c>
      <c r="B311" s="35">
        <v>16</v>
      </c>
      <c r="C311" s="35">
        <v>21</v>
      </c>
      <c r="D311">
        <v>60440.358999999997</v>
      </c>
      <c r="E311" s="33" t="s">
        <v>269</v>
      </c>
      <c r="F311" s="28">
        <v>4.950004950005E-3</v>
      </c>
      <c r="O311" s="28">
        <v>4.950004950005E-3</v>
      </c>
    </row>
    <row r="312" spans="1:15" ht="16" x14ac:dyDescent="0.2">
      <c r="A312" s="15" t="s">
        <v>432</v>
      </c>
      <c r="B312" s="35">
        <v>16</v>
      </c>
      <c r="C312" s="35">
        <v>16</v>
      </c>
      <c r="D312">
        <v>60523.332000000002</v>
      </c>
      <c r="E312" s="22" t="s">
        <v>64</v>
      </c>
      <c r="F312" s="23">
        <v>4.950004950005E-3</v>
      </c>
      <c r="N312" s="23">
        <v>4.950004950005E-3</v>
      </c>
    </row>
    <row r="313" spans="1:15" ht="16" x14ac:dyDescent="0.2">
      <c r="A313" s="15" t="s">
        <v>399</v>
      </c>
      <c r="B313" s="35">
        <v>15</v>
      </c>
      <c r="C313" s="35">
        <v>7</v>
      </c>
      <c r="D313">
        <v>60904.995999999999</v>
      </c>
      <c r="E313" s="14" t="s">
        <v>59</v>
      </c>
      <c r="K313" s="27">
        <v>1.485001485001E-2</v>
      </c>
      <c r="L313" s="29">
        <v>1.485001485001E-2</v>
      </c>
    </row>
    <row r="314" spans="1:15" ht="16" x14ac:dyDescent="0.2">
      <c r="A314" s="15" t="s">
        <v>184</v>
      </c>
      <c r="B314" s="35">
        <v>6</v>
      </c>
      <c r="C314" s="35">
        <v>11</v>
      </c>
      <c r="D314">
        <v>61215.542999999998</v>
      </c>
      <c r="E314" s="14" t="s">
        <v>59</v>
      </c>
      <c r="G314" s="17">
        <v>0.54018458045600004</v>
      </c>
      <c r="H314" s="19">
        <v>0.2195967750984</v>
      </c>
    </row>
    <row r="315" spans="1:15" ht="16" x14ac:dyDescent="0.2">
      <c r="A315" s="15" t="s">
        <v>277</v>
      </c>
      <c r="B315" s="35">
        <v>10</v>
      </c>
      <c r="C315" s="35">
        <v>5</v>
      </c>
      <c r="D315">
        <v>61744.18</v>
      </c>
      <c r="E315" s="30" t="s">
        <v>251</v>
      </c>
      <c r="F315" s="29">
        <v>6.1380061380060003</v>
      </c>
      <c r="L315" s="29">
        <v>6.1380061380060003</v>
      </c>
    </row>
    <row r="316" spans="1:15" ht="16" x14ac:dyDescent="0.2">
      <c r="A316" s="15" t="s">
        <v>418</v>
      </c>
      <c r="B316" s="35">
        <v>16</v>
      </c>
      <c r="C316" s="35">
        <v>2</v>
      </c>
      <c r="D316">
        <v>61796.336000000003</v>
      </c>
      <c r="E316" s="14" t="s">
        <v>59</v>
      </c>
      <c r="J316" s="25">
        <v>4.950004950005E-3</v>
      </c>
      <c r="K316" s="27">
        <v>4.950004950005E-3</v>
      </c>
    </row>
    <row r="317" spans="1:15" ht="16" x14ac:dyDescent="0.2">
      <c r="A317" s="15" t="s">
        <v>183</v>
      </c>
      <c r="B317" s="35">
        <v>6</v>
      </c>
      <c r="C317" s="35">
        <v>10</v>
      </c>
      <c r="D317">
        <v>61888.785000000003</v>
      </c>
      <c r="E317" s="14" t="s">
        <v>59</v>
      </c>
      <c r="G317" s="17">
        <v>0.54018458045600004</v>
      </c>
      <c r="H317" s="19">
        <v>0.2195967750984</v>
      </c>
    </row>
    <row r="318" spans="1:15" ht="16" x14ac:dyDescent="0.2">
      <c r="A318" s="15" t="s">
        <v>372</v>
      </c>
      <c r="B318" s="35">
        <v>14</v>
      </c>
      <c r="C318" s="35">
        <v>4</v>
      </c>
      <c r="D318">
        <v>62078.434000000001</v>
      </c>
      <c r="E318" s="14" t="s">
        <v>59</v>
      </c>
      <c r="J318" s="25">
        <v>5.4450054450050002E-2</v>
      </c>
      <c r="L318" s="29">
        <v>5.4450054450050002E-2</v>
      </c>
    </row>
    <row r="319" spans="1:15" ht="16" x14ac:dyDescent="0.2">
      <c r="A319" s="15" t="s">
        <v>201</v>
      </c>
      <c r="B319" s="35">
        <v>7</v>
      </c>
      <c r="C319" s="35">
        <v>4</v>
      </c>
      <c r="D319">
        <v>62400.832000000002</v>
      </c>
      <c r="E319" s="18" t="s">
        <v>51</v>
      </c>
      <c r="F319" s="19">
        <v>4.5919544635519997E-2</v>
      </c>
      <c r="H319" s="19">
        <v>4.5919544635519997E-2</v>
      </c>
    </row>
    <row r="320" spans="1:15" ht="16" x14ac:dyDescent="0.2">
      <c r="A320" s="15" t="s">
        <v>384</v>
      </c>
      <c r="B320" s="35">
        <v>14</v>
      </c>
      <c r="C320" s="35">
        <v>16</v>
      </c>
      <c r="D320">
        <v>62682.934000000001</v>
      </c>
      <c r="E320" s="22" t="s">
        <v>64</v>
      </c>
      <c r="F320" s="23">
        <v>5.4450054450050002E-2</v>
      </c>
      <c r="N320" s="23">
        <v>5.4450054450050002E-2</v>
      </c>
    </row>
    <row r="321" spans="1:14" ht="16" x14ac:dyDescent="0.2">
      <c r="A321" s="15" t="s">
        <v>326</v>
      </c>
      <c r="B321" s="35">
        <v>12</v>
      </c>
      <c r="C321" s="35">
        <v>6</v>
      </c>
      <c r="D321">
        <v>63299.285000000003</v>
      </c>
      <c r="E321" s="30" t="s">
        <v>251</v>
      </c>
      <c r="F321" s="29">
        <v>0.5742005742006</v>
      </c>
      <c r="L321" s="29">
        <v>0.5742005742006</v>
      </c>
    </row>
    <row r="322" spans="1:14" ht="16" x14ac:dyDescent="0.2">
      <c r="A322" s="15" t="s">
        <v>423</v>
      </c>
      <c r="B322" s="35">
        <v>16</v>
      </c>
      <c r="C322" s="35">
        <v>7</v>
      </c>
      <c r="D322">
        <v>63515.008000000002</v>
      </c>
      <c r="E322" s="14" t="s">
        <v>59</v>
      </c>
      <c r="K322" s="27">
        <v>4.950004950005E-3</v>
      </c>
      <c r="L322" s="29">
        <v>4.950004950005E-3</v>
      </c>
    </row>
    <row r="323" spans="1:14" ht="16" x14ac:dyDescent="0.2">
      <c r="A323" s="15" t="s">
        <v>154</v>
      </c>
      <c r="B323" s="35">
        <v>5</v>
      </c>
      <c r="C323" s="35">
        <v>5</v>
      </c>
      <c r="D323">
        <v>63536.34</v>
      </c>
      <c r="E323" s="18" t="s">
        <v>51</v>
      </c>
      <c r="F323" s="19">
        <v>1.0389803438909999</v>
      </c>
      <c r="H323" s="19">
        <v>1.0389803438909999</v>
      </c>
    </row>
    <row r="324" spans="1:14" ht="16" x14ac:dyDescent="0.2">
      <c r="A324" s="15" t="s">
        <v>335</v>
      </c>
      <c r="B324" s="35">
        <v>12</v>
      </c>
      <c r="C324" s="35">
        <v>15</v>
      </c>
      <c r="D324">
        <v>63927.487999999998</v>
      </c>
      <c r="E324" s="22" t="s">
        <v>64</v>
      </c>
      <c r="F324" s="23">
        <v>0.5742005742006</v>
      </c>
      <c r="N324" s="23">
        <v>0.5742005742006</v>
      </c>
    </row>
    <row r="325" spans="1:14" ht="16" x14ac:dyDescent="0.2">
      <c r="A325" s="15" t="s">
        <v>153</v>
      </c>
      <c r="B325" s="35">
        <v>5</v>
      </c>
      <c r="C325" s="35">
        <v>4</v>
      </c>
      <c r="D325">
        <v>63991.491999999998</v>
      </c>
      <c r="E325" s="18" t="s">
        <v>51</v>
      </c>
      <c r="F325" s="19">
        <v>1.0389803438909999</v>
      </c>
      <c r="H325" s="19">
        <v>1.0389803438909999</v>
      </c>
    </row>
    <row r="326" spans="1:14" ht="16" x14ac:dyDescent="0.2">
      <c r="A326" s="15" t="s">
        <v>119</v>
      </c>
      <c r="B326" s="35">
        <v>3</v>
      </c>
      <c r="C326" s="35">
        <v>18</v>
      </c>
      <c r="D326">
        <v>64126.616999999998</v>
      </c>
      <c r="E326" s="24" t="s">
        <v>69</v>
      </c>
      <c r="F326" s="25">
        <v>1.8810018810019999</v>
      </c>
      <c r="J326" s="25">
        <v>1.8810018810019999</v>
      </c>
    </row>
    <row r="327" spans="1:14" ht="16" x14ac:dyDescent="0.2">
      <c r="A327" s="15" t="s">
        <v>338</v>
      </c>
      <c r="B327" s="35">
        <v>12</v>
      </c>
      <c r="C327" s="35">
        <v>18</v>
      </c>
      <c r="D327">
        <v>64515.391000000003</v>
      </c>
      <c r="E327" s="14" t="s">
        <v>59</v>
      </c>
      <c r="L327" s="29">
        <v>0.5742005742006</v>
      </c>
      <c r="N327" s="23">
        <v>0.5742005742006</v>
      </c>
    </row>
    <row r="328" spans="1:14" ht="16" x14ac:dyDescent="0.2">
      <c r="A328" s="15" t="s">
        <v>407</v>
      </c>
      <c r="B328" s="35">
        <v>15</v>
      </c>
      <c r="C328" s="35">
        <v>15</v>
      </c>
      <c r="D328">
        <v>64584.141000000003</v>
      </c>
      <c r="E328" s="22" t="s">
        <v>64</v>
      </c>
      <c r="F328" s="23">
        <v>1.485001485001E-2</v>
      </c>
      <c r="N328" s="23">
        <v>1.485001485001E-2</v>
      </c>
    </row>
    <row r="329" spans="1:14" ht="16" x14ac:dyDescent="0.2">
      <c r="A329" s="15" t="s">
        <v>278</v>
      </c>
      <c r="B329" s="35">
        <v>10</v>
      </c>
      <c r="C329" s="35">
        <v>6</v>
      </c>
      <c r="D329">
        <v>64934.983999999997</v>
      </c>
      <c r="E329" s="30" t="s">
        <v>251</v>
      </c>
      <c r="F329" s="29">
        <v>6.1380061380060003</v>
      </c>
      <c r="L329" s="29">
        <v>6.1380061380060003</v>
      </c>
    </row>
    <row r="330" spans="1:14" ht="16" x14ac:dyDescent="0.2">
      <c r="A330" s="15" t="s">
        <v>81</v>
      </c>
      <c r="B330" s="35">
        <v>2</v>
      </c>
      <c r="C330" s="35">
        <v>4</v>
      </c>
      <c r="D330">
        <v>65027.436999999998</v>
      </c>
      <c r="E330" s="18" t="s">
        <v>51</v>
      </c>
      <c r="F330" s="19">
        <v>106.4962726305</v>
      </c>
      <c r="H330" s="19">
        <v>106.4962726305</v>
      </c>
    </row>
    <row r="331" spans="1:14" ht="16" x14ac:dyDescent="0.2">
      <c r="A331" s="15" t="s">
        <v>395</v>
      </c>
      <c r="B331" s="35">
        <v>15</v>
      </c>
      <c r="C331" s="35">
        <v>3</v>
      </c>
      <c r="D331">
        <v>65259.754000000001</v>
      </c>
      <c r="E331" s="14" t="s">
        <v>59</v>
      </c>
      <c r="J331" s="25">
        <v>1.485001485001E-2</v>
      </c>
      <c r="L331" s="29">
        <v>1.485001485001E-2</v>
      </c>
    </row>
    <row r="332" spans="1:14" ht="16" x14ac:dyDescent="0.2">
      <c r="A332" s="15" t="s">
        <v>167</v>
      </c>
      <c r="B332" s="35">
        <v>5</v>
      </c>
      <c r="C332" s="35">
        <v>18</v>
      </c>
      <c r="D332">
        <v>65513.406000000003</v>
      </c>
      <c r="E332" s="24" t="s">
        <v>69</v>
      </c>
      <c r="F332" s="25">
        <v>0.17325017325020001</v>
      </c>
      <c r="J332" s="25">
        <v>0.17325017325020001</v>
      </c>
    </row>
    <row r="333" spans="1:14" ht="16" x14ac:dyDescent="0.2">
      <c r="A333" s="15" t="s">
        <v>170</v>
      </c>
      <c r="B333" s="35">
        <v>5</v>
      </c>
      <c r="C333" s="35">
        <v>21</v>
      </c>
      <c r="D333">
        <v>65852.398000000001</v>
      </c>
      <c r="E333" s="26" t="s">
        <v>72</v>
      </c>
      <c r="F333" s="27">
        <v>0.17325017325020001</v>
      </c>
      <c r="K333" s="27">
        <v>0.17325017325020001</v>
      </c>
    </row>
    <row r="334" spans="1:14" ht="16" x14ac:dyDescent="0.2">
      <c r="A334" s="15" t="s">
        <v>159</v>
      </c>
      <c r="B334" s="35">
        <v>5</v>
      </c>
      <c r="C334" s="35">
        <v>10</v>
      </c>
      <c r="D334">
        <v>65857.141000000003</v>
      </c>
      <c r="E334" s="14" t="s">
        <v>59</v>
      </c>
      <c r="G334" s="17">
        <v>2.3955895171439998</v>
      </c>
      <c r="H334" s="19">
        <v>1.052180493804</v>
      </c>
    </row>
    <row r="335" spans="1:14" ht="16" x14ac:dyDescent="0.2">
      <c r="A335" s="15" t="s">
        <v>300</v>
      </c>
      <c r="B335" s="35">
        <v>11</v>
      </c>
      <c r="C335" s="35">
        <v>4</v>
      </c>
      <c r="D335">
        <v>65861.883000000002</v>
      </c>
      <c r="E335" s="14" t="s">
        <v>59</v>
      </c>
      <c r="J335" s="25">
        <v>1.8810018810019999</v>
      </c>
      <c r="L335" s="29">
        <v>1.8810018810019999</v>
      </c>
    </row>
    <row r="336" spans="1:14" ht="16" x14ac:dyDescent="0.2">
      <c r="A336" s="15" t="s">
        <v>371</v>
      </c>
      <c r="B336" s="35">
        <v>14</v>
      </c>
      <c r="C336" s="35">
        <v>3</v>
      </c>
      <c r="D336">
        <v>65940.108999999997</v>
      </c>
      <c r="E336" s="14" t="s">
        <v>59</v>
      </c>
      <c r="J336" s="25">
        <v>5.4450054450050002E-2</v>
      </c>
      <c r="L336" s="29">
        <v>5.4450054450050002E-2</v>
      </c>
    </row>
    <row r="337" spans="1:14" ht="16" x14ac:dyDescent="0.2">
      <c r="A337" s="15" t="s">
        <v>420</v>
      </c>
      <c r="B337" s="35">
        <v>16</v>
      </c>
      <c r="C337" s="35">
        <v>4</v>
      </c>
      <c r="D337">
        <v>66087.085999999996</v>
      </c>
      <c r="E337" s="14" t="s">
        <v>59</v>
      </c>
      <c r="J337" s="25">
        <v>4.950004950005E-3</v>
      </c>
      <c r="L337" s="29">
        <v>4.950004950005E-3</v>
      </c>
    </row>
    <row r="338" spans="1:14" ht="16" x14ac:dyDescent="0.2">
      <c r="A338" s="15" t="s">
        <v>212</v>
      </c>
      <c r="B338" s="35">
        <v>7</v>
      </c>
      <c r="C338" s="35">
        <v>15</v>
      </c>
      <c r="D338">
        <v>66177.172000000006</v>
      </c>
    </row>
    <row r="339" spans="1:14" ht="16" x14ac:dyDescent="0.2">
      <c r="A339" s="15" t="s">
        <v>324</v>
      </c>
      <c r="B339" s="35">
        <v>12</v>
      </c>
      <c r="C339" s="35">
        <v>4</v>
      </c>
      <c r="D339">
        <v>66226.952999999994</v>
      </c>
      <c r="E339" s="14" t="s">
        <v>59</v>
      </c>
      <c r="J339" s="25">
        <v>0.5742005742006</v>
      </c>
      <c r="L339" s="29">
        <v>0.5742005742006</v>
      </c>
    </row>
    <row r="340" spans="1:14" ht="16" x14ac:dyDescent="0.2">
      <c r="A340" s="15" t="s">
        <v>210</v>
      </c>
      <c r="B340" s="35">
        <v>7</v>
      </c>
      <c r="C340" s="35">
        <v>13</v>
      </c>
      <c r="D340">
        <v>66400.008000000002</v>
      </c>
      <c r="E340" s="14" t="s">
        <v>59</v>
      </c>
      <c r="G340" s="17">
        <v>0.1237501237501</v>
      </c>
      <c r="I340" s="21">
        <v>1.980001980002E-3</v>
      </c>
    </row>
    <row r="341" spans="1:14" ht="16" x14ac:dyDescent="0.2">
      <c r="A341" s="15" t="s">
        <v>375</v>
      </c>
      <c r="B341" s="35">
        <v>14</v>
      </c>
      <c r="C341" s="35">
        <v>7</v>
      </c>
      <c r="D341">
        <v>66727.148000000001</v>
      </c>
      <c r="E341" s="14" t="s">
        <v>59</v>
      </c>
      <c r="K341" s="27">
        <v>5.4450054450050002E-2</v>
      </c>
      <c r="L341" s="29">
        <v>5.4450054450050002E-2</v>
      </c>
    </row>
    <row r="342" spans="1:14" ht="16" x14ac:dyDescent="0.2">
      <c r="A342" s="15" t="s">
        <v>400</v>
      </c>
      <c r="B342" s="35">
        <v>15</v>
      </c>
      <c r="C342" s="35">
        <v>8</v>
      </c>
      <c r="D342">
        <v>67281.858999999997</v>
      </c>
      <c r="E342" s="14" t="s">
        <v>59</v>
      </c>
      <c r="K342" s="27">
        <v>1.485001485001E-2</v>
      </c>
      <c r="L342" s="29">
        <v>1.485001485001E-2</v>
      </c>
    </row>
    <row r="343" spans="1:14" ht="16" x14ac:dyDescent="0.2">
      <c r="A343" s="15" t="s">
        <v>222</v>
      </c>
      <c r="B343" s="35">
        <v>8</v>
      </c>
      <c r="C343" s="35">
        <v>1</v>
      </c>
      <c r="D343">
        <v>67490.468999999997</v>
      </c>
      <c r="E343" s="16" t="s">
        <v>47</v>
      </c>
      <c r="F343" s="17">
        <v>2.475002475002E-2</v>
      </c>
      <c r="G343" s="17">
        <v>2.475002475002E-2</v>
      </c>
    </row>
    <row r="344" spans="1:14" ht="16" x14ac:dyDescent="0.2">
      <c r="A344" s="15" t="s">
        <v>424</v>
      </c>
      <c r="B344" s="35">
        <v>16</v>
      </c>
      <c r="C344" s="35">
        <v>8</v>
      </c>
      <c r="D344">
        <v>67720.422000000006</v>
      </c>
      <c r="E344" s="14" t="s">
        <v>59</v>
      </c>
      <c r="K344" s="27">
        <v>4.950004950005E-3</v>
      </c>
      <c r="L344" s="29">
        <v>4.950004950005E-3</v>
      </c>
    </row>
    <row r="345" spans="1:14" ht="16" x14ac:dyDescent="0.2">
      <c r="A345" s="15" t="s">
        <v>165</v>
      </c>
      <c r="B345" s="35">
        <v>5</v>
      </c>
      <c r="C345" s="35">
        <v>16</v>
      </c>
      <c r="D345">
        <v>67815.241999999998</v>
      </c>
    </row>
    <row r="346" spans="1:14" ht="16" x14ac:dyDescent="0.2">
      <c r="A346" s="15" t="s">
        <v>178</v>
      </c>
      <c r="B346" s="35">
        <v>6</v>
      </c>
      <c r="C346" s="35">
        <v>5</v>
      </c>
      <c r="D346">
        <v>68066.523000000001</v>
      </c>
      <c r="E346" s="18" t="s">
        <v>51</v>
      </c>
      <c r="F346" s="19">
        <v>0.21939310785669999</v>
      </c>
      <c r="H346" s="19">
        <v>0.21939310785669999</v>
      </c>
    </row>
    <row r="347" spans="1:14" ht="16" x14ac:dyDescent="0.2">
      <c r="A347" s="15" t="s">
        <v>386</v>
      </c>
      <c r="B347" s="35">
        <v>14</v>
      </c>
      <c r="C347" s="35">
        <v>18</v>
      </c>
      <c r="D347">
        <v>68185.054999999993</v>
      </c>
      <c r="E347" s="14" t="s">
        <v>59</v>
      </c>
      <c r="L347" s="29">
        <v>5.4450054450050002E-2</v>
      </c>
      <c r="N347" s="23">
        <v>5.4450054450050002E-2</v>
      </c>
    </row>
    <row r="348" spans="1:14" ht="16" x14ac:dyDescent="0.2">
      <c r="A348" s="15" t="s">
        <v>394</v>
      </c>
      <c r="B348" s="35">
        <v>15</v>
      </c>
      <c r="C348" s="35">
        <v>2</v>
      </c>
      <c r="D348">
        <v>68232.460999999996</v>
      </c>
      <c r="E348" s="14" t="s">
        <v>59</v>
      </c>
      <c r="J348" s="25">
        <v>1.485001485001E-2</v>
      </c>
      <c r="K348" s="27">
        <v>1.485001485001E-2</v>
      </c>
    </row>
    <row r="349" spans="1:14" ht="16" x14ac:dyDescent="0.2">
      <c r="A349" s="15" t="s">
        <v>67</v>
      </c>
      <c r="B349" s="35">
        <v>1</v>
      </c>
      <c r="C349" s="35">
        <v>17</v>
      </c>
      <c r="D349">
        <v>68244.320000000007</v>
      </c>
    </row>
    <row r="350" spans="1:14" ht="16" x14ac:dyDescent="0.2">
      <c r="A350" s="15" t="s">
        <v>164</v>
      </c>
      <c r="B350" s="35">
        <v>5</v>
      </c>
      <c r="C350" s="35">
        <v>15</v>
      </c>
      <c r="D350">
        <v>68258.539000000004</v>
      </c>
    </row>
    <row r="351" spans="1:14" ht="16" x14ac:dyDescent="0.2">
      <c r="A351" s="15" t="s">
        <v>192</v>
      </c>
      <c r="B351" s="35">
        <v>6</v>
      </c>
      <c r="C351" s="35">
        <v>19</v>
      </c>
      <c r="D351">
        <v>68426.851999999999</v>
      </c>
      <c r="E351" s="24" t="s">
        <v>69</v>
      </c>
      <c r="F351" s="25">
        <v>5.4450054450050002E-2</v>
      </c>
      <c r="J351" s="25">
        <v>5.4450054450050002E-2</v>
      </c>
    </row>
    <row r="352" spans="1:14" ht="16" x14ac:dyDescent="0.2">
      <c r="A352" s="15" t="s">
        <v>410</v>
      </c>
      <c r="B352" s="35">
        <v>15</v>
      </c>
      <c r="C352" s="35">
        <v>18</v>
      </c>
      <c r="D352">
        <v>68637.835999999996</v>
      </c>
      <c r="E352" s="14" t="s">
        <v>59</v>
      </c>
      <c r="L352" s="29">
        <v>1.485001485001E-2</v>
      </c>
      <c r="N352" s="23">
        <v>1.485001485001E-2</v>
      </c>
    </row>
    <row r="353" spans="1:14" ht="16" x14ac:dyDescent="0.2">
      <c r="A353" s="15" t="s">
        <v>429</v>
      </c>
      <c r="B353" s="35">
        <v>16</v>
      </c>
      <c r="C353" s="35">
        <v>13</v>
      </c>
      <c r="D353">
        <v>68685.241999999998</v>
      </c>
      <c r="E353" s="14" t="s">
        <v>59</v>
      </c>
      <c r="G353" s="17">
        <v>2.475002475002E-2</v>
      </c>
      <c r="M353" s="32">
        <v>4.950004950005E-3</v>
      </c>
    </row>
    <row r="354" spans="1:14" ht="16" x14ac:dyDescent="0.2">
      <c r="A354" s="15" t="s">
        <v>322</v>
      </c>
      <c r="B354" s="35">
        <v>12</v>
      </c>
      <c r="C354" s="35">
        <v>2</v>
      </c>
      <c r="D354">
        <v>68789.554999999993</v>
      </c>
      <c r="E354" s="14" t="s">
        <v>59</v>
      </c>
      <c r="J354" s="25">
        <v>0.5742005742006</v>
      </c>
      <c r="K354" s="27">
        <v>0.5742005742006</v>
      </c>
    </row>
    <row r="355" spans="1:14" ht="16" x14ac:dyDescent="0.2">
      <c r="A355" s="15" t="s">
        <v>434</v>
      </c>
      <c r="B355" s="35">
        <v>16</v>
      </c>
      <c r="C355" s="35">
        <v>18</v>
      </c>
      <c r="D355">
        <v>69578.952999999994</v>
      </c>
      <c r="E355" s="14" t="s">
        <v>59</v>
      </c>
      <c r="L355" s="29">
        <v>4.950004950005E-3</v>
      </c>
      <c r="N355" s="23">
        <v>4.950004950005E-3</v>
      </c>
    </row>
    <row r="356" spans="1:14" ht="16" x14ac:dyDescent="0.2">
      <c r="A356" s="15" t="s">
        <v>336</v>
      </c>
      <c r="B356" s="35">
        <v>12</v>
      </c>
      <c r="C356" s="35">
        <v>16</v>
      </c>
      <c r="D356">
        <v>69633.476999999999</v>
      </c>
      <c r="E356" s="22" t="s">
        <v>64</v>
      </c>
      <c r="F356" s="23">
        <v>0.5742005742006</v>
      </c>
      <c r="N356" s="23">
        <v>0.5742005742006</v>
      </c>
    </row>
    <row r="357" spans="1:14" ht="16" x14ac:dyDescent="0.2">
      <c r="A357" s="15" t="s">
        <v>191</v>
      </c>
      <c r="B357" s="35">
        <v>6</v>
      </c>
      <c r="C357" s="35">
        <v>18</v>
      </c>
      <c r="D357">
        <v>69901.351999999999</v>
      </c>
      <c r="E357" s="24" t="s">
        <v>69</v>
      </c>
      <c r="F357" s="25">
        <v>5.4450054450050002E-2</v>
      </c>
      <c r="J357" s="25">
        <v>5.4450054450050002E-2</v>
      </c>
    </row>
    <row r="358" spans="1:14" ht="16" x14ac:dyDescent="0.2">
      <c r="A358" s="15" t="s">
        <v>422</v>
      </c>
      <c r="B358" s="35">
        <v>16</v>
      </c>
      <c r="C358" s="35">
        <v>6</v>
      </c>
      <c r="D358">
        <v>70140.781000000003</v>
      </c>
      <c r="E358" s="30" t="s">
        <v>251</v>
      </c>
      <c r="F358" s="29">
        <v>4.950004950005E-3</v>
      </c>
      <c r="L358" s="29">
        <v>4.950004950005E-3</v>
      </c>
    </row>
    <row r="359" spans="1:14" ht="16" x14ac:dyDescent="0.2">
      <c r="A359" s="15" t="s">
        <v>200</v>
      </c>
      <c r="B359" s="35">
        <v>7</v>
      </c>
      <c r="C359" s="35">
        <v>3</v>
      </c>
      <c r="D359">
        <v>70349.391000000003</v>
      </c>
      <c r="E359" s="16" t="s">
        <v>47</v>
      </c>
      <c r="F359" s="17">
        <v>0.1237501237501</v>
      </c>
      <c r="G359" s="17">
        <v>0.1237501237501</v>
      </c>
    </row>
    <row r="360" spans="1:14" ht="16" x14ac:dyDescent="0.2">
      <c r="A360" s="15" t="s">
        <v>383</v>
      </c>
      <c r="B360" s="35">
        <v>14</v>
      </c>
      <c r="C360" s="35">
        <v>15</v>
      </c>
      <c r="D360">
        <v>70484.516000000003</v>
      </c>
      <c r="E360" s="22" t="s">
        <v>64</v>
      </c>
      <c r="F360" s="23">
        <v>5.4450054450050002E-2</v>
      </c>
      <c r="N360" s="23">
        <v>5.4450054450050002E-2</v>
      </c>
    </row>
    <row r="361" spans="1:14" ht="16" x14ac:dyDescent="0.2">
      <c r="A361" s="15" t="s">
        <v>94</v>
      </c>
      <c r="B361" s="35">
        <v>2</v>
      </c>
      <c r="C361" s="35">
        <v>17</v>
      </c>
      <c r="D361">
        <v>70740.539000000004</v>
      </c>
    </row>
    <row r="362" spans="1:14" ht="16" x14ac:dyDescent="0.2">
      <c r="A362" s="15" t="s">
        <v>193</v>
      </c>
      <c r="B362" s="35">
        <v>6</v>
      </c>
      <c r="C362" s="35">
        <v>20</v>
      </c>
      <c r="D362">
        <v>71062.937000000005</v>
      </c>
      <c r="E362" s="26" t="s">
        <v>72</v>
      </c>
      <c r="F362" s="27">
        <v>5.4450054450050002E-2</v>
      </c>
      <c r="K362" s="27">
        <v>5.4450054450050002E-2</v>
      </c>
    </row>
    <row r="363" spans="1:14" ht="16" x14ac:dyDescent="0.2">
      <c r="A363" s="15" t="s">
        <v>232</v>
      </c>
      <c r="B363" s="35">
        <v>8</v>
      </c>
      <c r="C363" s="35">
        <v>11</v>
      </c>
      <c r="D363">
        <v>71141.172000000006</v>
      </c>
      <c r="E363" s="14" t="s">
        <v>59</v>
      </c>
      <c r="G363" s="17">
        <v>2.3486315683779999E-2</v>
      </c>
      <c r="H363" s="19">
        <v>1.033397890086E-2</v>
      </c>
    </row>
    <row r="364" spans="1:14" ht="16" x14ac:dyDescent="0.2">
      <c r="A364" s="15" t="s">
        <v>433</v>
      </c>
      <c r="B364" s="35">
        <v>16</v>
      </c>
      <c r="C364" s="35">
        <v>17</v>
      </c>
      <c r="D364">
        <v>71382.968999999997</v>
      </c>
      <c r="E364" s="14" t="s">
        <v>59</v>
      </c>
      <c r="L364" s="29">
        <v>4.950004950005E-3</v>
      </c>
      <c r="N364" s="23">
        <v>4.950004950005E-3</v>
      </c>
    </row>
    <row r="365" spans="1:14" ht="16" x14ac:dyDescent="0.2">
      <c r="A365" s="15" t="s">
        <v>176</v>
      </c>
      <c r="B365" s="35">
        <v>6</v>
      </c>
      <c r="C365" s="35">
        <v>3</v>
      </c>
      <c r="D365">
        <v>71873.679999999993</v>
      </c>
      <c r="E365" s="16" t="s">
        <v>47</v>
      </c>
      <c r="F365" s="17">
        <v>0.51975051975050002</v>
      </c>
      <c r="G365" s="17">
        <v>0.51975051975050002</v>
      </c>
    </row>
    <row r="366" spans="1:14" ht="16" x14ac:dyDescent="0.2">
      <c r="A366" s="15" t="s">
        <v>142</v>
      </c>
      <c r="B366" s="35">
        <v>4</v>
      </c>
      <c r="C366" s="35">
        <v>17</v>
      </c>
      <c r="D366">
        <v>72319.351999999999</v>
      </c>
    </row>
    <row r="367" spans="1:14" ht="16" x14ac:dyDescent="0.2">
      <c r="A367" s="15" t="s">
        <v>417</v>
      </c>
      <c r="B367" s="35">
        <v>16</v>
      </c>
      <c r="C367" s="35">
        <v>1</v>
      </c>
      <c r="D367">
        <v>73606.577999999994</v>
      </c>
      <c r="E367" s="14" t="s">
        <v>59</v>
      </c>
      <c r="J367" s="25">
        <v>4.950004950005E-3</v>
      </c>
      <c r="K367" s="27">
        <v>4.950004950005E-3</v>
      </c>
    </row>
    <row r="368" spans="1:14" ht="16" x14ac:dyDescent="0.2">
      <c r="A368" s="15" t="s">
        <v>202</v>
      </c>
      <c r="B368" s="35">
        <v>7</v>
      </c>
      <c r="C368" s="35">
        <v>5</v>
      </c>
      <c r="D368">
        <v>73817.554999999993</v>
      </c>
      <c r="E368" s="18" t="s">
        <v>51</v>
      </c>
      <c r="F368" s="19">
        <v>4.5919544635519997E-2</v>
      </c>
      <c r="H368" s="19">
        <v>4.5919544635519997E-2</v>
      </c>
    </row>
    <row r="369" spans="1:12" ht="16" x14ac:dyDescent="0.2">
      <c r="A369" s="15" t="s">
        <v>421</v>
      </c>
      <c r="B369" s="35">
        <v>16</v>
      </c>
      <c r="C369" s="35">
        <v>5</v>
      </c>
      <c r="D369">
        <v>74493.172000000006</v>
      </c>
      <c r="E369" s="30" t="s">
        <v>251</v>
      </c>
      <c r="F369" s="29">
        <v>4.950004950005E-3</v>
      </c>
      <c r="L369" s="29">
        <v>4.950004950005E-3</v>
      </c>
    </row>
    <row r="370" spans="1:12" ht="16" x14ac:dyDescent="0.2">
      <c r="A370" s="15" t="s">
        <v>117</v>
      </c>
      <c r="B370" s="35">
        <v>3</v>
      </c>
      <c r="C370" s="35">
        <v>16</v>
      </c>
      <c r="D370">
        <v>74718.375</v>
      </c>
    </row>
    <row r="371" spans="1:12" ht="16" x14ac:dyDescent="0.2">
      <c r="A371" s="15" t="s">
        <v>325</v>
      </c>
      <c r="B371" s="35">
        <v>12</v>
      </c>
      <c r="C371" s="35">
        <v>5</v>
      </c>
      <c r="D371">
        <v>75012.327999999994</v>
      </c>
      <c r="E371" s="30" t="s">
        <v>251</v>
      </c>
      <c r="F371" s="29">
        <v>0.5742005742006</v>
      </c>
      <c r="L371" s="29">
        <v>0.5742005742006</v>
      </c>
    </row>
    <row r="372" spans="1:12" ht="16" x14ac:dyDescent="0.2">
      <c r="A372" s="15" t="s">
        <v>169</v>
      </c>
      <c r="B372" s="35">
        <v>5</v>
      </c>
      <c r="C372" s="35">
        <v>20</v>
      </c>
      <c r="D372">
        <v>75465.108999999997</v>
      </c>
      <c r="E372" s="26" t="s">
        <v>72</v>
      </c>
      <c r="F372" s="27">
        <v>0.17325017325020001</v>
      </c>
      <c r="K372" s="27">
        <v>0.17325017325020001</v>
      </c>
    </row>
    <row r="373" spans="1:12" ht="16" x14ac:dyDescent="0.2">
      <c r="A373" s="15" t="s">
        <v>166</v>
      </c>
      <c r="B373" s="35">
        <v>5</v>
      </c>
      <c r="C373" s="35">
        <v>17</v>
      </c>
      <c r="D373">
        <v>75827.812999999995</v>
      </c>
    </row>
    <row r="374" spans="1:12" ht="16" x14ac:dyDescent="0.2">
      <c r="A374" s="15" t="s">
        <v>179</v>
      </c>
      <c r="B374" s="35">
        <v>6</v>
      </c>
      <c r="C374" s="35">
        <v>6</v>
      </c>
      <c r="D374">
        <v>77155.335999999996</v>
      </c>
      <c r="E374" s="18" t="s">
        <v>51</v>
      </c>
      <c r="F374" s="19">
        <v>0.21939310785669999</v>
      </c>
      <c r="H374" s="19">
        <v>0.21939310785669999</v>
      </c>
    </row>
    <row r="375" spans="1:12" ht="16" x14ac:dyDescent="0.2">
      <c r="A375" s="15" t="s">
        <v>83</v>
      </c>
      <c r="B375" s="35">
        <v>2</v>
      </c>
      <c r="C375" s="35">
        <v>6</v>
      </c>
      <c r="D375">
        <v>77572.554999999993</v>
      </c>
      <c r="E375" s="18" t="s">
        <v>51</v>
      </c>
      <c r="F375" s="19">
        <v>106.4962726305</v>
      </c>
      <c r="H375" s="19">
        <v>106.4962726305</v>
      </c>
    </row>
    <row r="376" spans="1:12" ht="16" x14ac:dyDescent="0.2">
      <c r="A376" s="15" t="s">
        <v>152</v>
      </c>
      <c r="B376" s="35">
        <v>5</v>
      </c>
      <c r="C376" s="35">
        <v>3</v>
      </c>
      <c r="D376">
        <v>80215.758000000002</v>
      </c>
      <c r="E376" s="16" t="s">
        <v>47</v>
      </c>
      <c r="F376" s="17">
        <v>2.4007524007519998</v>
      </c>
      <c r="G376" s="17">
        <v>2.4007524007519998</v>
      </c>
    </row>
    <row r="377" spans="1:12" ht="16" x14ac:dyDescent="0.2">
      <c r="A377" s="15" t="s">
        <v>174</v>
      </c>
      <c r="B377" s="35">
        <v>6</v>
      </c>
      <c r="C377" s="35">
        <v>1</v>
      </c>
      <c r="D377">
        <v>81374.968999999997</v>
      </c>
      <c r="E377" s="16" t="s">
        <v>47</v>
      </c>
      <c r="F377" s="17">
        <v>0.51975051975050002</v>
      </c>
      <c r="G377" s="17">
        <v>0.51975051975050002</v>
      </c>
    </row>
    <row r="378" spans="1:12" ht="16" x14ac:dyDescent="0.2">
      <c r="A378" s="15" t="s">
        <v>151</v>
      </c>
      <c r="B378" s="35">
        <v>5</v>
      </c>
      <c r="C378" s="35">
        <v>2</v>
      </c>
      <c r="D378">
        <v>81936.797000000006</v>
      </c>
      <c r="E378" s="16" t="s">
        <v>47</v>
      </c>
      <c r="F378" s="17">
        <v>2.4007524007519998</v>
      </c>
      <c r="G378" s="17">
        <v>2.4007524007519998</v>
      </c>
    </row>
    <row r="379" spans="1:12" ht="16" x14ac:dyDescent="0.2">
      <c r="A379" s="15" t="s">
        <v>168</v>
      </c>
      <c r="B379" s="35">
        <v>5</v>
      </c>
      <c r="C379" s="35">
        <v>19</v>
      </c>
      <c r="D379">
        <v>82941.929999999993</v>
      </c>
      <c r="E379" s="24" t="s">
        <v>69</v>
      </c>
      <c r="F379" s="25">
        <v>0.17325017325020001</v>
      </c>
      <c r="J379" s="25">
        <v>0.17325017325020001</v>
      </c>
    </row>
    <row r="380" spans="1:12" ht="16" x14ac:dyDescent="0.2">
      <c r="A380" s="15" t="s">
        <v>177</v>
      </c>
      <c r="B380" s="35">
        <v>6</v>
      </c>
      <c r="C380" s="35">
        <v>4</v>
      </c>
      <c r="D380">
        <v>83299.883000000002</v>
      </c>
      <c r="E380" s="18" t="s">
        <v>51</v>
      </c>
      <c r="F380" s="19">
        <v>0.21939310785669999</v>
      </c>
      <c r="H380" s="19">
        <v>0.21939310785669999</v>
      </c>
    </row>
    <row r="381" spans="1:12" ht="16" x14ac:dyDescent="0.2">
      <c r="A381" s="15" t="s">
        <v>198</v>
      </c>
      <c r="B381" s="35">
        <v>7</v>
      </c>
      <c r="C381" s="35">
        <v>1</v>
      </c>
      <c r="D381">
        <v>83425.523000000001</v>
      </c>
      <c r="E381" s="16" t="s">
        <v>47</v>
      </c>
      <c r="F381" s="17">
        <v>0.1237501237501</v>
      </c>
      <c r="G381" s="17">
        <v>0.1237501237501</v>
      </c>
    </row>
    <row r="382" spans="1:12" ht="16" x14ac:dyDescent="0.2">
      <c r="A382" s="15" t="s">
        <v>205</v>
      </c>
      <c r="B382" s="35">
        <v>7</v>
      </c>
      <c r="C382" s="35">
        <v>8</v>
      </c>
      <c r="D382">
        <v>84542.07</v>
      </c>
      <c r="E382" s="20" t="s">
        <v>55</v>
      </c>
      <c r="F382" s="21">
        <v>1.980001980002E-3</v>
      </c>
      <c r="I382" s="21">
        <v>1.980001980002E-3</v>
      </c>
    </row>
    <row r="383" spans="1:12" ht="16" x14ac:dyDescent="0.2">
      <c r="A383" s="15" t="s">
        <v>82</v>
      </c>
      <c r="B383" s="35">
        <v>2</v>
      </c>
      <c r="C383" s="35">
        <v>5</v>
      </c>
      <c r="D383">
        <v>86327.116999999998</v>
      </c>
      <c r="E383" s="18" t="s">
        <v>51</v>
      </c>
      <c r="F383" s="19">
        <v>106.4962726305</v>
      </c>
      <c r="H383" s="19">
        <v>106.4962726305</v>
      </c>
    </row>
    <row r="384" spans="1:12" ht="16" x14ac:dyDescent="0.2">
      <c r="A384" s="15" t="s">
        <v>107</v>
      </c>
      <c r="B384" s="35">
        <v>3</v>
      </c>
      <c r="C384" s="35">
        <v>6</v>
      </c>
      <c r="D384">
        <v>90283.616999999998</v>
      </c>
      <c r="E384" s="18" t="s">
        <v>51</v>
      </c>
      <c r="F384" s="19">
        <v>22.727863061379999</v>
      </c>
      <c r="H384" s="19">
        <v>22.727863061379999</v>
      </c>
    </row>
    <row r="385" spans="1:8" ht="16" x14ac:dyDescent="0.2">
      <c r="A385" s="15" t="s">
        <v>160</v>
      </c>
      <c r="B385" s="35">
        <v>5</v>
      </c>
      <c r="C385" s="35">
        <v>11</v>
      </c>
      <c r="D385">
        <v>91122.804999999993</v>
      </c>
      <c r="E385" s="14" t="s">
        <v>59</v>
      </c>
      <c r="G385" s="17">
        <v>2.3955895171439998</v>
      </c>
      <c r="H385" s="19">
        <v>1.052180493804</v>
      </c>
    </row>
  </sheetData>
  <autoFilter ref="A1:AH385" xr:uid="{411F735E-6618-F94E-8B15-49B90C9368A6}"/>
  <sortState xmlns:xlrd2="http://schemas.microsoft.com/office/spreadsheetml/2017/richdata2" ref="A2:O385">
    <sortCondition ref="D2:D38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8D90-924B-414A-BCC0-72F8E92DC34F}">
  <dimension ref="A1:O385"/>
  <sheetViews>
    <sheetView workbookViewId="0">
      <selection activeCell="E10" sqref="E10"/>
    </sheetView>
  </sheetViews>
  <sheetFormatPr baseColWidth="10" defaultColWidth="10.6640625" defaultRowHeight="16" x14ac:dyDescent="0.2"/>
  <sheetData>
    <row r="1" spans="1:15" ht="29" x14ac:dyDescent="0.2">
      <c r="A1" s="4" t="s">
        <v>28</v>
      </c>
      <c r="B1" s="34" t="s">
        <v>29</v>
      </c>
      <c r="C1" s="34" t="s">
        <v>30</v>
      </c>
      <c r="D1" s="34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x14ac:dyDescent="0.2">
      <c r="A2" s="15" t="s">
        <v>101</v>
      </c>
      <c r="B2" s="35">
        <v>2</v>
      </c>
      <c r="C2" s="35">
        <v>24</v>
      </c>
      <c r="D2">
        <v>2.3759999999999999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">
      <c r="A3" s="15" t="s">
        <v>125</v>
      </c>
      <c r="B3" s="35">
        <v>3</v>
      </c>
      <c r="C3" s="35">
        <v>24</v>
      </c>
      <c r="D3">
        <v>7.1289999999999996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">
      <c r="A4" s="15" t="s">
        <v>77</v>
      </c>
      <c r="B4" s="35">
        <v>1</v>
      </c>
      <c r="C4" s="35">
        <v>24</v>
      </c>
      <c r="D4">
        <v>9.5050000000000008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">
      <c r="A5" s="15" t="s">
        <v>173</v>
      </c>
      <c r="B5" s="35">
        <v>5</v>
      </c>
      <c r="C5" s="35">
        <v>24</v>
      </c>
      <c r="D5">
        <v>11.881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">
      <c r="A6" s="15" t="s">
        <v>221</v>
      </c>
      <c r="B6" s="35">
        <v>7</v>
      </c>
      <c r="C6" s="35">
        <v>24</v>
      </c>
      <c r="D6">
        <v>11.881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">
      <c r="A7" s="15" t="s">
        <v>149</v>
      </c>
      <c r="B7" s="35">
        <v>4</v>
      </c>
      <c r="C7" s="35">
        <v>24</v>
      </c>
      <c r="D7">
        <v>19.010000000000002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">
      <c r="A8" s="15" t="s">
        <v>245</v>
      </c>
      <c r="B8" s="35">
        <v>8</v>
      </c>
      <c r="C8" s="35">
        <v>24</v>
      </c>
      <c r="D8">
        <v>19.010000000000002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">
      <c r="A9" s="15" t="s">
        <v>197</v>
      </c>
      <c r="B9" s="35">
        <v>6</v>
      </c>
      <c r="C9" s="35">
        <v>24</v>
      </c>
      <c r="D9">
        <v>23.762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">
      <c r="A10" s="15" t="s">
        <v>70</v>
      </c>
      <c r="B10" s="35">
        <v>1</v>
      </c>
      <c r="C10" s="35">
        <v>19</v>
      </c>
      <c r="D10">
        <v>71.287000000000006</v>
      </c>
      <c r="E10" s="24" t="s">
        <v>69</v>
      </c>
      <c r="F10" s="25">
        <v>19.998019998019998</v>
      </c>
      <c r="G10" s="14"/>
      <c r="H10" s="14"/>
      <c r="I10" s="14"/>
      <c r="J10" s="25">
        <v>19.998019998019998</v>
      </c>
      <c r="K10" s="14"/>
      <c r="L10" s="14"/>
      <c r="M10" s="14"/>
      <c r="N10" s="14"/>
      <c r="O10" s="14"/>
    </row>
    <row r="11" spans="1:15" x14ac:dyDescent="0.2">
      <c r="A11" s="15" t="s">
        <v>246</v>
      </c>
      <c r="B11" s="35">
        <v>9</v>
      </c>
      <c r="C11" s="35">
        <v>1</v>
      </c>
      <c r="D11">
        <v>90.296999999999997</v>
      </c>
      <c r="E11" s="14" t="s">
        <v>59</v>
      </c>
      <c r="F11" s="14"/>
      <c r="G11" s="14"/>
      <c r="H11" s="14"/>
      <c r="I11" s="14"/>
      <c r="J11" s="25">
        <v>19.998019998019998</v>
      </c>
      <c r="K11" s="27">
        <v>19.998019998019998</v>
      </c>
      <c r="L11" s="14"/>
      <c r="M11" s="14"/>
      <c r="N11" s="14"/>
      <c r="O11" s="14"/>
    </row>
    <row r="12" spans="1:15" x14ac:dyDescent="0.2">
      <c r="A12" s="15" t="s">
        <v>247</v>
      </c>
      <c r="B12" s="35">
        <v>9</v>
      </c>
      <c r="C12" s="35">
        <v>2</v>
      </c>
      <c r="D12">
        <v>90.296999999999997</v>
      </c>
      <c r="E12" s="14" t="s">
        <v>59</v>
      </c>
      <c r="F12" s="14"/>
      <c r="G12" s="14"/>
      <c r="H12" s="14"/>
      <c r="I12" s="14"/>
      <c r="J12" s="25">
        <v>19.998019998019998</v>
      </c>
      <c r="K12" s="27">
        <v>19.998019998019998</v>
      </c>
      <c r="L12" s="14"/>
      <c r="M12" s="14"/>
      <c r="N12" s="14"/>
      <c r="O12" s="14"/>
    </row>
    <row r="13" spans="1:15" x14ac:dyDescent="0.2">
      <c r="A13" s="15" t="s">
        <v>248</v>
      </c>
      <c r="B13" s="35">
        <v>9</v>
      </c>
      <c r="C13" s="35">
        <v>3</v>
      </c>
      <c r="D13">
        <v>109.307</v>
      </c>
      <c r="E13" s="14" t="s">
        <v>59</v>
      </c>
      <c r="F13" s="14"/>
      <c r="G13" s="14"/>
      <c r="H13" s="14"/>
      <c r="I13" s="14"/>
      <c r="J13" s="25">
        <v>19.998019998019998</v>
      </c>
      <c r="K13" s="14"/>
      <c r="L13" s="29">
        <v>19.998019998019998</v>
      </c>
      <c r="M13" s="14"/>
      <c r="N13" s="14"/>
      <c r="O13" s="14"/>
    </row>
    <row r="14" spans="1:15" x14ac:dyDescent="0.2">
      <c r="A14" s="15" t="s">
        <v>249</v>
      </c>
      <c r="B14" s="35">
        <v>9</v>
      </c>
      <c r="C14" s="35">
        <v>4</v>
      </c>
      <c r="D14">
        <v>130.69300000000001</v>
      </c>
      <c r="E14" s="14" t="s">
        <v>59</v>
      </c>
      <c r="F14" s="14"/>
      <c r="G14" s="14"/>
      <c r="H14" s="14"/>
      <c r="I14" s="14"/>
      <c r="J14" s="25">
        <v>19.998019998019998</v>
      </c>
      <c r="K14" s="14"/>
      <c r="L14" s="29">
        <v>19.998019998019998</v>
      </c>
      <c r="M14" s="14"/>
      <c r="N14" s="14"/>
      <c r="O14" s="14"/>
    </row>
    <row r="15" spans="1:15" x14ac:dyDescent="0.2">
      <c r="A15" s="15" t="s">
        <v>68</v>
      </c>
      <c r="B15" s="35">
        <v>1</v>
      </c>
      <c r="C15" s="35">
        <v>18</v>
      </c>
      <c r="D15">
        <v>142.57400000000001</v>
      </c>
      <c r="E15" s="24" t="s">
        <v>69</v>
      </c>
      <c r="F15" s="25">
        <v>19.998019998019998</v>
      </c>
      <c r="G15" s="14"/>
      <c r="H15" s="14"/>
      <c r="I15" s="14"/>
      <c r="J15" s="25">
        <v>19.998019998019998</v>
      </c>
      <c r="K15" s="14"/>
      <c r="L15" s="14"/>
      <c r="M15" s="14"/>
      <c r="N15" s="14"/>
      <c r="O15" s="14"/>
    </row>
    <row r="16" spans="1:15" x14ac:dyDescent="0.2">
      <c r="A16" s="15" t="s">
        <v>266</v>
      </c>
      <c r="B16" s="35">
        <v>9</v>
      </c>
      <c r="C16" s="35">
        <v>19</v>
      </c>
      <c r="D16">
        <v>220.99</v>
      </c>
      <c r="E16" s="14" t="s">
        <v>59</v>
      </c>
      <c r="F16" s="14"/>
      <c r="G16" s="14"/>
      <c r="H16" s="14"/>
      <c r="I16" s="14"/>
      <c r="J16" s="14"/>
      <c r="K16" s="14"/>
      <c r="L16" s="14"/>
      <c r="M16" s="14"/>
      <c r="N16" s="23">
        <v>19.998019998019998</v>
      </c>
      <c r="O16" s="28">
        <v>19.998019998019998</v>
      </c>
    </row>
    <row r="17" spans="1:15" x14ac:dyDescent="0.2">
      <c r="A17" s="15" t="s">
        <v>272</v>
      </c>
      <c r="B17" s="35">
        <v>9</v>
      </c>
      <c r="C17" s="35">
        <v>24</v>
      </c>
      <c r="D17">
        <v>278.01900000000001</v>
      </c>
      <c r="E17" s="14" t="s">
        <v>59</v>
      </c>
      <c r="F17" s="14"/>
      <c r="G17" s="14"/>
      <c r="H17" s="14"/>
      <c r="I17" s="14"/>
      <c r="J17" s="14"/>
      <c r="K17" s="14"/>
      <c r="L17" s="29">
        <v>19.998019998019998</v>
      </c>
      <c r="M17" s="14"/>
      <c r="N17" s="14"/>
      <c r="O17" s="28">
        <v>19.998019998019998</v>
      </c>
    </row>
    <row r="18" spans="1:15" x14ac:dyDescent="0.2">
      <c r="A18" s="15" t="s">
        <v>263</v>
      </c>
      <c r="B18" s="35">
        <v>9</v>
      </c>
      <c r="C18" s="35">
        <v>16</v>
      </c>
      <c r="D18">
        <v>354.05900000000003</v>
      </c>
      <c r="E18" s="22" t="s">
        <v>64</v>
      </c>
      <c r="F18" s="23">
        <v>19.998019998019998</v>
      </c>
      <c r="G18" s="14"/>
      <c r="H18" s="14"/>
      <c r="I18" s="14"/>
      <c r="J18" s="14"/>
      <c r="K18" s="14"/>
      <c r="L18" s="14"/>
      <c r="M18" s="14"/>
      <c r="N18" s="23">
        <v>19.998019998019998</v>
      </c>
      <c r="O18" s="14"/>
    </row>
    <row r="19" spans="1:15" x14ac:dyDescent="0.2">
      <c r="A19" s="15" t="s">
        <v>271</v>
      </c>
      <c r="B19" s="35">
        <v>9</v>
      </c>
      <c r="C19" s="35">
        <v>23</v>
      </c>
      <c r="D19">
        <v>361.18700000000001</v>
      </c>
      <c r="E19" s="14" t="s">
        <v>59</v>
      </c>
      <c r="F19" s="14"/>
      <c r="G19" s="14"/>
      <c r="H19" s="14"/>
      <c r="I19" s="14"/>
      <c r="J19" s="14"/>
      <c r="K19" s="14"/>
      <c r="L19" s="29">
        <v>19.998019998019998</v>
      </c>
      <c r="M19" s="14"/>
      <c r="N19" s="14"/>
      <c r="O19" s="28">
        <v>19.998019998019998</v>
      </c>
    </row>
    <row r="20" spans="1:15" x14ac:dyDescent="0.2">
      <c r="A20" s="15" t="s">
        <v>265</v>
      </c>
      <c r="B20" s="35">
        <v>9</v>
      </c>
      <c r="C20" s="35">
        <v>18</v>
      </c>
      <c r="D20">
        <v>418.21699999999998</v>
      </c>
      <c r="E20" s="14" t="s">
        <v>59</v>
      </c>
      <c r="F20" s="14"/>
      <c r="G20" s="14"/>
      <c r="H20" s="14"/>
      <c r="I20" s="14"/>
      <c r="J20" s="14"/>
      <c r="K20" s="14"/>
      <c r="L20" s="29">
        <v>19.998019998019998</v>
      </c>
      <c r="M20" s="14"/>
      <c r="N20" s="23">
        <v>19.998019998019998</v>
      </c>
      <c r="O20" s="14"/>
    </row>
    <row r="21" spans="1:15" x14ac:dyDescent="0.2">
      <c r="A21" s="15" t="s">
        <v>267</v>
      </c>
      <c r="B21" s="35">
        <v>9</v>
      </c>
      <c r="C21" s="35">
        <v>20</v>
      </c>
      <c r="D21">
        <v>418.21699999999998</v>
      </c>
      <c r="E21" s="14" t="s">
        <v>59</v>
      </c>
      <c r="F21" s="14"/>
      <c r="G21" s="14"/>
      <c r="H21" s="14"/>
      <c r="I21" s="14"/>
      <c r="J21" s="14"/>
      <c r="K21" s="14"/>
      <c r="L21" s="14"/>
      <c r="M21" s="14"/>
      <c r="N21" s="23">
        <v>19.998019998019998</v>
      </c>
      <c r="O21" s="28">
        <v>19.998019998019998</v>
      </c>
    </row>
    <row r="22" spans="1:15" x14ac:dyDescent="0.2">
      <c r="A22" s="15" t="s">
        <v>264</v>
      </c>
      <c r="B22" s="35">
        <v>9</v>
      </c>
      <c r="C22" s="35">
        <v>17</v>
      </c>
      <c r="D22">
        <v>425.346</v>
      </c>
      <c r="E22" s="14" t="s">
        <v>59</v>
      </c>
      <c r="F22" s="14"/>
      <c r="G22" s="14"/>
      <c r="H22" s="14"/>
      <c r="I22" s="14"/>
      <c r="J22" s="14"/>
      <c r="K22" s="14"/>
      <c r="L22" s="29">
        <v>19.998019998019998</v>
      </c>
      <c r="M22" s="14"/>
      <c r="N22" s="23">
        <v>19.998019998019998</v>
      </c>
      <c r="O22" s="14"/>
    </row>
    <row r="23" spans="1:15" x14ac:dyDescent="0.2">
      <c r="A23" s="15" t="s">
        <v>95</v>
      </c>
      <c r="B23" s="35">
        <v>2</v>
      </c>
      <c r="C23" s="35">
        <v>18</v>
      </c>
      <c r="D23">
        <v>451.48399999999998</v>
      </c>
      <c r="E23" s="24" t="s">
        <v>69</v>
      </c>
      <c r="F23" s="25">
        <v>6.1380061380060003</v>
      </c>
      <c r="G23" s="14"/>
      <c r="H23" s="14"/>
      <c r="I23" s="14"/>
      <c r="J23" s="25">
        <v>6.1380061380060003</v>
      </c>
      <c r="K23" s="14"/>
      <c r="L23" s="14"/>
      <c r="M23" s="14"/>
      <c r="N23" s="14"/>
      <c r="O23" s="14"/>
    </row>
    <row r="24" spans="1:15" x14ac:dyDescent="0.2">
      <c r="A24" s="15" t="s">
        <v>96</v>
      </c>
      <c r="B24" s="35">
        <v>2</v>
      </c>
      <c r="C24" s="35">
        <v>19</v>
      </c>
      <c r="D24">
        <v>513.26599999999996</v>
      </c>
      <c r="E24" s="24" t="s">
        <v>69</v>
      </c>
      <c r="F24" s="25">
        <v>6.1380061380060003</v>
      </c>
      <c r="G24" s="14"/>
      <c r="H24" s="14"/>
      <c r="I24" s="14"/>
      <c r="J24" s="25">
        <v>6.1380061380060003</v>
      </c>
      <c r="K24" s="14"/>
      <c r="L24" s="14"/>
      <c r="M24" s="14"/>
      <c r="N24" s="14"/>
      <c r="O24" s="14"/>
    </row>
    <row r="25" spans="1:15" x14ac:dyDescent="0.2">
      <c r="A25" s="15" t="s">
        <v>262</v>
      </c>
      <c r="B25" s="35">
        <v>9</v>
      </c>
      <c r="C25" s="35">
        <v>15</v>
      </c>
      <c r="D25">
        <v>527.524</v>
      </c>
      <c r="E25" s="22" t="s">
        <v>64</v>
      </c>
      <c r="F25" s="23">
        <v>19.998019998019998</v>
      </c>
      <c r="G25" s="14"/>
      <c r="H25" s="14"/>
      <c r="I25" s="14"/>
      <c r="J25" s="14"/>
      <c r="K25" s="14"/>
      <c r="L25" s="14"/>
      <c r="M25" s="14"/>
      <c r="N25" s="23">
        <v>19.998019998019998</v>
      </c>
      <c r="O25" s="14"/>
    </row>
    <row r="26" spans="1:15" x14ac:dyDescent="0.2">
      <c r="A26" s="15" t="s">
        <v>254</v>
      </c>
      <c r="B26" s="35">
        <v>9</v>
      </c>
      <c r="C26" s="35">
        <v>8</v>
      </c>
      <c r="D26">
        <v>553.66200000000003</v>
      </c>
      <c r="E26" s="14" t="s">
        <v>59</v>
      </c>
      <c r="F26" s="14"/>
      <c r="G26" s="14"/>
      <c r="H26" s="14"/>
      <c r="I26" s="14"/>
      <c r="J26" s="14"/>
      <c r="K26" s="27">
        <v>19.998019998019998</v>
      </c>
      <c r="L26" s="29">
        <v>19.998019998019998</v>
      </c>
      <c r="M26" s="14"/>
      <c r="N26" s="14"/>
      <c r="O26" s="14"/>
    </row>
    <row r="27" spans="1:15" x14ac:dyDescent="0.2">
      <c r="A27" s="15" t="s">
        <v>74</v>
      </c>
      <c r="B27" s="35">
        <v>1</v>
      </c>
      <c r="C27" s="35">
        <v>22</v>
      </c>
      <c r="D27">
        <v>565.54300000000001</v>
      </c>
      <c r="E27" s="14" t="s">
        <v>75</v>
      </c>
      <c r="F27" s="14"/>
      <c r="G27" s="14"/>
      <c r="H27" s="14"/>
      <c r="I27" s="14"/>
      <c r="J27" s="25">
        <v>0.17325017325020001</v>
      </c>
      <c r="K27" s="27">
        <v>0.17325017325020001</v>
      </c>
      <c r="L27" s="14"/>
      <c r="M27" s="14"/>
      <c r="N27" s="14"/>
      <c r="O27" s="28">
        <v>19.998019998019998</v>
      </c>
    </row>
    <row r="28" spans="1:15" x14ac:dyDescent="0.2">
      <c r="A28" s="15" t="s">
        <v>253</v>
      </c>
      <c r="B28" s="35">
        <v>9</v>
      </c>
      <c r="C28" s="35">
        <v>7</v>
      </c>
      <c r="D28">
        <v>591.68200000000002</v>
      </c>
      <c r="E28" s="14" t="s">
        <v>59</v>
      </c>
      <c r="F28" s="14"/>
      <c r="G28" s="14"/>
      <c r="H28" s="14"/>
      <c r="I28" s="14"/>
      <c r="J28" s="14"/>
      <c r="K28" s="27">
        <v>19.998019998019998</v>
      </c>
      <c r="L28" s="29">
        <v>19.998019998019998</v>
      </c>
      <c r="M28" s="14"/>
      <c r="N28" s="14"/>
      <c r="O28" s="14"/>
    </row>
    <row r="29" spans="1:15" x14ac:dyDescent="0.2">
      <c r="A29" s="15" t="s">
        <v>76</v>
      </c>
      <c r="B29" s="35">
        <v>1</v>
      </c>
      <c r="C29" s="35">
        <v>23</v>
      </c>
      <c r="D29">
        <v>624.94899999999996</v>
      </c>
      <c r="E29" s="14" t="s">
        <v>75</v>
      </c>
      <c r="F29" s="14"/>
      <c r="G29" s="14"/>
      <c r="H29" s="14"/>
      <c r="I29" s="14"/>
      <c r="J29" s="25">
        <v>0.17325017325020001</v>
      </c>
      <c r="K29" s="27">
        <v>0.17325017325020001</v>
      </c>
      <c r="L29" s="14"/>
      <c r="M29" s="14"/>
      <c r="N29" s="14"/>
      <c r="O29" s="28">
        <v>19.998019998019998</v>
      </c>
    </row>
    <row r="30" spans="1:15" x14ac:dyDescent="0.2">
      <c r="A30" s="15" t="s">
        <v>268</v>
      </c>
      <c r="B30" s="35">
        <v>9</v>
      </c>
      <c r="C30" s="35">
        <v>21</v>
      </c>
      <c r="D30">
        <v>681.97900000000004</v>
      </c>
      <c r="E30" s="33" t="s">
        <v>269</v>
      </c>
      <c r="F30" s="28">
        <v>19.998019998019998</v>
      </c>
      <c r="G30" s="14"/>
      <c r="H30" s="14"/>
      <c r="I30" s="14"/>
      <c r="J30" s="14"/>
      <c r="K30" s="14"/>
      <c r="L30" s="14"/>
      <c r="M30" s="14"/>
      <c r="N30" s="14"/>
      <c r="O30" s="28">
        <v>19.998019998019998</v>
      </c>
    </row>
    <row r="31" spans="1:15" x14ac:dyDescent="0.2">
      <c r="A31" s="15" t="s">
        <v>235</v>
      </c>
      <c r="B31" s="35">
        <v>8</v>
      </c>
      <c r="C31" s="35">
        <v>14</v>
      </c>
      <c r="D31">
        <v>715.24599999999998</v>
      </c>
      <c r="E31" s="22" t="s">
        <v>64</v>
      </c>
      <c r="F31" s="23">
        <v>9.9990099990099992</v>
      </c>
      <c r="G31" s="14"/>
      <c r="H31" s="14"/>
      <c r="I31" s="14"/>
      <c r="J31" s="14"/>
      <c r="K31" s="14"/>
      <c r="L31" s="14"/>
      <c r="M31" s="14"/>
      <c r="N31" s="23">
        <v>9.9990099990099992</v>
      </c>
      <c r="O31" s="14"/>
    </row>
    <row r="32" spans="1:15" x14ac:dyDescent="0.2">
      <c r="A32" s="15" t="s">
        <v>270</v>
      </c>
      <c r="B32" s="35">
        <v>9</v>
      </c>
      <c r="C32" s="35">
        <v>22</v>
      </c>
      <c r="D32">
        <v>724.75099999999998</v>
      </c>
      <c r="E32" s="33" t="s">
        <v>269</v>
      </c>
      <c r="F32" s="28">
        <v>19.998019998019998</v>
      </c>
      <c r="G32" s="14"/>
      <c r="H32" s="14"/>
      <c r="I32" s="14"/>
      <c r="J32" s="14"/>
      <c r="K32" s="14"/>
      <c r="L32" s="14"/>
      <c r="M32" s="14"/>
      <c r="N32" s="14"/>
      <c r="O32" s="28">
        <v>19.998019998019998</v>
      </c>
    </row>
    <row r="33" spans="1:15" x14ac:dyDescent="0.2">
      <c r="A33" s="15" t="s">
        <v>139</v>
      </c>
      <c r="B33" s="35">
        <v>4</v>
      </c>
      <c r="C33" s="35">
        <v>14</v>
      </c>
      <c r="D33">
        <v>748.51300000000003</v>
      </c>
      <c r="E33" s="22" t="s">
        <v>64</v>
      </c>
      <c r="F33" s="23">
        <v>9.9990099990099992</v>
      </c>
      <c r="G33" s="14"/>
      <c r="H33" s="14"/>
      <c r="I33" s="14"/>
      <c r="J33" s="14"/>
      <c r="K33" s="14"/>
      <c r="L33" s="14"/>
      <c r="M33" s="14"/>
      <c r="N33" s="23">
        <v>9.9990099990099992</v>
      </c>
      <c r="O33" s="14"/>
    </row>
    <row r="34" spans="1:15" x14ac:dyDescent="0.2">
      <c r="A34" s="15" t="s">
        <v>288</v>
      </c>
      <c r="B34" s="35">
        <v>10</v>
      </c>
      <c r="C34" s="35">
        <v>16</v>
      </c>
      <c r="D34">
        <v>779.404</v>
      </c>
      <c r="E34" s="22" t="s">
        <v>64</v>
      </c>
      <c r="F34" s="23">
        <v>6.1380061380060003</v>
      </c>
      <c r="G34" s="14"/>
      <c r="H34" s="14"/>
      <c r="I34" s="14"/>
      <c r="J34" s="14"/>
      <c r="K34" s="14"/>
      <c r="L34" s="14"/>
      <c r="M34" s="14"/>
      <c r="N34" s="23">
        <v>6.1380061380060003</v>
      </c>
      <c r="O34" s="14"/>
    </row>
    <row r="35" spans="1:15" x14ac:dyDescent="0.2">
      <c r="A35" s="15" t="s">
        <v>115</v>
      </c>
      <c r="B35" s="35">
        <v>3</v>
      </c>
      <c r="C35" s="35">
        <v>14</v>
      </c>
      <c r="D35">
        <v>831.68100000000004</v>
      </c>
      <c r="E35" s="22" t="s">
        <v>64</v>
      </c>
      <c r="F35" s="23">
        <v>9.9990099990099992</v>
      </c>
      <c r="G35" s="14"/>
      <c r="H35" s="14"/>
      <c r="I35" s="14"/>
      <c r="J35" s="14"/>
      <c r="K35" s="14"/>
      <c r="L35" s="14"/>
      <c r="M35" s="14"/>
      <c r="N35" s="23">
        <v>9.9990099990099992</v>
      </c>
      <c r="O35" s="14"/>
    </row>
    <row r="36" spans="1:15" x14ac:dyDescent="0.2">
      <c r="A36" s="15" t="s">
        <v>292</v>
      </c>
      <c r="B36" s="35">
        <v>10</v>
      </c>
      <c r="C36" s="35">
        <v>20</v>
      </c>
      <c r="D36">
        <v>845.93899999999996</v>
      </c>
      <c r="E36" s="14" t="s">
        <v>59</v>
      </c>
      <c r="F36" s="14"/>
      <c r="G36" s="14"/>
      <c r="H36" s="14"/>
      <c r="I36" s="14"/>
      <c r="J36" s="14"/>
      <c r="K36" s="14"/>
      <c r="L36" s="14"/>
      <c r="M36" s="14"/>
      <c r="N36" s="23">
        <v>6.1380061380060003</v>
      </c>
      <c r="O36" s="28">
        <v>6.1380061380060003</v>
      </c>
    </row>
    <row r="37" spans="1:15" x14ac:dyDescent="0.2">
      <c r="A37" s="15" t="s">
        <v>63</v>
      </c>
      <c r="B37" s="35">
        <v>1</v>
      </c>
      <c r="C37" s="35">
        <v>14</v>
      </c>
      <c r="D37">
        <v>850.69100000000003</v>
      </c>
      <c r="E37" s="22" t="s">
        <v>64</v>
      </c>
      <c r="F37" s="23">
        <v>9.9990099990099992</v>
      </c>
      <c r="G37" s="14"/>
      <c r="H37" s="14"/>
      <c r="I37" s="14"/>
      <c r="J37" s="14"/>
      <c r="K37" s="14"/>
      <c r="L37" s="14"/>
      <c r="M37" s="14"/>
      <c r="N37" s="23">
        <v>9.9990099990099992</v>
      </c>
      <c r="O37" s="14"/>
    </row>
    <row r="38" spans="1:15" x14ac:dyDescent="0.2">
      <c r="A38" s="15" t="s">
        <v>116</v>
      </c>
      <c r="B38" s="35">
        <v>3</v>
      </c>
      <c r="C38" s="35">
        <v>15</v>
      </c>
      <c r="D38">
        <v>874.45299999999997</v>
      </c>
      <c r="E38" s="22" t="s">
        <v>64</v>
      </c>
      <c r="F38" s="23">
        <v>9.9990099990099992</v>
      </c>
      <c r="G38" s="14"/>
      <c r="H38" s="14"/>
      <c r="I38" s="14"/>
      <c r="J38" s="14"/>
      <c r="K38" s="14"/>
      <c r="L38" s="14"/>
      <c r="M38" s="14"/>
      <c r="N38" s="23">
        <v>9.9990099990099992</v>
      </c>
      <c r="O38" s="14"/>
    </row>
    <row r="39" spans="1:15" x14ac:dyDescent="0.2">
      <c r="A39" s="15" t="s">
        <v>284</v>
      </c>
      <c r="B39" s="35">
        <v>10</v>
      </c>
      <c r="C39" s="35">
        <v>12</v>
      </c>
      <c r="D39">
        <v>929.10699999999997</v>
      </c>
      <c r="E39" s="14" t="s">
        <v>59</v>
      </c>
      <c r="F39" s="14"/>
      <c r="G39" s="14"/>
      <c r="H39" s="14"/>
      <c r="I39" s="21">
        <v>0.63360063360060004</v>
      </c>
      <c r="J39" s="14"/>
      <c r="K39" s="14"/>
      <c r="L39" s="14"/>
      <c r="M39" s="32">
        <v>6.1380061380060003</v>
      </c>
      <c r="N39" s="14"/>
      <c r="O39" s="14"/>
    </row>
    <row r="40" spans="1:15" x14ac:dyDescent="0.2">
      <c r="A40" s="15" t="s">
        <v>100</v>
      </c>
      <c r="B40" s="35">
        <v>2</v>
      </c>
      <c r="C40" s="35">
        <v>23</v>
      </c>
      <c r="D40">
        <v>969.50300000000004</v>
      </c>
      <c r="E40" s="14" t="s">
        <v>75</v>
      </c>
      <c r="F40" s="14"/>
      <c r="G40" s="14"/>
      <c r="H40" s="14"/>
      <c r="I40" s="14"/>
      <c r="J40" s="25">
        <v>0.17325017325020001</v>
      </c>
      <c r="K40" s="27">
        <v>0.17325017325020001</v>
      </c>
      <c r="L40" s="14"/>
      <c r="M40" s="14"/>
      <c r="N40" s="14"/>
      <c r="O40" s="28">
        <v>6.1380061380060003</v>
      </c>
    </row>
    <row r="41" spans="1:15" x14ac:dyDescent="0.2">
      <c r="A41" s="15" t="s">
        <v>281</v>
      </c>
      <c r="B41" s="35">
        <v>10</v>
      </c>
      <c r="C41" s="35">
        <v>9</v>
      </c>
      <c r="D41">
        <v>969.50300000000004</v>
      </c>
      <c r="E41" s="31" t="s">
        <v>256</v>
      </c>
      <c r="F41" s="32">
        <v>6.1380061380060003</v>
      </c>
      <c r="G41" s="14"/>
      <c r="H41" s="14"/>
      <c r="I41" s="14"/>
      <c r="J41" s="14"/>
      <c r="K41" s="14"/>
      <c r="L41" s="14"/>
      <c r="M41" s="32">
        <v>6.1380061380060003</v>
      </c>
      <c r="N41" s="14"/>
      <c r="O41" s="14"/>
    </row>
    <row r="42" spans="1:15" x14ac:dyDescent="0.2">
      <c r="A42" s="15" t="s">
        <v>291</v>
      </c>
      <c r="B42" s="35">
        <v>10</v>
      </c>
      <c r="C42" s="35">
        <v>19</v>
      </c>
      <c r="D42">
        <v>993.26499999999999</v>
      </c>
      <c r="E42" s="14" t="s">
        <v>59</v>
      </c>
      <c r="F42" s="14"/>
      <c r="G42" s="14"/>
      <c r="H42" s="14"/>
      <c r="I42" s="14"/>
      <c r="J42" s="14"/>
      <c r="K42" s="14"/>
      <c r="L42" s="14"/>
      <c r="M42" s="14"/>
      <c r="N42" s="23">
        <v>6.1380061380060003</v>
      </c>
      <c r="O42" s="28">
        <v>6.1380061380060003</v>
      </c>
    </row>
    <row r="43" spans="1:15" x14ac:dyDescent="0.2">
      <c r="A43" s="15" t="s">
        <v>286</v>
      </c>
      <c r="B43" s="35">
        <v>10</v>
      </c>
      <c r="C43" s="35">
        <v>14</v>
      </c>
      <c r="D43">
        <v>1002.77</v>
      </c>
      <c r="E43" s="14" t="s">
        <v>59</v>
      </c>
      <c r="F43" s="14"/>
      <c r="G43" s="17">
        <v>221.26522126520001</v>
      </c>
      <c r="H43" s="14"/>
      <c r="I43" s="14"/>
      <c r="J43" s="14"/>
      <c r="K43" s="14"/>
      <c r="L43" s="14"/>
      <c r="M43" s="32">
        <v>6.1380061380060003</v>
      </c>
      <c r="N43" s="14"/>
      <c r="O43" s="14"/>
    </row>
    <row r="44" spans="1:15" x14ac:dyDescent="0.2">
      <c r="A44" s="15" t="s">
        <v>276</v>
      </c>
      <c r="B44" s="35">
        <v>10</v>
      </c>
      <c r="C44" s="35">
        <v>4</v>
      </c>
      <c r="D44">
        <v>1026.5319999999999</v>
      </c>
      <c r="E44" s="14" t="s">
        <v>59</v>
      </c>
      <c r="F44" s="14"/>
      <c r="G44" s="14"/>
      <c r="H44" s="14"/>
      <c r="I44" s="14"/>
      <c r="J44" s="25">
        <v>6.1380061380060003</v>
      </c>
      <c r="K44" s="14"/>
      <c r="L44" s="29">
        <v>6.1380061380060003</v>
      </c>
      <c r="M44" s="14"/>
      <c r="N44" s="14"/>
      <c r="O44" s="14"/>
    </row>
    <row r="45" spans="1:15" x14ac:dyDescent="0.2">
      <c r="A45" s="15" t="s">
        <v>285</v>
      </c>
      <c r="B45" s="35">
        <v>10</v>
      </c>
      <c r="C45" s="35">
        <v>13</v>
      </c>
      <c r="D45">
        <v>1033.6610000000001</v>
      </c>
      <c r="E45" s="14" t="s">
        <v>59</v>
      </c>
      <c r="F45" s="14"/>
      <c r="G45" s="17">
        <v>221.26522126520001</v>
      </c>
      <c r="H45" s="14"/>
      <c r="I45" s="14"/>
      <c r="J45" s="14"/>
      <c r="K45" s="14"/>
      <c r="L45" s="14"/>
      <c r="M45" s="32">
        <v>6.1380061380060003</v>
      </c>
      <c r="N45" s="14"/>
      <c r="O45" s="14"/>
    </row>
    <row r="46" spans="1:15" x14ac:dyDescent="0.2">
      <c r="A46" s="15" t="s">
        <v>296</v>
      </c>
      <c r="B46" s="35">
        <v>10</v>
      </c>
      <c r="C46" s="35">
        <v>24</v>
      </c>
      <c r="D46">
        <v>1062.1759999999999</v>
      </c>
      <c r="E46" s="14" t="s">
        <v>59</v>
      </c>
      <c r="F46" s="14"/>
      <c r="G46" s="14"/>
      <c r="H46" s="14"/>
      <c r="I46" s="14"/>
      <c r="J46" s="14"/>
      <c r="K46" s="14"/>
      <c r="L46" s="29">
        <v>6.1380061380060003</v>
      </c>
      <c r="M46" s="14"/>
      <c r="N46" s="14"/>
      <c r="O46" s="28">
        <v>6.1380061380060003</v>
      </c>
    </row>
    <row r="47" spans="1:15" x14ac:dyDescent="0.2">
      <c r="A47" s="15" t="s">
        <v>211</v>
      </c>
      <c r="B47" s="35">
        <v>7</v>
      </c>
      <c r="C47" s="35">
        <v>14</v>
      </c>
      <c r="D47">
        <v>1090.691</v>
      </c>
      <c r="E47" s="22" t="s">
        <v>64</v>
      </c>
      <c r="F47" s="23">
        <v>9.9990099990099992</v>
      </c>
      <c r="G47" s="14"/>
      <c r="H47" s="14"/>
      <c r="I47" s="14"/>
      <c r="J47" s="14"/>
      <c r="K47" s="14"/>
      <c r="L47" s="14"/>
      <c r="M47" s="14"/>
      <c r="N47" s="23">
        <v>9.9990099990099992</v>
      </c>
      <c r="O47" s="14"/>
    </row>
    <row r="48" spans="1:15" x14ac:dyDescent="0.2">
      <c r="A48" s="15" t="s">
        <v>283</v>
      </c>
      <c r="B48" s="35">
        <v>10</v>
      </c>
      <c r="C48" s="35">
        <v>11</v>
      </c>
      <c r="D48">
        <v>1095.443</v>
      </c>
      <c r="E48" s="14" t="s">
        <v>59</v>
      </c>
      <c r="F48" s="14"/>
      <c r="G48" s="14"/>
      <c r="H48" s="14"/>
      <c r="I48" s="21">
        <v>0.63360063360060004</v>
      </c>
      <c r="J48" s="14"/>
      <c r="K48" s="14"/>
      <c r="L48" s="14"/>
      <c r="M48" s="32">
        <v>6.1380061380060003</v>
      </c>
      <c r="N48" s="14"/>
      <c r="O48" s="14"/>
    </row>
    <row r="49" spans="1:15" x14ac:dyDescent="0.2">
      <c r="A49" s="15" t="s">
        <v>275</v>
      </c>
      <c r="B49" s="35">
        <v>10</v>
      </c>
      <c r="C49" s="35">
        <v>3</v>
      </c>
      <c r="D49">
        <v>1114.453</v>
      </c>
      <c r="E49" s="14" t="s">
        <v>59</v>
      </c>
      <c r="F49" s="14"/>
      <c r="G49" s="14"/>
      <c r="H49" s="14"/>
      <c r="I49" s="14"/>
      <c r="J49" s="25">
        <v>6.1380061380060003</v>
      </c>
      <c r="K49" s="14"/>
      <c r="L49" s="29">
        <v>6.1380061380060003</v>
      </c>
      <c r="M49" s="14"/>
      <c r="N49" s="14"/>
      <c r="O49" s="14"/>
    </row>
    <row r="50" spans="1:15" x14ac:dyDescent="0.2">
      <c r="A50" s="15" t="s">
        <v>282</v>
      </c>
      <c r="B50" s="35">
        <v>10</v>
      </c>
      <c r="C50" s="35">
        <v>10</v>
      </c>
      <c r="D50">
        <v>1121.5820000000001</v>
      </c>
      <c r="E50" s="31" t="s">
        <v>256</v>
      </c>
      <c r="F50" s="32">
        <v>6.1380061380060003</v>
      </c>
      <c r="G50" s="14"/>
      <c r="H50" s="14"/>
      <c r="I50" s="14"/>
      <c r="J50" s="14"/>
      <c r="K50" s="14"/>
      <c r="L50" s="14"/>
      <c r="M50" s="32">
        <v>6.1380061380060003</v>
      </c>
      <c r="N50" s="14"/>
      <c r="O50" s="14"/>
    </row>
    <row r="51" spans="1:15" x14ac:dyDescent="0.2">
      <c r="A51" s="15" t="s">
        <v>280</v>
      </c>
      <c r="B51" s="35">
        <v>10</v>
      </c>
      <c r="C51" s="35">
        <v>8</v>
      </c>
      <c r="D51">
        <v>1126.3340000000001</v>
      </c>
      <c r="E51" s="14" t="s">
        <v>59</v>
      </c>
      <c r="F51" s="14"/>
      <c r="G51" s="14"/>
      <c r="H51" s="14"/>
      <c r="I51" s="14"/>
      <c r="J51" s="14"/>
      <c r="K51" s="27">
        <v>6.1380061380060003</v>
      </c>
      <c r="L51" s="29">
        <v>6.1380061380060003</v>
      </c>
      <c r="M51" s="14"/>
      <c r="N51" s="14"/>
      <c r="O51" s="14"/>
    </row>
    <row r="52" spans="1:15" x14ac:dyDescent="0.2">
      <c r="A52" s="15" t="s">
        <v>123</v>
      </c>
      <c r="B52" s="35">
        <v>3</v>
      </c>
      <c r="C52" s="35">
        <v>22</v>
      </c>
      <c r="D52">
        <v>1147.72</v>
      </c>
      <c r="E52" s="14" t="s">
        <v>75</v>
      </c>
      <c r="F52" s="14"/>
      <c r="G52" s="14"/>
      <c r="H52" s="14"/>
      <c r="I52" s="14"/>
      <c r="J52" s="25">
        <v>0.17325017325020001</v>
      </c>
      <c r="K52" s="27">
        <v>0.17325017325020001</v>
      </c>
      <c r="L52" s="14"/>
      <c r="M52" s="14"/>
      <c r="N52" s="14"/>
      <c r="O52" s="28">
        <v>1.8810018810019999</v>
      </c>
    </row>
    <row r="53" spans="1:15" x14ac:dyDescent="0.2">
      <c r="A53" s="15" t="s">
        <v>124</v>
      </c>
      <c r="B53" s="35">
        <v>3</v>
      </c>
      <c r="C53" s="35">
        <v>23</v>
      </c>
      <c r="D53">
        <v>1166.73</v>
      </c>
      <c r="E53" s="14" t="s">
        <v>75</v>
      </c>
      <c r="F53" s="14"/>
      <c r="G53" s="14"/>
      <c r="H53" s="14"/>
      <c r="I53" s="14"/>
      <c r="J53" s="25">
        <v>0.17325017325020001</v>
      </c>
      <c r="K53" s="27">
        <v>0.17325017325020001</v>
      </c>
      <c r="L53" s="14"/>
      <c r="M53" s="14"/>
      <c r="N53" s="14"/>
      <c r="O53" s="28">
        <v>1.8810018810019999</v>
      </c>
    </row>
    <row r="54" spans="1:15" x14ac:dyDescent="0.2">
      <c r="A54" s="15" t="s">
        <v>91</v>
      </c>
      <c r="B54" s="35">
        <v>2</v>
      </c>
      <c r="C54" s="35">
        <v>14</v>
      </c>
      <c r="D54">
        <v>1178.6110000000001</v>
      </c>
      <c r="E54" s="22" t="s">
        <v>64</v>
      </c>
      <c r="F54" s="23">
        <v>9.9990099990099992</v>
      </c>
      <c r="G54" s="14"/>
      <c r="H54" s="14"/>
      <c r="I54" s="14"/>
      <c r="J54" s="14"/>
      <c r="K54" s="14"/>
      <c r="L54" s="14"/>
      <c r="M54" s="14"/>
      <c r="N54" s="23">
        <v>9.9990099990099992</v>
      </c>
      <c r="O54" s="14"/>
    </row>
    <row r="55" spans="1:15" x14ac:dyDescent="0.2">
      <c r="A55" s="15" t="s">
        <v>147</v>
      </c>
      <c r="B55" s="35">
        <v>4</v>
      </c>
      <c r="C55" s="35">
        <v>22</v>
      </c>
      <c r="D55">
        <v>1233.2650000000001</v>
      </c>
      <c r="E55" s="14" t="s">
        <v>75</v>
      </c>
      <c r="F55" s="14"/>
      <c r="G55" s="14"/>
      <c r="H55" s="14"/>
      <c r="I55" s="14"/>
      <c r="J55" s="25">
        <v>0.17325017325020001</v>
      </c>
      <c r="K55" s="27">
        <v>0.17325017325020001</v>
      </c>
      <c r="L55" s="14"/>
      <c r="M55" s="14"/>
      <c r="N55" s="14"/>
      <c r="O55" s="28">
        <v>0.5742005742006</v>
      </c>
    </row>
    <row r="56" spans="1:15" x14ac:dyDescent="0.2">
      <c r="A56" s="15" t="s">
        <v>92</v>
      </c>
      <c r="B56" s="35">
        <v>2</v>
      </c>
      <c r="C56" s="35">
        <v>15</v>
      </c>
      <c r="D56">
        <v>1316.433</v>
      </c>
      <c r="E56" s="22" t="s">
        <v>64</v>
      </c>
      <c r="F56" s="23">
        <v>9.9990099990099992</v>
      </c>
      <c r="G56" s="14"/>
      <c r="H56" s="14"/>
      <c r="I56" s="14"/>
      <c r="J56" s="14"/>
      <c r="K56" s="14"/>
      <c r="L56" s="14"/>
      <c r="M56" s="14"/>
      <c r="N56" s="23">
        <v>9.9990099990099992</v>
      </c>
      <c r="O56" s="14"/>
    </row>
    <row r="57" spans="1:15" x14ac:dyDescent="0.2">
      <c r="A57" s="15" t="s">
        <v>279</v>
      </c>
      <c r="B57" s="35">
        <v>10</v>
      </c>
      <c r="C57" s="35">
        <v>7</v>
      </c>
      <c r="D57">
        <v>1337.819</v>
      </c>
      <c r="E57" s="14" t="s">
        <v>59</v>
      </c>
      <c r="F57" s="14"/>
      <c r="G57" s="14"/>
      <c r="H57" s="14"/>
      <c r="I57" s="14"/>
      <c r="J57" s="14"/>
      <c r="K57" s="27">
        <v>6.1380061380060003</v>
      </c>
      <c r="L57" s="29">
        <v>6.1380061380060003</v>
      </c>
      <c r="M57" s="14"/>
      <c r="N57" s="14"/>
      <c r="O57" s="14"/>
    </row>
    <row r="58" spans="1:15" x14ac:dyDescent="0.2">
      <c r="A58" s="15" t="s">
        <v>99</v>
      </c>
      <c r="B58" s="35">
        <v>2</v>
      </c>
      <c r="C58" s="35">
        <v>22</v>
      </c>
      <c r="D58">
        <v>1373.462</v>
      </c>
      <c r="E58" s="14" t="s">
        <v>75</v>
      </c>
      <c r="F58" s="14"/>
      <c r="G58" s="14"/>
      <c r="H58" s="14"/>
      <c r="I58" s="14"/>
      <c r="J58" s="25">
        <v>0.17325017325020001</v>
      </c>
      <c r="K58" s="27">
        <v>0.17325017325020001</v>
      </c>
      <c r="L58" s="14"/>
      <c r="M58" s="14"/>
      <c r="N58" s="14"/>
      <c r="O58" s="28">
        <v>6.1380061380060003</v>
      </c>
    </row>
    <row r="59" spans="1:15" x14ac:dyDescent="0.2">
      <c r="A59" s="15" t="s">
        <v>274</v>
      </c>
      <c r="B59" s="35">
        <v>10</v>
      </c>
      <c r="C59" s="35">
        <v>2</v>
      </c>
      <c r="D59">
        <v>1373.462</v>
      </c>
      <c r="E59" s="14" t="s">
        <v>59</v>
      </c>
      <c r="F59" s="14"/>
      <c r="G59" s="14"/>
      <c r="H59" s="14"/>
      <c r="I59" s="14"/>
      <c r="J59" s="25">
        <v>6.1380061380060003</v>
      </c>
      <c r="K59" s="27">
        <v>6.1380061380060003</v>
      </c>
      <c r="L59" s="14"/>
      <c r="M59" s="14"/>
      <c r="N59" s="14"/>
      <c r="O59" s="14"/>
    </row>
    <row r="60" spans="1:15" x14ac:dyDescent="0.2">
      <c r="A60" s="15" t="s">
        <v>261</v>
      </c>
      <c r="B60" s="35">
        <v>9</v>
      </c>
      <c r="C60" s="35">
        <v>14</v>
      </c>
      <c r="D60">
        <v>1456.63</v>
      </c>
      <c r="E60" s="14" t="s">
        <v>59</v>
      </c>
      <c r="F60" s="14"/>
      <c r="G60" s="17">
        <v>1000.005</v>
      </c>
      <c r="H60" s="14"/>
      <c r="I60" s="14"/>
      <c r="J60" s="14"/>
      <c r="K60" s="14"/>
      <c r="L60" s="14"/>
      <c r="M60" s="32">
        <v>19.9512</v>
      </c>
      <c r="N60" s="14"/>
      <c r="O60" s="14"/>
    </row>
    <row r="61" spans="1:15" x14ac:dyDescent="0.2">
      <c r="A61" s="15" t="s">
        <v>65</v>
      </c>
      <c r="B61" s="35">
        <v>1</v>
      </c>
      <c r="C61" s="35">
        <v>15</v>
      </c>
      <c r="D61">
        <v>1506.5309999999999</v>
      </c>
      <c r="E61" s="22" t="s">
        <v>64</v>
      </c>
      <c r="F61" s="23">
        <v>9.9990099990099992</v>
      </c>
      <c r="G61" s="14"/>
      <c r="H61" s="14"/>
      <c r="I61" s="14"/>
      <c r="J61" s="14"/>
      <c r="K61" s="14"/>
      <c r="L61" s="14"/>
      <c r="M61" s="14"/>
      <c r="N61" s="23">
        <v>9.9990099990099992</v>
      </c>
      <c r="O61" s="14"/>
    </row>
    <row r="62" spans="1:15" x14ac:dyDescent="0.2">
      <c r="A62" s="15" t="s">
        <v>305</v>
      </c>
      <c r="B62" s="35">
        <v>11</v>
      </c>
      <c r="C62" s="35">
        <v>9</v>
      </c>
      <c r="D62">
        <v>1516.0360000000001</v>
      </c>
      <c r="E62" s="31" t="s">
        <v>256</v>
      </c>
      <c r="F62" s="32">
        <v>1.8810018810019999</v>
      </c>
      <c r="G62" s="14"/>
      <c r="H62" s="14"/>
      <c r="I62" s="14"/>
      <c r="J62" s="14"/>
      <c r="K62" s="14"/>
      <c r="L62" s="14"/>
      <c r="M62" s="32">
        <v>1.8810018810019999</v>
      </c>
      <c r="N62" s="14"/>
      <c r="O62" s="14"/>
    </row>
    <row r="63" spans="1:15" x14ac:dyDescent="0.2">
      <c r="A63" s="15" t="s">
        <v>273</v>
      </c>
      <c r="B63" s="35">
        <v>10</v>
      </c>
      <c r="C63" s="35">
        <v>1</v>
      </c>
      <c r="D63">
        <v>1518.412</v>
      </c>
      <c r="E63" s="14" t="s">
        <v>59</v>
      </c>
      <c r="F63" s="14"/>
      <c r="G63" s="14"/>
      <c r="H63" s="14"/>
      <c r="I63" s="14"/>
      <c r="J63" s="25">
        <v>6.1380061380060003</v>
      </c>
      <c r="K63" s="27">
        <v>6.1380061380060003</v>
      </c>
      <c r="L63" s="14"/>
      <c r="M63" s="14"/>
      <c r="N63" s="14"/>
      <c r="O63" s="14"/>
    </row>
    <row r="64" spans="1:15" x14ac:dyDescent="0.2">
      <c r="A64" s="15" t="s">
        <v>260</v>
      </c>
      <c r="B64" s="35">
        <v>9</v>
      </c>
      <c r="C64" s="35">
        <v>13</v>
      </c>
      <c r="D64">
        <v>1525.5409999999999</v>
      </c>
      <c r="E64" s="14" t="s">
        <v>59</v>
      </c>
      <c r="F64" s="14"/>
      <c r="G64" s="17">
        <v>1000.005</v>
      </c>
      <c r="H64" s="14"/>
      <c r="I64" s="14"/>
      <c r="J64" s="14"/>
      <c r="K64" s="14"/>
      <c r="L64" s="14"/>
      <c r="M64" s="32">
        <v>19.9512</v>
      </c>
      <c r="N64" s="14"/>
      <c r="O64" s="14"/>
    </row>
    <row r="65" spans="1:15" x14ac:dyDescent="0.2">
      <c r="A65" s="15" t="s">
        <v>294</v>
      </c>
      <c r="B65" s="35">
        <v>10</v>
      </c>
      <c r="C65" s="35">
        <v>22</v>
      </c>
      <c r="D65">
        <v>1530.2940000000001</v>
      </c>
      <c r="E65" s="33" t="s">
        <v>269</v>
      </c>
      <c r="F65" s="28">
        <v>6.1380061380060003</v>
      </c>
      <c r="G65" s="14"/>
      <c r="H65" s="14"/>
      <c r="I65" s="14"/>
      <c r="J65" s="14"/>
      <c r="K65" s="14"/>
      <c r="L65" s="14"/>
      <c r="M65" s="14"/>
      <c r="N65" s="14"/>
      <c r="O65" s="28">
        <v>6.1380061380060003</v>
      </c>
    </row>
    <row r="66" spans="1:15" x14ac:dyDescent="0.2">
      <c r="A66" s="15" t="s">
        <v>290</v>
      </c>
      <c r="B66" s="35">
        <v>10</v>
      </c>
      <c r="C66" s="35">
        <v>18</v>
      </c>
      <c r="D66">
        <v>1551.68</v>
      </c>
      <c r="E66" s="14" t="s">
        <v>59</v>
      </c>
      <c r="F66" s="14"/>
      <c r="G66" s="14"/>
      <c r="H66" s="14"/>
      <c r="I66" s="14"/>
      <c r="J66" s="14"/>
      <c r="K66" s="14"/>
      <c r="L66" s="29">
        <v>6.1380061380060003</v>
      </c>
      <c r="M66" s="14"/>
      <c r="N66" s="23">
        <v>6.1380061380060003</v>
      </c>
      <c r="O66" s="14"/>
    </row>
    <row r="67" spans="1:15" x14ac:dyDescent="0.2">
      <c r="A67" s="15" t="s">
        <v>187</v>
      </c>
      <c r="B67" s="35">
        <v>6</v>
      </c>
      <c r="C67" s="35">
        <v>14</v>
      </c>
      <c r="D67">
        <v>1577.818</v>
      </c>
      <c r="E67" s="22" t="s">
        <v>64</v>
      </c>
      <c r="F67" s="23">
        <v>9.9990099990099992</v>
      </c>
      <c r="G67" s="14"/>
      <c r="H67" s="14"/>
      <c r="I67" s="14"/>
      <c r="J67" s="14"/>
      <c r="K67" s="14"/>
      <c r="L67" s="14"/>
      <c r="M67" s="14"/>
      <c r="N67" s="23">
        <v>9.9990099990099992</v>
      </c>
      <c r="O67" s="14"/>
    </row>
    <row r="68" spans="1:15" x14ac:dyDescent="0.2">
      <c r="A68" s="15" t="s">
        <v>293</v>
      </c>
      <c r="B68" s="35">
        <v>10</v>
      </c>
      <c r="C68" s="35">
        <v>21</v>
      </c>
      <c r="D68">
        <v>1618.2139999999999</v>
      </c>
      <c r="E68" s="33" t="s">
        <v>269</v>
      </c>
      <c r="F68" s="28">
        <v>6.1380061380060003</v>
      </c>
      <c r="G68" s="14"/>
      <c r="H68" s="14"/>
      <c r="I68" s="14"/>
      <c r="J68" s="14"/>
      <c r="K68" s="14"/>
      <c r="L68" s="14"/>
      <c r="M68" s="14"/>
      <c r="N68" s="14"/>
      <c r="O68" s="28">
        <v>6.1380061380060003</v>
      </c>
    </row>
    <row r="69" spans="1:15" x14ac:dyDescent="0.2">
      <c r="A69" s="15" t="s">
        <v>171</v>
      </c>
      <c r="B69" s="35">
        <v>5</v>
      </c>
      <c r="C69" s="35">
        <v>22</v>
      </c>
      <c r="D69">
        <v>1639.6</v>
      </c>
      <c r="E69" s="14" t="s">
        <v>75</v>
      </c>
      <c r="F69" s="14"/>
      <c r="G69" s="14"/>
      <c r="H69" s="14"/>
      <c r="I69" s="14"/>
      <c r="J69" s="25">
        <v>0.17325017325020001</v>
      </c>
      <c r="K69" s="27">
        <v>0.17325017325020001</v>
      </c>
      <c r="L69" s="14"/>
      <c r="M69" s="14"/>
      <c r="N69" s="14"/>
      <c r="O69" s="28">
        <v>0.17325017325020001</v>
      </c>
    </row>
    <row r="70" spans="1:15" x14ac:dyDescent="0.2">
      <c r="A70" s="15" t="s">
        <v>163</v>
      </c>
      <c r="B70" s="35">
        <v>5</v>
      </c>
      <c r="C70" s="35">
        <v>14</v>
      </c>
      <c r="D70">
        <v>1668.115</v>
      </c>
      <c r="E70" s="22" t="s">
        <v>64</v>
      </c>
      <c r="F70" s="23">
        <v>9.9990099990099992</v>
      </c>
      <c r="G70" s="14"/>
      <c r="H70" s="14"/>
      <c r="I70" s="14"/>
      <c r="J70" s="14"/>
      <c r="K70" s="14"/>
      <c r="L70" s="14"/>
      <c r="M70" s="14"/>
      <c r="N70" s="23">
        <v>9.9990099990099992</v>
      </c>
      <c r="O70" s="14"/>
    </row>
    <row r="71" spans="1:15" x14ac:dyDescent="0.2">
      <c r="A71" s="15" t="s">
        <v>287</v>
      </c>
      <c r="B71" s="35">
        <v>10</v>
      </c>
      <c r="C71" s="35">
        <v>15</v>
      </c>
      <c r="D71">
        <v>1672.8679999999999</v>
      </c>
      <c r="E71" s="22" t="s">
        <v>64</v>
      </c>
      <c r="F71" s="23">
        <v>6.1380061380060003</v>
      </c>
      <c r="G71" s="14"/>
      <c r="H71" s="14"/>
      <c r="I71" s="14"/>
      <c r="J71" s="14"/>
      <c r="K71" s="14"/>
      <c r="L71" s="14"/>
      <c r="M71" s="14"/>
      <c r="N71" s="23">
        <v>6.1380061380060003</v>
      </c>
      <c r="O71" s="14"/>
    </row>
    <row r="72" spans="1:15" x14ac:dyDescent="0.2">
      <c r="A72" s="15" t="s">
        <v>148</v>
      </c>
      <c r="B72" s="35">
        <v>4</v>
      </c>
      <c r="C72" s="35">
        <v>23</v>
      </c>
      <c r="D72">
        <v>1684.749</v>
      </c>
      <c r="E72" s="14" t="s">
        <v>75</v>
      </c>
      <c r="F72" s="14"/>
      <c r="G72" s="14"/>
      <c r="H72" s="14"/>
      <c r="I72" s="14"/>
      <c r="J72" s="25">
        <v>0.17325017325020001</v>
      </c>
      <c r="K72" s="27">
        <v>0.17325017325020001</v>
      </c>
      <c r="L72" s="14"/>
      <c r="M72" s="14"/>
      <c r="N72" s="14"/>
      <c r="O72" s="28">
        <v>0.5742005742006</v>
      </c>
    </row>
    <row r="73" spans="1:15" x14ac:dyDescent="0.2">
      <c r="A73" s="15" t="s">
        <v>309</v>
      </c>
      <c r="B73" s="35">
        <v>11</v>
      </c>
      <c r="C73" s="35">
        <v>13</v>
      </c>
      <c r="D73">
        <v>1715.64</v>
      </c>
      <c r="E73" s="14" t="s">
        <v>59</v>
      </c>
      <c r="F73" s="14"/>
      <c r="G73" s="17">
        <v>49.005049005049997</v>
      </c>
      <c r="H73" s="14"/>
      <c r="I73" s="14"/>
      <c r="J73" s="14"/>
      <c r="K73" s="14"/>
      <c r="L73" s="14"/>
      <c r="M73" s="32">
        <v>1.8810018810019999</v>
      </c>
      <c r="N73" s="14"/>
      <c r="O73" s="14"/>
    </row>
    <row r="74" spans="1:15" x14ac:dyDescent="0.2">
      <c r="A74" s="15" t="s">
        <v>306</v>
      </c>
      <c r="B74" s="35">
        <v>11</v>
      </c>
      <c r="C74" s="35">
        <v>10</v>
      </c>
      <c r="D74">
        <v>1741.778</v>
      </c>
      <c r="E74" s="31" t="s">
        <v>256</v>
      </c>
      <c r="F74" s="32">
        <v>1.8810018810019999</v>
      </c>
      <c r="G74" s="14"/>
      <c r="H74" s="14"/>
      <c r="I74" s="14"/>
      <c r="J74" s="14"/>
      <c r="K74" s="14"/>
      <c r="L74" s="14"/>
      <c r="M74" s="32">
        <v>1.8810018810019999</v>
      </c>
      <c r="N74" s="14"/>
      <c r="O74" s="14"/>
    </row>
    <row r="75" spans="1:15" x14ac:dyDescent="0.2">
      <c r="A75" s="15" t="s">
        <v>331</v>
      </c>
      <c r="B75" s="35">
        <v>12</v>
      </c>
      <c r="C75" s="35">
        <v>11</v>
      </c>
      <c r="D75">
        <v>1777.422</v>
      </c>
      <c r="E75" s="14" t="s">
        <v>59</v>
      </c>
      <c r="F75" s="14"/>
      <c r="G75" s="14"/>
      <c r="H75" s="14"/>
      <c r="I75" s="21">
        <v>6.4350064350059993E-2</v>
      </c>
      <c r="J75" s="14"/>
      <c r="K75" s="14"/>
      <c r="L75" s="14"/>
      <c r="M75" s="32">
        <v>0.5742005742006</v>
      </c>
      <c r="N75" s="14"/>
      <c r="O75" s="14"/>
    </row>
    <row r="76" spans="1:15" x14ac:dyDescent="0.2">
      <c r="A76" s="15" t="s">
        <v>332</v>
      </c>
      <c r="B76" s="35">
        <v>12</v>
      </c>
      <c r="C76" s="35">
        <v>12</v>
      </c>
      <c r="D76">
        <v>1874.847</v>
      </c>
      <c r="E76" s="14" t="s">
        <v>59</v>
      </c>
      <c r="F76" s="14"/>
      <c r="G76" s="14"/>
      <c r="H76" s="14"/>
      <c r="I76" s="21">
        <v>6.4350064350059993E-2</v>
      </c>
      <c r="J76" s="14"/>
      <c r="K76" s="14"/>
      <c r="L76" s="14"/>
      <c r="M76" s="32">
        <v>0.5742005742006</v>
      </c>
      <c r="N76" s="14"/>
      <c r="O76" s="14"/>
    </row>
    <row r="77" spans="1:15" x14ac:dyDescent="0.2">
      <c r="A77" s="15" t="s">
        <v>310</v>
      </c>
      <c r="B77" s="35">
        <v>11</v>
      </c>
      <c r="C77" s="35">
        <v>14</v>
      </c>
      <c r="D77">
        <v>1881.9760000000001</v>
      </c>
      <c r="E77" s="14" t="s">
        <v>59</v>
      </c>
      <c r="F77" s="14"/>
      <c r="G77" s="17">
        <v>49.005049005049997</v>
      </c>
      <c r="H77" s="14"/>
      <c r="I77" s="14"/>
      <c r="J77" s="14"/>
      <c r="K77" s="14"/>
      <c r="L77" s="14"/>
      <c r="M77" s="32">
        <v>1.8810018810019999</v>
      </c>
      <c r="N77" s="14"/>
      <c r="O77" s="14"/>
    </row>
    <row r="78" spans="1:15" x14ac:dyDescent="0.2">
      <c r="A78" s="15" t="s">
        <v>308</v>
      </c>
      <c r="B78" s="35">
        <v>11</v>
      </c>
      <c r="C78" s="35">
        <v>12</v>
      </c>
      <c r="D78">
        <v>1924.748</v>
      </c>
      <c r="E78" s="14" t="s">
        <v>59</v>
      </c>
      <c r="F78" s="14"/>
      <c r="G78" s="14"/>
      <c r="H78" s="14"/>
      <c r="I78" s="21">
        <v>0.1980001980002</v>
      </c>
      <c r="J78" s="14"/>
      <c r="K78" s="14"/>
      <c r="L78" s="14"/>
      <c r="M78" s="32">
        <v>1.8810018810019999</v>
      </c>
      <c r="N78" s="14"/>
      <c r="O78" s="14"/>
    </row>
    <row r="79" spans="1:15" x14ac:dyDescent="0.2">
      <c r="A79" s="15" t="s">
        <v>339</v>
      </c>
      <c r="B79" s="35">
        <v>12</v>
      </c>
      <c r="C79" s="35">
        <v>19</v>
      </c>
      <c r="D79">
        <v>1965.144</v>
      </c>
      <c r="E79" s="14" t="s">
        <v>59</v>
      </c>
      <c r="F79" s="14"/>
      <c r="G79" s="14"/>
      <c r="H79" s="14"/>
      <c r="I79" s="14"/>
      <c r="J79" s="14"/>
      <c r="K79" s="14"/>
      <c r="L79" s="14"/>
      <c r="M79" s="14"/>
      <c r="N79" s="23">
        <v>0.5742005742006</v>
      </c>
      <c r="O79" s="28">
        <v>0.5742005742006</v>
      </c>
    </row>
    <row r="80" spans="1:15" x14ac:dyDescent="0.2">
      <c r="A80" s="15" t="s">
        <v>172</v>
      </c>
      <c r="B80" s="35">
        <v>5</v>
      </c>
      <c r="C80" s="35">
        <v>23</v>
      </c>
      <c r="D80">
        <v>1981.778</v>
      </c>
      <c r="E80" s="14" t="s">
        <v>75</v>
      </c>
      <c r="F80" s="14"/>
      <c r="G80" s="14"/>
      <c r="H80" s="14"/>
      <c r="I80" s="14"/>
      <c r="J80" s="25">
        <v>0.17325017325020001</v>
      </c>
      <c r="K80" s="27">
        <v>0.17325017325020001</v>
      </c>
      <c r="L80" s="14"/>
      <c r="M80" s="14"/>
      <c r="N80" s="14"/>
      <c r="O80" s="28">
        <v>0.17325017325020001</v>
      </c>
    </row>
    <row r="81" spans="1:15" x14ac:dyDescent="0.2">
      <c r="A81" s="15" t="s">
        <v>257</v>
      </c>
      <c r="B81" s="35">
        <v>9</v>
      </c>
      <c r="C81" s="35">
        <v>10</v>
      </c>
      <c r="D81">
        <v>2072.0749999999998</v>
      </c>
      <c r="E81" s="31" t="s">
        <v>256</v>
      </c>
      <c r="F81" s="32">
        <v>19.998019998019998</v>
      </c>
      <c r="G81" s="14"/>
      <c r="H81" s="14"/>
      <c r="I81" s="14"/>
      <c r="J81" s="14"/>
      <c r="K81" s="14"/>
      <c r="L81" s="14"/>
      <c r="M81" s="32">
        <v>19.998019998019998</v>
      </c>
      <c r="N81" s="14"/>
      <c r="O81" s="14"/>
    </row>
    <row r="82" spans="1:15" x14ac:dyDescent="0.2">
      <c r="A82" s="15" t="s">
        <v>258</v>
      </c>
      <c r="B82" s="35">
        <v>9</v>
      </c>
      <c r="C82" s="35">
        <v>11</v>
      </c>
      <c r="D82">
        <v>2152.866</v>
      </c>
      <c r="E82" s="14" t="s">
        <v>59</v>
      </c>
      <c r="F82" s="14"/>
      <c r="G82" s="14"/>
      <c r="H82" s="14"/>
      <c r="I82" s="21">
        <v>1.999801999802</v>
      </c>
      <c r="J82" s="14"/>
      <c r="K82" s="14"/>
      <c r="L82" s="14"/>
      <c r="M82" s="32">
        <v>19.998019998019998</v>
      </c>
      <c r="N82" s="14"/>
      <c r="O82" s="14"/>
    </row>
    <row r="83" spans="1:15" x14ac:dyDescent="0.2">
      <c r="A83" s="15" t="s">
        <v>333</v>
      </c>
      <c r="B83" s="35">
        <v>12</v>
      </c>
      <c r="C83" s="35">
        <v>13</v>
      </c>
      <c r="D83">
        <v>2167.1239999999998</v>
      </c>
      <c r="E83" s="14" t="s">
        <v>59</v>
      </c>
      <c r="F83" s="14"/>
      <c r="G83" s="17">
        <v>10.89001089001</v>
      </c>
      <c r="H83" s="14"/>
      <c r="I83" s="14"/>
      <c r="J83" s="14"/>
      <c r="K83" s="14"/>
      <c r="L83" s="14"/>
      <c r="M83" s="32">
        <v>0.5742005742006</v>
      </c>
      <c r="N83" s="14"/>
      <c r="O83" s="14"/>
    </row>
    <row r="84" spans="1:15" x14ac:dyDescent="0.2">
      <c r="A84" s="15" t="s">
        <v>354</v>
      </c>
      <c r="B84" s="35">
        <v>13</v>
      </c>
      <c r="C84" s="35">
        <v>10</v>
      </c>
      <c r="D84">
        <v>2198.0149999999999</v>
      </c>
      <c r="E84" s="31" t="s">
        <v>256</v>
      </c>
      <c r="F84" s="32">
        <v>0.17325017325020001</v>
      </c>
      <c r="G84" s="14"/>
      <c r="H84" s="14"/>
      <c r="I84" s="14"/>
      <c r="J84" s="14"/>
      <c r="K84" s="14"/>
      <c r="L84" s="14"/>
      <c r="M84" s="32">
        <v>0.17325017325020001</v>
      </c>
      <c r="N84" s="14"/>
      <c r="O84" s="14"/>
    </row>
    <row r="85" spans="1:15" x14ac:dyDescent="0.2">
      <c r="A85" s="15" t="s">
        <v>255</v>
      </c>
      <c r="B85" s="35">
        <v>9</v>
      </c>
      <c r="C85" s="35">
        <v>9</v>
      </c>
      <c r="D85">
        <v>2207.52</v>
      </c>
      <c r="E85" s="31" t="s">
        <v>256</v>
      </c>
      <c r="F85" s="32">
        <v>19.998019998019998</v>
      </c>
      <c r="G85" s="14"/>
      <c r="H85" s="14"/>
      <c r="I85" s="14"/>
      <c r="J85" s="14"/>
      <c r="K85" s="14"/>
      <c r="L85" s="14"/>
      <c r="M85" s="32">
        <v>19.998019998019998</v>
      </c>
      <c r="N85" s="14"/>
      <c r="O85" s="14"/>
    </row>
    <row r="86" spans="1:15" x14ac:dyDescent="0.2">
      <c r="A86" s="15" t="s">
        <v>316</v>
      </c>
      <c r="B86" s="35">
        <v>11</v>
      </c>
      <c r="C86" s="35">
        <v>20</v>
      </c>
      <c r="D86">
        <v>2243.163</v>
      </c>
      <c r="E86" s="14" t="s">
        <v>59</v>
      </c>
      <c r="F86" s="14"/>
      <c r="G86" s="14"/>
      <c r="H86" s="14"/>
      <c r="I86" s="14"/>
      <c r="J86" s="14"/>
      <c r="K86" s="14"/>
      <c r="L86" s="14"/>
      <c r="M86" s="14"/>
      <c r="N86" s="23">
        <v>1.8810018810019999</v>
      </c>
      <c r="O86" s="28">
        <v>1.8810018810019999</v>
      </c>
    </row>
    <row r="87" spans="1:15" x14ac:dyDescent="0.2">
      <c r="A87" s="15" t="s">
        <v>196</v>
      </c>
      <c r="B87" s="35">
        <v>6</v>
      </c>
      <c r="C87" s="35">
        <v>23</v>
      </c>
      <c r="D87">
        <v>2269.3020000000001</v>
      </c>
      <c r="E87" s="14" t="s">
        <v>75</v>
      </c>
      <c r="F87" s="14"/>
      <c r="G87" s="14"/>
      <c r="H87" s="14"/>
      <c r="I87" s="14"/>
      <c r="J87" s="25">
        <v>0.17325017325020001</v>
      </c>
      <c r="K87" s="27">
        <v>0.17325017325020001</v>
      </c>
      <c r="L87" s="14"/>
      <c r="M87" s="14"/>
      <c r="N87" s="14"/>
      <c r="O87" s="28">
        <v>5.4450054450050002E-2</v>
      </c>
    </row>
    <row r="88" spans="1:15" x14ac:dyDescent="0.2">
      <c r="A88" s="15" t="s">
        <v>318</v>
      </c>
      <c r="B88" s="35">
        <v>11</v>
      </c>
      <c r="C88" s="35">
        <v>22</v>
      </c>
      <c r="D88">
        <v>2269.3020000000001</v>
      </c>
      <c r="E88" s="33" t="s">
        <v>269</v>
      </c>
      <c r="F88" s="28">
        <v>1.8810018810019999</v>
      </c>
      <c r="G88" s="14"/>
      <c r="H88" s="14"/>
      <c r="I88" s="14"/>
      <c r="J88" s="14"/>
      <c r="K88" s="14"/>
      <c r="L88" s="14"/>
      <c r="M88" s="14"/>
      <c r="N88" s="14"/>
      <c r="O88" s="28">
        <v>1.8810018810019999</v>
      </c>
    </row>
    <row r="89" spans="1:15" x14ac:dyDescent="0.2">
      <c r="A89" s="15" t="s">
        <v>334</v>
      </c>
      <c r="B89" s="35">
        <v>12</v>
      </c>
      <c r="C89" s="35">
        <v>14</v>
      </c>
      <c r="D89">
        <v>2274.0540000000001</v>
      </c>
      <c r="E89" s="14" t="s">
        <v>59</v>
      </c>
      <c r="F89" s="14"/>
      <c r="G89" s="17">
        <v>10.89001089001</v>
      </c>
      <c r="H89" s="14"/>
      <c r="I89" s="14"/>
      <c r="J89" s="14"/>
      <c r="K89" s="14"/>
      <c r="L89" s="14"/>
      <c r="M89" s="32">
        <v>0.5742005742006</v>
      </c>
      <c r="N89" s="14"/>
      <c r="O89" s="14"/>
    </row>
    <row r="90" spans="1:15" x14ac:dyDescent="0.2">
      <c r="A90" s="15" t="s">
        <v>317</v>
      </c>
      <c r="B90" s="35">
        <v>11</v>
      </c>
      <c r="C90" s="35">
        <v>21</v>
      </c>
      <c r="D90">
        <v>2345.3409999999999</v>
      </c>
      <c r="E90" s="33" t="s">
        <v>269</v>
      </c>
      <c r="F90" s="28">
        <v>1.8810018810019999</v>
      </c>
      <c r="G90" s="14"/>
      <c r="H90" s="14"/>
      <c r="I90" s="14"/>
      <c r="J90" s="14"/>
      <c r="K90" s="14"/>
      <c r="L90" s="14"/>
      <c r="M90" s="14"/>
      <c r="N90" s="14"/>
      <c r="O90" s="28">
        <v>1.8810018810019999</v>
      </c>
    </row>
    <row r="91" spans="1:15" x14ac:dyDescent="0.2">
      <c r="A91" s="15" t="s">
        <v>357</v>
      </c>
      <c r="B91" s="35">
        <v>13</v>
      </c>
      <c r="C91" s="35">
        <v>13</v>
      </c>
      <c r="D91">
        <v>2388.114</v>
      </c>
      <c r="E91" s="14" t="s">
        <v>59</v>
      </c>
      <c r="F91" s="14"/>
      <c r="G91" s="17">
        <v>2.4007524007519998</v>
      </c>
      <c r="H91" s="14"/>
      <c r="I91" s="14"/>
      <c r="J91" s="14"/>
      <c r="K91" s="14"/>
      <c r="L91" s="14"/>
      <c r="M91" s="32">
        <v>0.17325017325020001</v>
      </c>
      <c r="N91" s="14"/>
      <c r="O91" s="14"/>
    </row>
    <row r="92" spans="1:15" x14ac:dyDescent="0.2">
      <c r="A92" s="15" t="s">
        <v>220</v>
      </c>
      <c r="B92" s="35">
        <v>7</v>
      </c>
      <c r="C92" s="35">
        <v>23</v>
      </c>
      <c r="D92">
        <v>2411.8760000000002</v>
      </c>
      <c r="E92" s="14" t="s">
        <v>75</v>
      </c>
      <c r="F92" s="14"/>
      <c r="G92" s="14"/>
      <c r="H92" s="14"/>
      <c r="I92" s="14"/>
      <c r="J92" s="25">
        <v>0.17325017325020001</v>
      </c>
      <c r="K92" s="27">
        <v>0.17325017325020001</v>
      </c>
      <c r="L92" s="14"/>
      <c r="M92" s="14"/>
      <c r="N92" s="14"/>
      <c r="O92" s="28">
        <v>1.485001485001E-2</v>
      </c>
    </row>
    <row r="93" spans="1:15" x14ac:dyDescent="0.2">
      <c r="A93" s="15" t="s">
        <v>358</v>
      </c>
      <c r="B93" s="35">
        <v>13</v>
      </c>
      <c r="C93" s="35">
        <v>14</v>
      </c>
      <c r="D93">
        <v>2416.6280000000002</v>
      </c>
      <c r="E93" s="14" t="s">
        <v>59</v>
      </c>
      <c r="F93" s="14"/>
      <c r="G93" s="17">
        <v>2.4007524007519998</v>
      </c>
      <c r="H93" s="14"/>
      <c r="I93" s="14"/>
      <c r="J93" s="14"/>
      <c r="K93" s="14"/>
      <c r="L93" s="14"/>
      <c r="M93" s="32">
        <v>0.17325017325020001</v>
      </c>
      <c r="N93" s="14"/>
      <c r="O93" s="14"/>
    </row>
    <row r="94" spans="1:15" x14ac:dyDescent="0.2">
      <c r="A94" s="15" t="s">
        <v>259</v>
      </c>
      <c r="B94" s="35">
        <v>9</v>
      </c>
      <c r="C94" s="35">
        <v>12</v>
      </c>
      <c r="D94">
        <v>2419.0050000000001</v>
      </c>
      <c r="E94" s="14" t="s">
        <v>59</v>
      </c>
      <c r="F94" s="14"/>
      <c r="G94" s="14"/>
      <c r="H94" s="14"/>
      <c r="I94" s="21">
        <v>1.999801999802</v>
      </c>
      <c r="J94" s="14"/>
      <c r="K94" s="14"/>
      <c r="L94" s="14"/>
      <c r="M94" s="32">
        <v>19.998019998019998</v>
      </c>
      <c r="N94" s="14"/>
      <c r="O94" s="14"/>
    </row>
    <row r="95" spans="1:15" x14ac:dyDescent="0.2">
      <c r="A95" s="15" t="s">
        <v>320</v>
      </c>
      <c r="B95" s="35">
        <v>11</v>
      </c>
      <c r="C95" s="35">
        <v>24</v>
      </c>
      <c r="D95">
        <v>2476.0340000000001</v>
      </c>
      <c r="E95" s="14" t="s">
        <v>59</v>
      </c>
      <c r="F95" s="14"/>
      <c r="G95" s="14"/>
      <c r="H95" s="14"/>
      <c r="I95" s="14"/>
      <c r="J95" s="14"/>
      <c r="K95" s="14"/>
      <c r="L95" s="29">
        <v>1.8810018810019999</v>
      </c>
      <c r="M95" s="14"/>
      <c r="N95" s="14"/>
      <c r="O95" s="28">
        <v>1.8810018810019999</v>
      </c>
    </row>
    <row r="96" spans="1:15" x14ac:dyDescent="0.2">
      <c r="A96" s="15" t="s">
        <v>329</v>
      </c>
      <c r="B96" s="35">
        <v>12</v>
      </c>
      <c r="C96" s="35">
        <v>9</v>
      </c>
      <c r="D96">
        <v>2492.6680000000001</v>
      </c>
      <c r="E96" s="31" t="s">
        <v>256</v>
      </c>
      <c r="F96" s="32">
        <v>0.5742005742006</v>
      </c>
      <c r="G96" s="14"/>
      <c r="H96" s="14"/>
      <c r="I96" s="14"/>
      <c r="J96" s="14"/>
      <c r="K96" s="14"/>
      <c r="L96" s="14"/>
      <c r="M96" s="32">
        <v>0.5742005742006</v>
      </c>
      <c r="N96" s="14"/>
      <c r="O96" s="14"/>
    </row>
    <row r="97" spans="1:15" x14ac:dyDescent="0.2">
      <c r="A97" s="15" t="s">
        <v>356</v>
      </c>
      <c r="B97" s="35">
        <v>13</v>
      </c>
      <c r="C97" s="35">
        <v>12</v>
      </c>
      <c r="D97">
        <v>2571.0830000000001</v>
      </c>
      <c r="E97" s="14" t="s">
        <v>59</v>
      </c>
      <c r="F97" s="14"/>
      <c r="G97" s="14"/>
      <c r="H97" s="14"/>
      <c r="I97" s="21">
        <v>2.079002079002E-2</v>
      </c>
      <c r="J97" s="14"/>
      <c r="K97" s="14"/>
      <c r="L97" s="14"/>
      <c r="M97" s="32">
        <v>0.17325017325020001</v>
      </c>
      <c r="N97" s="14"/>
      <c r="O97" s="14"/>
    </row>
    <row r="98" spans="1:15" x14ac:dyDescent="0.2">
      <c r="A98" s="15" t="s">
        <v>295</v>
      </c>
      <c r="B98" s="35">
        <v>10</v>
      </c>
      <c r="C98" s="35">
        <v>23</v>
      </c>
      <c r="D98">
        <v>2582.9650000000001</v>
      </c>
      <c r="E98" s="14" t="s">
        <v>59</v>
      </c>
      <c r="F98" s="14"/>
      <c r="G98" s="14"/>
      <c r="H98" s="14"/>
      <c r="I98" s="14"/>
      <c r="J98" s="14"/>
      <c r="K98" s="14"/>
      <c r="L98" s="29">
        <v>6.1380061380060003</v>
      </c>
      <c r="M98" s="14"/>
      <c r="N98" s="14"/>
      <c r="O98" s="28">
        <v>6.1380061380060003</v>
      </c>
    </row>
    <row r="99" spans="1:15" x14ac:dyDescent="0.2">
      <c r="A99" s="15" t="s">
        <v>307</v>
      </c>
      <c r="B99" s="35">
        <v>11</v>
      </c>
      <c r="C99" s="35">
        <v>11</v>
      </c>
      <c r="D99">
        <v>2582.9650000000001</v>
      </c>
      <c r="E99" s="14" t="s">
        <v>59</v>
      </c>
      <c r="F99" s="14"/>
      <c r="G99" s="14"/>
      <c r="H99" s="14"/>
      <c r="I99" s="21">
        <v>0.1980001980002</v>
      </c>
      <c r="J99" s="14"/>
      <c r="K99" s="14"/>
      <c r="L99" s="14"/>
      <c r="M99" s="32">
        <v>1.8810018810019999</v>
      </c>
      <c r="N99" s="14"/>
      <c r="O99" s="14"/>
    </row>
    <row r="100" spans="1:15" x14ac:dyDescent="0.2">
      <c r="A100" s="15" t="s">
        <v>355</v>
      </c>
      <c r="B100" s="35">
        <v>13</v>
      </c>
      <c r="C100" s="35">
        <v>11</v>
      </c>
      <c r="D100">
        <v>2639.9940000000001</v>
      </c>
      <c r="E100" s="14" t="s">
        <v>59</v>
      </c>
      <c r="F100" s="14"/>
      <c r="G100" s="14"/>
      <c r="H100" s="14"/>
      <c r="I100" s="21">
        <v>2.079002079002E-2</v>
      </c>
      <c r="J100" s="14"/>
      <c r="K100" s="14"/>
      <c r="L100" s="14"/>
      <c r="M100" s="32">
        <v>0.17325017325020001</v>
      </c>
      <c r="N100" s="14"/>
      <c r="O100" s="14"/>
    </row>
    <row r="101" spans="1:15" x14ac:dyDescent="0.2">
      <c r="A101" s="15" t="s">
        <v>340</v>
      </c>
      <c r="B101" s="35">
        <v>12</v>
      </c>
      <c r="C101" s="35">
        <v>20</v>
      </c>
      <c r="D101">
        <v>2675.6379999999999</v>
      </c>
      <c r="E101" s="14" t="s">
        <v>59</v>
      </c>
      <c r="F101" s="14"/>
      <c r="G101" s="14"/>
      <c r="H101" s="14"/>
      <c r="I101" s="14"/>
      <c r="J101" s="14"/>
      <c r="K101" s="14"/>
      <c r="L101" s="14"/>
      <c r="M101" s="14"/>
      <c r="N101" s="23">
        <v>0.5742005742006</v>
      </c>
      <c r="O101" s="28">
        <v>0.5742005742006</v>
      </c>
    </row>
    <row r="102" spans="1:15" x14ac:dyDescent="0.2">
      <c r="A102" s="15" t="s">
        <v>330</v>
      </c>
      <c r="B102" s="35">
        <v>12</v>
      </c>
      <c r="C102" s="35">
        <v>10</v>
      </c>
      <c r="D102">
        <v>2713.6570000000002</v>
      </c>
      <c r="E102" s="31" t="s">
        <v>256</v>
      </c>
      <c r="F102" s="32">
        <v>0.5742005742006</v>
      </c>
      <c r="G102" s="14"/>
      <c r="H102" s="14"/>
      <c r="I102" s="14"/>
      <c r="J102" s="14"/>
      <c r="K102" s="14"/>
      <c r="L102" s="14"/>
      <c r="M102" s="32">
        <v>0.5742005742006</v>
      </c>
      <c r="N102" s="14"/>
      <c r="O102" s="14"/>
    </row>
    <row r="103" spans="1:15" x14ac:dyDescent="0.2">
      <c r="A103" s="15" t="s">
        <v>315</v>
      </c>
      <c r="B103" s="35">
        <v>11</v>
      </c>
      <c r="C103" s="35">
        <v>19</v>
      </c>
      <c r="D103">
        <v>2827.7170000000001</v>
      </c>
      <c r="E103" s="14" t="s">
        <v>59</v>
      </c>
      <c r="F103" s="14"/>
      <c r="G103" s="14"/>
      <c r="H103" s="14"/>
      <c r="I103" s="14"/>
      <c r="J103" s="14"/>
      <c r="K103" s="14"/>
      <c r="L103" s="14"/>
      <c r="M103" s="14"/>
      <c r="N103" s="23">
        <v>1.8810018810019999</v>
      </c>
      <c r="O103" s="28">
        <v>1.8810018810019999</v>
      </c>
    </row>
    <row r="104" spans="1:15" x14ac:dyDescent="0.2">
      <c r="A104" s="15" t="s">
        <v>363</v>
      </c>
      <c r="B104" s="35">
        <v>13</v>
      </c>
      <c r="C104" s="35">
        <v>19</v>
      </c>
      <c r="D104">
        <v>3046.33</v>
      </c>
      <c r="E104" s="14" t="s">
        <v>59</v>
      </c>
      <c r="F104" s="14"/>
      <c r="G104" s="14"/>
      <c r="H104" s="14"/>
      <c r="I104" s="14"/>
      <c r="J104" s="14"/>
      <c r="K104" s="14"/>
      <c r="L104" s="14"/>
      <c r="M104" s="14"/>
      <c r="N104" s="23">
        <v>0.17325017325020001</v>
      </c>
      <c r="O104" s="28">
        <v>0.17325017325020001</v>
      </c>
    </row>
    <row r="105" spans="1:15" x14ac:dyDescent="0.2">
      <c r="A105" s="15" t="s">
        <v>390</v>
      </c>
      <c r="B105" s="35">
        <v>14</v>
      </c>
      <c r="C105" s="35">
        <v>22</v>
      </c>
      <c r="D105">
        <v>3077.221</v>
      </c>
      <c r="E105" s="33" t="s">
        <v>269</v>
      </c>
      <c r="F105" s="28">
        <v>5.4450054450050002E-2</v>
      </c>
      <c r="G105" s="14"/>
      <c r="H105" s="14"/>
      <c r="I105" s="14"/>
      <c r="J105" s="14"/>
      <c r="K105" s="14"/>
      <c r="L105" s="14"/>
      <c r="M105" s="14"/>
      <c r="N105" s="14"/>
      <c r="O105" s="28">
        <v>5.4450054450050002E-2</v>
      </c>
    </row>
    <row r="106" spans="1:15" x14ac:dyDescent="0.2">
      <c r="A106" s="15" t="s">
        <v>343</v>
      </c>
      <c r="B106" s="35">
        <v>12</v>
      </c>
      <c r="C106" s="35">
        <v>23</v>
      </c>
      <c r="D106">
        <v>3129.498</v>
      </c>
      <c r="E106" s="14" t="s">
        <v>59</v>
      </c>
      <c r="F106" s="14"/>
      <c r="G106" s="14"/>
      <c r="H106" s="14"/>
      <c r="I106" s="14"/>
      <c r="J106" s="14"/>
      <c r="K106" s="14"/>
      <c r="L106" s="29">
        <v>0.5742005742006</v>
      </c>
      <c r="M106" s="14"/>
      <c r="N106" s="14"/>
      <c r="O106" s="28">
        <v>0.5742005742006</v>
      </c>
    </row>
    <row r="107" spans="1:15" x14ac:dyDescent="0.2">
      <c r="A107" s="15" t="s">
        <v>314</v>
      </c>
      <c r="B107" s="35">
        <v>11</v>
      </c>
      <c r="C107" s="35">
        <v>18</v>
      </c>
      <c r="D107">
        <v>3139.0030000000002</v>
      </c>
      <c r="E107" s="14" t="s">
        <v>59</v>
      </c>
      <c r="F107" s="14"/>
      <c r="G107" s="14"/>
      <c r="H107" s="14"/>
      <c r="I107" s="14"/>
      <c r="J107" s="14"/>
      <c r="K107" s="14"/>
      <c r="L107" s="29">
        <v>1.8810018810019999</v>
      </c>
      <c r="M107" s="14"/>
      <c r="N107" s="23">
        <v>1.8810018810019999</v>
      </c>
      <c r="O107" s="14"/>
    </row>
    <row r="108" spans="1:15" x14ac:dyDescent="0.2">
      <c r="A108" s="15" t="s">
        <v>342</v>
      </c>
      <c r="B108" s="35">
        <v>12</v>
      </c>
      <c r="C108" s="35">
        <v>22</v>
      </c>
      <c r="D108">
        <v>3203.1610000000001</v>
      </c>
      <c r="E108" s="33" t="s">
        <v>269</v>
      </c>
      <c r="F108" s="28">
        <v>0.5742005742006</v>
      </c>
      <c r="G108" s="14"/>
      <c r="H108" s="14"/>
      <c r="I108" s="14"/>
      <c r="J108" s="14"/>
      <c r="K108" s="14"/>
      <c r="L108" s="14"/>
      <c r="M108" s="14"/>
      <c r="N108" s="14"/>
      <c r="O108" s="28">
        <v>0.5742005742006</v>
      </c>
    </row>
    <row r="109" spans="1:15" x14ac:dyDescent="0.2">
      <c r="A109" s="15" t="s">
        <v>341</v>
      </c>
      <c r="B109" s="35">
        <v>12</v>
      </c>
      <c r="C109" s="35">
        <v>21</v>
      </c>
      <c r="D109">
        <v>3231.6759999999999</v>
      </c>
      <c r="E109" s="33" t="s">
        <v>269</v>
      </c>
      <c r="F109" s="28">
        <v>0.5742005742006</v>
      </c>
      <c r="G109" s="14"/>
      <c r="H109" s="14"/>
      <c r="I109" s="14"/>
      <c r="J109" s="14"/>
      <c r="K109" s="14"/>
      <c r="L109" s="14"/>
      <c r="M109" s="14"/>
      <c r="N109" s="14"/>
      <c r="O109" s="28">
        <v>0.5742005742006</v>
      </c>
    </row>
    <row r="110" spans="1:15" x14ac:dyDescent="0.2">
      <c r="A110" s="15" t="s">
        <v>244</v>
      </c>
      <c r="B110" s="35">
        <v>8</v>
      </c>
      <c r="C110" s="35">
        <v>23</v>
      </c>
      <c r="D110">
        <v>3262.567</v>
      </c>
      <c r="E110" s="14" t="s">
        <v>75</v>
      </c>
      <c r="F110" s="14"/>
      <c r="G110" s="14"/>
      <c r="H110" s="14"/>
      <c r="I110" s="14"/>
      <c r="J110" s="25">
        <v>0.17325017325020001</v>
      </c>
      <c r="K110" s="27">
        <v>0.17325017325020001</v>
      </c>
      <c r="L110" s="14"/>
      <c r="M110" s="14"/>
      <c r="N110" s="14"/>
      <c r="O110" s="28">
        <v>4.950004950005E-3</v>
      </c>
    </row>
    <row r="111" spans="1:15" x14ac:dyDescent="0.2">
      <c r="A111" s="15" t="s">
        <v>319</v>
      </c>
      <c r="B111" s="35">
        <v>11</v>
      </c>
      <c r="C111" s="35">
        <v>23</v>
      </c>
      <c r="D111">
        <v>3281.5770000000002</v>
      </c>
      <c r="E111" s="14" t="s">
        <v>59</v>
      </c>
      <c r="F111" s="14"/>
      <c r="G111" s="14"/>
      <c r="H111" s="14"/>
      <c r="I111" s="14"/>
      <c r="J111" s="14"/>
      <c r="K111" s="14"/>
      <c r="L111" s="29">
        <v>1.8810018810019999</v>
      </c>
      <c r="M111" s="14"/>
      <c r="N111" s="14"/>
      <c r="O111" s="28">
        <v>1.8810018810019999</v>
      </c>
    </row>
    <row r="112" spans="1:15" x14ac:dyDescent="0.2">
      <c r="A112" s="15" t="s">
        <v>353</v>
      </c>
      <c r="B112" s="35">
        <v>13</v>
      </c>
      <c r="C112" s="35">
        <v>9</v>
      </c>
      <c r="D112">
        <v>3424.1509999999998</v>
      </c>
      <c r="E112" s="31" t="s">
        <v>256</v>
      </c>
      <c r="F112" s="32">
        <v>0.17325017325020001</v>
      </c>
      <c r="G112" s="14"/>
      <c r="H112" s="14"/>
      <c r="I112" s="14"/>
      <c r="J112" s="14"/>
      <c r="K112" s="14"/>
      <c r="L112" s="14"/>
      <c r="M112" s="32">
        <v>0.17325017325020001</v>
      </c>
      <c r="N112" s="14"/>
      <c r="O112" s="14"/>
    </row>
    <row r="113" spans="1:15" x14ac:dyDescent="0.2">
      <c r="A113" s="15" t="s">
        <v>365</v>
      </c>
      <c r="B113" s="35">
        <v>13</v>
      </c>
      <c r="C113" s="35">
        <v>21</v>
      </c>
      <c r="D113">
        <v>3569.1010000000001</v>
      </c>
      <c r="E113" s="33" t="s">
        <v>269</v>
      </c>
      <c r="F113" s="28">
        <v>0.17325017325020001</v>
      </c>
      <c r="G113" s="14"/>
      <c r="H113" s="14"/>
      <c r="I113" s="14"/>
      <c r="J113" s="14"/>
      <c r="K113" s="14"/>
      <c r="L113" s="14"/>
      <c r="M113" s="14"/>
      <c r="N113" s="14"/>
      <c r="O113" s="28">
        <v>0.17325017325020001</v>
      </c>
    </row>
    <row r="114" spans="1:15" x14ac:dyDescent="0.2">
      <c r="A114" s="15" t="s">
        <v>195</v>
      </c>
      <c r="B114" s="35">
        <v>6</v>
      </c>
      <c r="C114" s="35">
        <v>22</v>
      </c>
      <c r="D114">
        <v>3576.23</v>
      </c>
      <c r="E114" s="14" t="s">
        <v>75</v>
      </c>
      <c r="F114" s="14"/>
      <c r="G114" s="14"/>
      <c r="H114" s="14"/>
      <c r="I114" s="14"/>
      <c r="J114" s="25">
        <v>0.17325017325020001</v>
      </c>
      <c r="K114" s="27">
        <v>0.17325017325020001</v>
      </c>
      <c r="L114" s="14"/>
      <c r="M114" s="14"/>
      <c r="N114" s="14"/>
      <c r="O114" s="28">
        <v>5.4450054450050002E-2</v>
      </c>
    </row>
    <row r="115" spans="1:15" x14ac:dyDescent="0.2">
      <c r="A115" s="15" t="s">
        <v>364</v>
      </c>
      <c r="B115" s="35">
        <v>13</v>
      </c>
      <c r="C115" s="35">
        <v>20</v>
      </c>
      <c r="D115">
        <v>3614.25</v>
      </c>
      <c r="E115" s="14" t="s">
        <v>59</v>
      </c>
      <c r="F115" s="14"/>
      <c r="G115" s="14"/>
      <c r="H115" s="14"/>
      <c r="I115" s="14"/>
      <c r="J115" s="14"/>
      <c r="K115" s="14"/>
      <c r="L115" s="14"/>
      <c r="M115" s="14"/>
      <c r="N115" s="23">
        <v>0.17325017325020001</v>
      </c>
      <c r="O115" s="28">
        <v>0.17325017325020001</v>
      </c>
    </row>
    <row r="116" spans="1:15" x14ac:dyDescent="0.2">
      <c r="A116" s="15" t="s">
        <v>344</v>
      </c>
      <c r="B116" s="35">
        <v>12</v>
      </c>
      <c r="C116" s="35">
        <v>24</v>
      </c>
      <c r="D116">
        <v>3687.913</v>
      </c>
      <c r="E116" s="14" t="s">
        <v>59</v>
      </c>
      <c r="F116" s="14"/>
      <c r="G116" s="14"/>
      <c r="H116" s="14"/>
      <c r="I116" s="14"/>
      <c r="J116" s="14"/>
      <c r="K116" s="14"/>
      <c r="L116" s="29">
        <v>0.5742005742006</v>
      </c>
      <c r="M116" s="14"/>
      <c r="N116" s="14"/>
      <c r="O116" s="28">
        <v>0.5742005742006</v>
      </c>
    </row>
    <row r="117" spans="1:15" x14ac:dyDescent="0.2">
      <c r="A117" s="15" t="s">
        <v>243</v>
      </c>
      <c r="B117" s="35">
        <v>8</v>
      </c>
      <c r="C117" s="35">
        <v>22</v>
      </c>
      <c r="D117">
        <v>3904.15</v>
      </c>
      <c r="E117" s="14" t="s">
        <v>75</v>
      </c>
      <c r="F117" s="14"/>
      <c r="G117" s="14"/>
      <c r="H117" s="14"/>
      <c r="I117" s="14"/>
      <c r="J117" s="25">
        <v>0.17325017325020001</v>
      </c>
      <c r="K117" s="27">
        <v>0.17325017325020001</v>
      </c>
      <c r="L117" s="14"/>
      <c r="M117" s="14"/>
      <c r="N117" s="14"/>
      <c r="O117" s="28">
        <v>4.950004950005E-3</v>
      </c>
    </row>
    <row r="118" spans="1:15" x14ac:dyDescent="0.2">
      <c r="A118" s="15" t="s">
        <v>388</v>
      </c>
      <c r="B118" s="35">
        <v>14</v>
      </c>
      <c r="C118" s="35">
        <v>20</v>
      </c>
      <c r="D118">
        <v>4255.8320000000003</v>
      </c>
      <c r="E118" s="14" t="s">
        <v>59</v>
      </c>
      <c r="F118" s="14"/>
      <c r="G118" s="14"/>
      <c r="H118" s="14"/>
      <c r="I118" s="14"/>
      <c r="J118" s="14"/>
      <c r="K118" s="14"/>
      <c r="L118" s="14"/>
      <c r="M118" s="14"/>
      <c r="N118" s="23">
        <v>5.4450054450050002E-2</v>
      </c>
      <c r="O118" s="28">
        <v>5.4450054450050002E-2</v>
      </c>
    </row>
    <row r="119" spans="1:15" x14ac:dyDescent="0.2">
      <c r="A119" s="15" t="s">
        <v>366</v>
      </c>
      <c r="B119" s="35">
        <v>13</v>
      </c>
      <c r="C119" s="35">
        <v>22</v>
      </c>
      <c r="D119">
        <v>4595.6329999999998</v>
      </c>
      <c r="E119" s="33" t="s">
        <v>269</v>
      </c>
      <c r="F119" s="28">
        <v>0.17325017325020001</v>
      </c>
      <c r="G119" s="14"/>
      <c r="H119" s="14"/>
      <c r="I119" s="14"/>
      <c r="J119" s="14"/>
      <c r="K119" s="14"/>
      <c r="L119" s="14"/>
      <c r="M119" s="14"/>
      <c r="N119" s="14"/>
      <c r="O119" s="28">
        <v>0.17325017325020001</v>
      </c>
    </row>
    <row r="120" spans="1:15" x14ac:dyDescent="0.2">
      <c r="A120" s="15" t="s">
        <v>392</v>
      </c>
      <c r="B120" s="35">
        <v>14</v>
      </c>
      <c r="C120" s="35">
        <v>24</v>
      </c>
      <c r="D120">
        <v>4823.7520000000004</v>
      </c>
      <c r="E120" s="14" t="s">
        <v>59</v>
      </c>
      <c r="F120" s="14"/>
      <c r="G120" s="14"/>
      <c r="H120" s="14"/>
      <c r="I120" s="14"/>
      <c r="J120" s="14"/>
      <c r="K120" s="14"/>
      <c r="L120" s="29">
        <v>5.4450054450050002E-2</v>
      </c>
      <c r="M120" s="14"/>
      <c r="N120" s="14"/>
      <c r="O120" s="28">
        <v>5.4450054450050002E-2</v>
      </c>
    </row>
    <row r="121" spans="1:15" x14ac:dyDescent="0.2">
      <c r="A121" s="15" t="s">
        <v>289</v>
      </c>
      <c r="B121" s="35">
        <v>10</v>
      </c>
      <c r="C121" s="35">
        <v>17</v>
      </c>
      <c r="D121">
        <v>4871.2759999999998</v>
      </c>
      <c r="E121" s="14" t="s">
        <v>59</v>
      </c>
      <c r="F121" s="14"/>
      <c r="G121" s="14"/>
      <c r="H121" s="14"/>
      <c r="I121" s="14"/>
      <c r="J121" s="14"/>
      <c r="K121" s="14"/>
      <c r="L121" s="29">
        <v>6.1380061380060003</v>
      </c>
      <c r="M121" s="14"/>
      <c r="N121" s="23">
        <v>6.1380061380060003</v>
      </c>
      <c r="O121" s="14"/>
    </row>
    <row r="122" spans="1:15" x14ac:dyDescent="0.2">
      <c r="A122" s="15" t="s">
        <v>219</v>
      </c>
      <c r="B122" s="35">
        <v>7</v>
      </c>
      <c r="C122" s="35">
        <v>22</v>
      </c>
      <c r="D122">
        <v>4897.415</v>
      </c>
      <c r="E122" s="14" t="s">
        <v>75</v>
      </c>
      <c r="F122" s="14"/>
      <c r="G122" s="14"/>
      <c r="H122" s="14"/>
      <c r="I122" s="14"/>
      <c r="J122" s="25">
        <v>0.17325017325020001</v>
      </c>
      <c r="K122" s="27">
        <v>0.17325017325020001</v>
      </c>
      <c r="L122" s="14"/>
      <c r="M122" s="14"/>
      <c r="N122" s="14"/>
      <c r="O122" s="28">
        <v>1.485001485001E-2</v>
      </c>
    </row>
    <row r="123" spans="1:15" x14ac:dyDescent="0.2">
      <c r="A123" s="15" t="s">
        <v>367</v>
      </c>
      <c r="B123" s="35">
        <v>13</v>
      </c>
      <c r="C123" s="35">
        <v>23</v>
      </c>
      <c r="D123">
        <v>5004.3450000000003</v>
      </c>
      <c r="E123" s="14" t="s">
        <v>59</v>
      </c>
      <c r="F123" s="14"/>
      <c r="G123" s="14"/>
      <c r="H123" s="14"/>
      <c r="I123" s="14"/>
      <c r="J123" s="14"/>
      <c r="K123" s="14"/>
      <c r="L123" s="29">
        <v>0.17325017325020001</v>
      </c>
      <c r="M123" s="14"/>
      <c r="N123" s="14"/>
      <c r="O123" s="28">
        <v>0.17325017325020001</v>
      </c>
    </row>
    <row r="124" spans="1:15" x14ac:dyDescent="0.2">
      <c r="A124" s="15" t="s">
        <v>389</v>
      </c>
      <c r="B124" s="35">
        <v>14</v>
      </c>
      <c r="C124" s="35">
        <v>21</v>
      </c>
      <c r="D124">
        <v>5037.6130000000003</v>
      </c>
      <c r="E124" s="33" t="s">
        <v>269</v>
      </c>
      <c r="F124" s="28">
        <v>5.4450054450050002E-2</v>
      </c>
      <c r="G124" s="14"/>
      <c r="H124" s="14"/>
      <c r="I124" s="14"/>
      <c r="J124" s="14"/>
      <c r="K124" s="14"/>
      <c r="L124" s="14"/>
      <c r="M124" s="14"/>
      <c r="N124" s="14"/>
      <c r="O124" s="28">
        <v>5.4450054450050002E-2</v>
      </c>
    </row>
    <row r="125" spans="1:15" x14ac:dyDescent="0.2">
      <c r="A125" s="15" t="s">
        <v>391</v>
      </c>
      <c r="B125" s="35">
        <v>14</v>
      </c>
      <c r="C125" s="35">
        <v>23</v>
      </c>
      <c r="D125">
        <v>5037.6130000000003</v>
      </c>
      <c r="E125" s="14" t="s">
        <v>59</v>
      </c>
      <c r="F125" s="14"/>
      <c r="G125" s="14"/>
      <c r="H125" s="14"/>
      <c r="I125" s="14"/>
      <c r="J125" s="14"/>
      <c r="K125" s="14"/>
      <c r="L125" s="29">
        <v>5.4450054450050002E-2</v>
      </c>
      <c r="M125" s="14"/>
      <c r="N125" s="14"/>
      <c r="O125" s="28">
        <v>5.4450054450050002E-2</v>
      </c>
    </row>
    <row r="126" spans="1:15" x14ac:dyDescent="0.2">
      <c r="A126" s="15" t="s">
        <v>71</v>
      </c>
      <c r="B126" s="35">
        <v>1</v>
      </c>
      <c r="C126" s="35">
        <v>20</v>
      </c>
      <c r="D126">
        <v>5367.9089999999997</v>
      </c>
      <c r="E126" s="26" t="s">
        <v>72</v>
      </c>
      <c r="F126" s="27">
        <v>19.998019998019998</v>
      </c>
      <c r="G126" s="14"/>
      <c r="H126" s="14"/>
      <c r="I126" s="14"/>
      <c r="J126" s="14"/>
      <c r="K126" s="27">
        <v>19.998019998019998</v>
      </c>
      <c r="L126" s="14"/>
      <c r="M126" s="14"/>
      <c r="N126" s="14"/>
      <c r="O126" s="14"/>
    </row>
    <row r="127" spans="1:15" x14ac:dyDescent="0.2">
      <c r="A127" s="15" t="s">
        <v>304</v>
      </c>
      <c r="B127" s="35">
        <v>11</v>
      </c>
      <c r="C127" s="35">
        <v>8</v>
      </c>
      <c r="D127">
        <v>5498.6019999999999</v>
      </c>
      <c r="E127" s="14" t="s">
        <v>59</v>
      </c>
      <c r="F127" s="14"/>
      <c r="G127" s="14"/>
      <c r="H127" s="14"/>
      <c r="I127" s="14"/>
      <c r="J127" s="14"/>
      <c r="K127" s="27">
        <v>1.8810018810019999</v>
      </c>
      <c r="L127" s="29">
        <v>1.8810018810019999</v>
      </c>
      <c r="M127" s="14"/>
      <c r="N127" s="14"/>
      <c r="O127" s="14"/>
    </row>
    <row r="128" spans="1:15" x14ac:dyDescent="0.2">
      <c r="A128" s="15" t="s">
        <v>303</v>
      </c>
      <c r="B128" s="35">
        <v>11</v>
      </c>
      <c r="C128" s="35">
        <v>7</v>
      </c>
      <c r="D128">
        <v>5584.1459999999997</v>
      </c>
      <c r="E128" s="14" t="s">
        <v>59</v>
      </c>
      <c r="F128" s="14"/>
      <c r="G128" s="14"/>
      <c r="H128" s="14"/>
      <c r="I128" s="14"/>
      <c r="J128" s="14"/>
      <c r="K128" s="27">
        <v>1.8810018810019999</v>
      </c>
      <c r="L128" s="29">
        <v>1.8810018810019999</v>
      </c>
      <c r="M128" s="14"/>
      <c r="N128" s="14"/>
      <c r="O128" s="14"/>
    </row>
    <row r="129" spans="1:15" x14ac:dyDescent="0.2">
      <c r="A129" s="15" t="s">
        <v>377</v>
      </c>
      <c r="B129" s="35">
        <v>14</v>
      </c>
      <c r="C129" s="35">
        <v>9</v>
      </c>
      <c r="D129">
        <v>5862.1660000000002</v>
      </c>
      <c r="E129" s="31" t="s">
        <v>256</v>
      </c>
      <c r="F129" s="32">
        <v>5.4450054450050002E-2</v>
      </c>
      <c r="G129" s="14"/>
      <c r="H129" s="14"/>
      <c r="I129" s="14"/>
      <c r="J129" s="14"/>
      <c r="K129" s="14"/>
      <c r="L129" s="14"/>
      <c r="M129" s="32">
        <v>5.4450054450050002E-2</v>
      </c>
      <c r="N129" s="14"/>
      <c r="O129" s="14"/>
    </row>
    <row r="130" spans="1:15" x14ac:dyDescent="0.2">
      <c r="A130" s="15" t="s">
        <v>73</v>
      </c>
      <c r="B130" s="35">
        <v>1</v>
      </c>
      <c r="C130" s="35">
        <v>21</v>
      </c>
      <c r="D130">
        <v>5957.2139999999999</v>
      </c>
      <c r="E130" s="26" t="s">
        <v>72</v>
      </c>
      <c r="F130" s="27">
        <v>19.998019998019998</v>
      </c>
      <c r="G130" s="14"/>
      <c r="H130" s="14"/>
      <c r="I130" s="14"/>
      <c r="J130" s="14"/>
      <c r="K130" s="27">
        <v>19.998019998019998</v>
      </c>
      <c r="L130" s="14"/>
      <c r="M130" s="14"/>
      <c r="N130" s="14"/>
      <c r="O130" s="14"/>
    </row>
    <row r="131" spans="1:15" x14ac:dyDescent="0.2">
      <c r="A131" s="15" t="s">
        <v>368</v>
      </c>
      <c r="B131" s="35">
        <v>13</v>
      </c>
      <c r="C131" s="35">
        <v>24</v>
      </c>
      <c r="D131">
        <v>6111.67</v>
      </c>
      <c r="E131" s="14" t="s">
        <v>59</v>
      </c>
      <c r="F131" s="14"/>
      <c r="G131" s="14"/>
      <c r="H131" s="14"/>
      <c r="I131" s="14"/>
      <c r="J131" s="14"/>
      <c r="K131" s="14"/>
      <c r="L131" s="29">
        <v>0.17325017325020001</v>
      </c>
      <c r="M131" s="14"/>
      <c r="N131" s="14"/>
      <c r="O131" s="28">
        <v>0.17325017325020001</v>
      </c>
    </row>
    <row r="132" spans="1:15" x14ac:dyDescent="0.2">
      <c r="A132" s="15" t="s">
        <v>252</v>
      </c>
      <c r="B132" s="35">
        <v>9</v>
      </c>
      <c r="C132" s="35">
        <v>6</v>
      </c>
      <c r="D132">
        <v>6201.9660000000003</v>
      </c>
      <c r="E132" s="30" t="s">
        <v>251</v>
      </c>
      <c r="F132" s="29">
        <v>19.998019998019998</v>
      </c>
      <c r="G132" s="14"/>
      <c r="H132" s="14"/>
      <c r="I132" s="14"/>
      <c r="J132" s="14"/>
      <c r="K132" s="14"/>
      <c r="L132" s="29">
        <v>19.998019998019998</v>
      </c>
      <c r="M132" s="14"/>
      <c r="N132" s="14"/>
      <c r="O132" s="14"/>
    </row>
    <row r="133" spans="1:15" x14ac:dyDescent="0.2">
      <c r="A133" s="15" t="s">
        <v>387</v>
      </c>
      <c r="B133" s="35">
        <v>14</v>
      </c>
      <c r="C133" s="35">
        <v>19</v>
      </c>
      <c r="D133">
        <v>6247.1149999999998</v>
      </c>
      <c r="E133" s="14" t="s">
        <v>59</v>
      </c>
      <c r="F133" s="14"/>
      <c r="G133" s="14"/>
      <c r="H133" s="14"/>
      <c r="I133" s="14"/>
      <c r="J133" s="14"/>
      <c r="K133" s="14"/>
      <c r="L133" s="14"/>
      <c r="M133" s="14"/>
      <c r="N133" s="23">
        <v>5.4450054450050002E-2</v>
      </c>
      <c r="O133" s="28">
        <v>5.4450054450050002E-2</v>
      </c>
    </row>
    <row r="134" spans="1:15" x14ac:dyDescent="0.2">
      <c r="A134" s="15" t="s">
        <v>412</v>
      </c>
      <c r="B134" s="35">
        <v>15</v>
      </c>
      <c r="C134" s="35">
        <v>20</v>
      </c>
      <c r="D134">
        <v>6392.0649999999996</v>
      </c>
      <c r="E134" s="14" t="s">
        <v>59</v>
      </c>
      <c r="F134" s="14"/>
      <c r="G134" s="14"/>
      <c r="H134" s="14"/>
      <c r="I134" s="14"/>
      <c r="J134" s="14"/>
      <c r="K134" s="14"/>
      <c r="L134" s="14"/>
      <c r="M134" s="14"/>
      <c r="N134" s="23">
        <v>1.485001485001E-2</v>
      </c>
      <c r="O134" s="28">
        <v>1.485001485001E-2</v>
      </c>
    </row>
    <row r="135" spans="1:15" x14ac:dyDescent="0.2">
      <c r="A135" s="15" t="s">
        <v>381</v>
      </c>
      <c r="B135" s="35">
        <v>14</v>
      </c>
      <c r="C135" s="35">
        <v>13</v>
      </c>
      <c r="D135">
        <v>6525.134</v>
      </c>
      <c r="E135" s="14" t="s">
        <v>59</v>
      </c>
      <c r="F135" s="14"/>
      <c r="G135" s="17">
        <v>0.51975051975050002</v>
      </c>
      <c r="H135" s="14"/>
      <c r="I135" s="14"/>
      <c r="J135" s="14"/>
      <c r="K135" s="14"/>
      <c r="L135" s="14"/>
      <c r="M135" s="32">
        <v>5.4450054450050002E-2</v>
      </c>
      <c r="N135" s="14"/>
      <c r="O135" s="14"/>
    </row>
    <row r="136" spans="1:15" x14ac:dyDescent="0.2">
      <c r="A136" s="15" t="s">
        <v>380</v>
      </c>
      <c r="B136" s="35">
        <v>14</v>
      </c>
      <c r="C136" s="35">
        <v>12</v>
      </c>
      <c r="D136">
        <v>6729.49</v>
      </c>
      <c r="E136" s="14" t="s">
        <v>59</v>
      </c>
      <c r="F136" s="14"/>
      <c r="G136" s="14"/>
      <c r="H136" s="14"/>
      <c r="I136" s="21">
        <v>6.9300069300070001E-3</v>
      </c>
      <c r="J136" s="14"/>
      <c r="K136" s="14"/>
      <c r="L136" s="14"/>
      <c r="M136" s="32">
        <v>5.4450054450050002E-2</v>
      </c>
      <c r="N136" s="14"/>
      <c r="O136" s="14"/>
    </row>
    <row r="137" spans="1:15" x14ac:dyDescent="0.2">
      <c r="A137" s="15" t="s">
        <v>336</v>
      </c>
      <c r="B137" s="35">
        <v>12</v>
      </c>
      <c r="C137" s="35">
        <v>16</v>
      </c>
      <c r="D137">
        <v>6962.3609999999999</v>
      </c>
      <c r="E137" s="22" t="s">
        <v>64</v>
      </c>
      <c r="F137" s="23">
        <v>0.5742005742006</v>
      </c>
      <c r="G137" s="14"/>
      <c r="H137" s="14"/>
      <c r="I137" s="14"/>
      <c r="J137" s="14"/>
      <c r="K137" s="14"/>
      <c r="L137" s="14"/>
      <c r="M137" s="14"/>
      <c r="N137" s="23">
        <v>0.5742005742006</v>
      </c>
      <c r="O137" s="14"/>
    </row>
    <row r="138" spans="1:15" x14ac:dyDescent="0.2">
      <c r="A138" s="15" t="s">
        <v>313</v>
      </c>
      <c r="B138" s="35">
        <v>11</v>
      </c>
      <c r="C138" s="35">
        <v>17</v>
      </c>
      <c r="D138">
        <v>7575.4290000000001</v>
      </c>
      <c r="E138" s="14" t="s">
        <v>59</v>
      </c>
      <c r="F138" s="14"/>
      <c r="G138" s="14"/>
      <c r="H138" s="14"/>
      <c r="I138" s="14"/>
      <c r="J138" s="14"/>
      <c r="K138" s="14"/>
      <c r="L138" s="29">
        <v>1.8810018810019999</v>
      </c>
      <c r="M138" s="14"/>
      <c r="N138" s="23">
        <v>1.8810018810019999</v>
      </c>
      <c r="O138" s="14"/>
    </row>
    <row r="139" spans="1:15" x14ac:dyDescent="0.2">
      <c r="A139" s="15" t="s">
        <v>337</v>
      </c>
      <c r="B139" s="35">
        <v>12</v>
      </c>
      <c r="C139" s="35">
        <v>17</v>
      </c>
      <c r="D139">
        <v>7625.33</v>
      </c>
      <c r="E139" s="14" t="s">
        <v>59</v>
      </c>
      <c r="F139" s="14"/>
      <c r="G139" s="14"/>
      <c r="H139" s="14"/>
      <c r="I139" s="14"/>
      <c r="J139" s="14"/>
      <c r="K139" s="14"/>
      <c r="L139" s="29">
        <v>0.5742005742006</v>
      </c>
      <c r="M139" s="14"/>
      <c r="N139" s="23">
        <v>0.5742005742006</v>
      </c>
      <c r="O139" s="14"/>
    </row>
    <row r="140" spans="1:15" x14ac:dyDescent="0.2">
      <c r="A140" s="15" t="s">
        <v>338</v>
      </c>
      <c r="B140" s="35">
        <v>12</v>
      </c>
      <c r="C140" s="35">
        <v>18</v>
      </c>
      <c r="D140">
        <v>7758.3990000000003</v>
      </c>
      <c r="E140" s="14" t="s">
        <v>59</v>
      </c>
      <c r="F140" s="14"/>
      <c r="G140" s="14"/>
      <c r="H140" s="14"/>
      <c r="I140" s="14"/>
      <c r="J140" s="14"/>
      <c r="K140" s="14"/>
      <c r="L140" s="29">
        <v>0.5742005742006</v>
      </c>
      <c r="M140" s="14"/>
      <c r="N140" s="23">
        <v>0.5742005742006</v>
      </c>
      <c r="O140" s="14"/>
    </row>
    <row r="141" spans="1:15" x14ac:dyDescent="0.2">
      <c r="A141" s="15" t="s">
        <v>250</v>
      </c>
      <c r="B141" s="35">
        <v>9</v>
      </c>
      <c r="C141" s="35">
        <v>5</v>
      </c>
      <c r="D141">
        <v>7981.7650000000003</v>
      </c>
      <c r="E141" s="30" t="s">
        <v>251</v>
      </c>
      <c r="F141" s="29">
        <v>19.998019998019998</v>
      </c>
      <c r="G141" s="14"/>
      <c r="H141" s="14"/>
      <c r="I141" s="14"/>
      <c r="J141" s="14"/>
      <c r="K141" s="14"/>
      <c r="L141" s="29">
        <v>19.998019998019998</v>
      </c>
      <c r="M141" s="14"/>
      <c r="N141" s="14"/>
      <c r="O141" s="14"/>
    </row>
    <row r="142" spans="1:15" x14ac:dyDescent="0.2">
      <c r="A142" s="15" t="s">
        <v>411</v>
      </c>
      <c r="B142" s="35">
        <v>15</v>
      </c>
      <c r="C142" s="35">
        <v>19</v>
      </c>
      <c r="D142">
        <v>8117.21</v>
      </c>
      <c r="E142" s="14" t="s">
        <v>59</v>
      </c>
      <c r="F142" s="14"/>
      <c r="G142" s="14"/>
      <c r="H142" s="14"/>
      <c r="I142" s="14"/>
      <c r="J142" s="14"/>
      <c r="K142" s="14"/>
      <c r="L142" s="14"/>
      <c r="M142" s="14"/>
      <c r="N142" s="23">
        <v>1.485001485001E-2</v>
      </c>
      <c r="O142" s="28">
        <v>1.485001485001E-2</v>
      </c>
    </row>
    <row r="143" spans="1:15" x14ac:dyDescent="0.2">
      <c r="A143" s="15" t="s">
        <v>440</v>
      </c>
      <c r="B143" s="35">
        <v>16</v>
      </c>
      <c r="C143" s="35">
        <v>24</v>
      </c>
      <c r="D143">
        <v>8426.1200000000008</v>
      </c>
      <c r="E143" s="14" t="s">
        <v>59</v>
      </c>
      <c r="F143" s="14"/>
      <c r="G143" s="14"/>
      <c r="H143" s="14"/>
      <c r="I143" s="14"/>
      <c r="J143" s="14"/>
      <c r="K143" s="14"/>
      <c r="L143" s="29">
        <v>4.950004950005E-3</v>
      </c>
      <c r="M143" s="14"/>
      <c r="N143" s="14"/>
      <c r="O143" s="28">
        <v>4.950004950005E-3</v>
      </c>
    </row>
    <row r="144" spans="1:15" x14ac:dyDescent="0.2">
      <c r="A144" s="15" t="s">
        <v>438</v>
      </c>
      <c r="B144" s="35">
        <v>16</v>
      </c>
      <c r="C144" s="35">
        <v>22</v>
      </c>
      <c r="D144">
        <v>8592.4560000000001</v>
      </c>
      <c r="E144" s="33" t="s">
        <v>269</v>
      </c>
      <c r="F144" s="28">
        <v>4.950004950005E-3</v>
      </c>
      <c r="G144" s="14"/>
      <c r="H144" s="14"/>
      <c r="I144" s="14"/>
      <c r="J144" s="14"/>
      <c r="K144" s="14"/>
      <c r="L144" s="14"/>
      <c r="M144" s="14"/>
      <c r="N144" s="14"/>
      <c r="O144" s="28">
        <v>4.950004950005E-3</v>
      </c>
    </row>
    <row r="145" spans="1:15" x14ac:dyDescent="0.2">
      <c r="A145" s="15" t="s">
        <v>140</v>
      </c>
      <c r="B145" s="35">
        <v>4</v>
      </c>
      <c r="C145" s="35">
        <v>15</v>
      </c>
      <c r="D145">
        <v>8770.6740000000009</v>
      </c>
      <c r="E145" s="22" t="s">
        <v>64</v>
      </c>
      <c r="F145" s="23">
        <v>9.9990099990099992</v>
      </c>
      <c r="G145" s="14"/>
      <c r="H145" s="14"/>
      <c r="I145" s="14"/>
      <c r="J145" s="14"/>
      <c r="K145" s="14"/>
      <c r="L145" s="14"/>
      <c r="M145" s="14"/>
      <c r="N145" s="23">
        <v>9.9990099990099992</v>
      </c>
      <c r="O145" s="14"/>
    </row>
    <row r="146" spans="1:15" x14ac:dyDescent="0.2">
      <c r="A146" s="15" t="s">
        <v>414</v>
      </c>
      <c r="B146" s="35">
        <v>15</v>
      </c>
      <c r="C146" s="35">
        <v>22</v>
      </c>
      <c r="D146">
        <v>9426.5139999999992</v>
      </c>
      <c r="E146" s="33" t="s">
        <v>269</v>
      </c>
      <c r="F146" s="28">
        <v>1.485001485001E-2</v>
      </c>
      <c r="G146" s="14"/>
      <c r="H146" s="14"/>
      <c r="I146" s="14"/>
      <c r="J146" s="14"/>
      <c r="K146" s="14"/>
      <c r="L146" s="14"/>
      <c r="M146" s="14"/>
      <c r="N146" s="14"/>
      <c r="O146" s="28">
        <v>1.485001485001E-2</v>
      </c>
    </row>
    <row r="147" spans="1:15" x14ac:dyDescent="0.2">
      <c r="A147" s="15" t="s">
        <v>298</v>
      </c>
      <c r="B147" s="35">
        <v>11</v>
      </c>
      <c r="C147" s="35">
        <v>2</v>
      </c>
      <c r="D147">
        <v>9447.9</v>
      </c>
      <c r="E147" s="14" t="s">
        <v>59</v>
      </c>
      <c r="F147" s="14"/>
      <c r="G147" s="14"/>
      <c r="H147" s="14"/>
      <c r="I147" s="14"/>
      <c r="J147" s="25">
        <v>1.8810018810019999</v>
      </c>
      <c r="K147" s="27">
        <v>1.8810018810019999</v>
      </c>
      <c r="L147" s="14"/>
      <c r="M147" s="14"/>
      <c r="N147" s="14"/>
      <c r="O147" s="14"/>
    </row>
    <row r="148" spans="1:15" x14ac:dyDescent="0.2">
      <c r="A148" s="15" t="s">
        <v>413</v>
      </c>
      <c r="B148" s="35">
        <v>15</v>
      </c>
      <c r="C148" s="35">
        <v>21</v>
      </c>
      <c r="D148">
        <v>9868.4930000000004</v>
      </c>
      <c r="E148" s="33" t="s">
        <v>269</v>
      </c>
      <c r="F148" s="28">
        <v>1.485001485001E-2</v>
      </c>
      <c r="G148" s="14"/>
      <c r="H148" s="14"/>
      <c r="I148" s="14"/>
      <c r="J148" s="14"/>
      <c r="K148" s="14"/>
      <c r="L148" s="14"/>
      <c r="M148" s="14"/>
      <c r="N148" s="14"/>
      <c r="O148" s="28">
        <v>1.485001485001E-2</v>
      </c>
    </row>
    <row r="149" spans="1:15" x14ac:dyDescent="0.2">
      <c r="A149" s="15" t="s">
        <v>97</v>
      </c>
      <c r="B149" s="35">
        <v>2</v>
      </c>
      <c r="C149" s="35">
        <v>20</v>
      </c>
      <c r="D149">
        <v>10070.469999999999</v>
      </c>
      <c r="E149" s="26" t="s">
        <v>72</v>
      </c>
      <c r="F149" s="27">
        <v>6.1380061380060003</v>
      </c>
      <c r="G149" s="14"/>
      <c r="H149" s="14"/>
      <c r="I149" s="14"/>
      <c r="J149" s="14"/>
      <c r="K149" s="27">
        <v>6.1380061380060003</v>
      </c>
      <c r="L149" s="14"/>
      <c r="M149" s="14"/>
      <c r="N149" s="14"/>
      <c r="O149" s="14"/>
    </row>
    <row r="150" spans="1:15" x14ac:dyDescent="0.2">
      <c r="A150" s="15" t="s">
        <v>297</v>
      </c>
      <c r="B150" s="35">
        <v>11</v>
      </c>
      <c r="C150" s="35">
        <v>1</v>
      </c>
      <c r="D150">
        <v>10562.35</v>
      </c>
      <c r="E150" s="14" t="s">
        <v>59</v>
      </c>
      <c r="F150" s="14"/>
      <c r="G150" s="14"/>
      <c r="H150" s="14"/>
      <c r="I150" s="14"/>
      <c r="J150" s="25">
        <v>1.8810018810019999</v>
      </c>
      <c r="K150" s="27">
        <v>1.8810018810019999</v>
      </c>
      <c r="L150" s="14"/>
      <c r="M150" s="14"/>
      <c r="N150" s="14"/>
      <c r="O150" s="14"/>
    </row>
    <row r="151" spans="1:15" x14ac:dyDescent="0.2">
      <c r="A151" s="15" t="s">
        <v>415</v>
      </c>
      <c r="B151" s="35">
        <v>15</v>
      </c>
      <c r="C151" s="35">
        <v>23</v>
      </c>
      <c r="D151">
        <v>10688.29</v>
      </c>
      <c r="E151" s="14" t="s">
        <v>59</v>
      </c>
      <c r="F151" s="14"/>
      <c r="G151" s="14"/>
      <c r="H151" s="14"/>
      <c r="I151" s="14"/>
      <c r="J151" s="14"/>
      <c r="K151" s="14"/>
      <c r="L151" s="29">
        <v>1.485001485001E-2</v>
      </c>
      <c r="M151" s="14"/>
      <c r="N151" s="14"/>
      <c r="O151" s="28">
        <v>1.485001485001E-2</v>
      </c>
    </row>
    <row r="152" spans="1:15" x14ac:dyDescent="0.2">
      <c r="A152" s="15" t="s">
        <v>378</v>
      </c>
      <c r="B152" s="35">
        <v>14</v>
      </c>
      <c r="C152" s="35">
        <v>10</v>
      </c>
      <c r="D152">
        <v>10876.02</v>
      </c>
      <c r="E152" s="31" t="s">
        <v>256</v>
      </c>
      <c r="F152" s="32">
        <v>5.4450054450050002E-2</v>
      </c>
      <c r="G152" s="14"/>
      <c r="H152" s="14"/>
      <c r="I152" s="14"/>
      <c r="J152" s="14"/>
      <c r="K152" s="14"/>
      <c r="L152" s="14"/>
      <c r="M152" s="32">
        <v>5.4450054450050002E-2</v>
      </c>
      <c r="N152" s="14"/>
      <c r="O152" s="14"/>
    </row>
    <row r="153" spans="1:15" x14ac:dyDescent="0.2">
      <c r="A153" s="15" t="s">
        <v>98</v>
      </c>
      <c r="B153" s="35">
        <v>2</v>
      </c>
      <c r="C153" s="35">
        <v>21</v>
      </c>
      <c r="D153">
        <v>10990.08</v>
      </c>
      <c r="E153" s="26" t="s">
        <v>72</v>
      </c>
      <c r="F153" s="27">
        <v>6.1380061380060003</v>
      </c>
      <c r="G153" s="14"/>
      <c r="H153" s="14"/>
      <c r="I153" s="14"/>
      <c r="J153" s="14"/>
      <c r="K153" s="27">
        <v>6.1380061380060003</v>
      </c>
      <c r="L153" s="14"/>
      <c r="M153" s="14"/>
      <c r="N153" s="14"/>
      <c r="O153" s="14"/>
    </row>
    <row r="154" spans="1:15" x14ac:dyDescent="0.2">
      <c r="A154" s="15" t="s">
        <v>382</v>
      </c>
      <c r="B154" s="35">
        <v>14</v>
      </c>
      <c r="C154" s="35">
        <v>14</v>
      </c>
      <c r="D154">
        <v>11130.27</v>
      </c>
      <c r="E154" s="14" t="s">
        <v>59</v>
      </c>
      <c r="F154" s="14"/>
      <c r="G154" s="17">
        <v>0.51975051975050002</v>
      </c>
      <c r="H154" s="14"/>
      <c r="I154" s="14"/>
      <c r="J154" s="14"/>
      <c r="K154" s="14"/>
      <c r="L154" s="14"/>
      <c r="M154" s="32">
        <v>5.4450054450050002E-2</v>
      </c>
      <c r="N154" s="14"/>
      <c r="O154" s="14"/>
    </row>
    <row r="155" spans="1:15" x14ac:dyDescent="0.2">
      <c r="A155" s="15" t="s">
        <v>416</v>
      </c>
      <c r="B155" s="35">
        <v>15</v>
      </c>
      <c r="C155" s="35">
        <v>24</v>
      </c>
      <c r="D155">
        <v>11443.94</v>
      </c>
      <c r="E155" s="14" t="s">
        <v>59</v>
      </c>
      <c r="F155" s="14"/>
      <c r="G155" s="14"/>
      <c r="H155" s="14"/>
      <c r="I155" s="14"/>
      <c r="J155" s="14"/>
      <c r="K155" s="14"/>
      <c r="L155" s="29">
        <v>1.485001485001E-2</v>
      </c>
      <c r="M155" s="14"/>
      <c r="N155" s="14"/>
      <c r="O155" s="28">
        <v>1.485001485001E-2</v>
      </c>
    </row>
    <row r="156" spans="1:15" x14ac:dyDescent="0.2">
      <c r="A156" s="15" t="s">
        <v>436</v>
      </c>
      <c r="B156" s="35">
        <v>16</v>
      </c>
      <c r="C156" s="35">
        <v>20</v>
      </c>
      <c r="D156">
        <v>11710.07</v>
      </c>
      <c r="E156" s="14" t="s">
        <v>59</v>
      </c>
      <c r="F156" s="14"/>
      <c r="G156" s="14"/>
      <c r="H156" s="14"/>
      <c r="I156" s="14"/>
      <c r="J156" s="14"/>
      <c r="K156" s="14"/>
      <c r="L156" s="14"/>
      <c r="M156" s="14"/>
      <c r="N156" s="23">
        <v>4.950004950005E-3</v>
      </c>
      <c r="O156" s="28">
        <v>4.950004950005E-3</v>
      </c>
    </row>
    <row r="157" spans="1:15" x14ac:dyDescent="0.2">
      <c r="A157" s="15" t="s">
        <v>437</v>
      </c>
      <c r="B157" s="35">
        <v>16</v>
      </c>
      <c r="C157" s="35">
        <v>21</v>
      </c>
      <c r="D157">
        <v>12406.31</v>
      </c>
      <c r="E157" s="33" t="s">
        <v>269</v>
      </c>
      <c r="F157" s="28">
        <v>4.950004950005E-3</v>
      </c>
      <c r="G157" s="14"/>
      <c r="H157" s="14"/>
      <c r="I157" s="14"/>
      <c r="J157" s="14"/>
      <c r="K157" s="14"/>
      <c r="L157" s="14"/>
      <c r="M157" s="14"/>
      <c r="N157" s="14"/>
      <c r="O157" s="28">
        <v>4.950004950005E-3</v>
      </c>
    </row>
    <row r="158" spans="1:15" x14ac:dyDescent="0.2">
      <c r="A158" s="15" t="s">
        <v>328</v>
      </c>
      <c r="B158" s="35">
        <v>12</v>
      </c>
      <c r="C158" s="35">
        <v>8</v>
      </c>
      <c r="D158">
        <v>12705.72</v>
      </c>
      <c r="E158" s="14" t="s">
        <v>59</v>
      </c>
      <c r="F158" s="14"/>
      <c r="G158" s="14"/>
      <c r="H158" s="14"/>
      <c r="I158" s="14"/>
      <c r="J158" s="14"/>
      <c r="K158" s="27">
        <v>0.5742005742006</v>
      </c>
      <c r="L158" s="29">
        <v>0.5742005742006</v>
      </c>
      <c r="M158" s="14"/>
      <c r="N158" s="14"/>
      <c r="O158" s="14"/>
    </row>
    <row r="159" spans="1:15" x14ac:dyDescent="0.2">
      <c r="A159" s="15" t="s">
        <v>335</v>
      </c>
      <c r="B159" s="35">
        <v>12</v>
      </c>
      <c r="C159" s="35">
        <v>15</v>
      </c>
      <c r="D159">
        <v>13283.14</v>
      </c>
      <c r="E159" s="22" t="s">
        <v>64</v>
      </c>
      <c r="F159" s="23">
        <v>0.5742005742006</v>
      </c>
      <c r="G159" s="14"/>
      <c r="H159" s="14"/>
      <c r="I159" s="14"/>
      <c r="J159" s="14"/>
      <c r="K159" s="14"/>
      <c r="L159" s="14"/>
      <c r="M159" s="14"/>
      <c r="N159" s="23">
        <v>0.5742005742006</v>
      </c>
      <c r="O159" s="14"/>
    </row>
    <row r="160" spans="1:15" x14ac:dyDescent="0.2">
      <c r="A160" s="15" t="s">
        <v>119</v>
      </c>
      <c r="B160" s="35">
        <v>3</v>
      </c>
      <c r="C160" s="35">
        <v>18</v>
      </c>
      <c r="D160">
        <v>13549.28</v>
      </c>
      <c r="E160" s="24" t="s">
        <v>69</v>
      </c>
      <c r="F160" s="25">
        <v>1.8810018810019999</v>
      </c>
      <c r="G160" s="14"/>
      <c r="H160" s="14"/>
      <c r="I160" s="14"/>
      <c r="J160" s="25">
        <v>1.8810018810019999</v>
      </c>
      <c r="K160" s="14"/>
      <c r="L160" s="14"/>
      <c r="M160" s="14"/>
      <c r="N160" s="14"/>
      <c r="O160" s="14"/>
    </row>
    <row r="161" spans="1:15" x14ac:dyDescent="0.2">
      <c r="A161" s="15" t="s">
        <v>327</v>
      </c>
      <c r="B161" s="35">
        <v>12</v>
      </c>
      <c r="C161" s="35">
        <v>7</v>
      </c>
      <c r="D161">
        <v>13627.69</v>
      </c>
      <c r="E161" s="14" t="s">
        <v>59</v>
      </c>
      <c r="F161" s="14"/>
      <c r="G161" s="14"/>
      <c r="H161" s="14"/>
      <c r="I161" s="14"/>
      <c r="J161" s="14"/>
      <c r="K161" s="27">
        <v>0.5742005742006</v>
      </c>
      <c r="L161" s="29">
        <v>0.5742005742006</v>
      </c>
      <c r="M161" s="14"/>
      <c r="N161" s="14"/>
      <c r="O161" s="14"/>
    </row>
    <row r="162" spans="1:15" x14ac:dyDescent="0.2">
      <c r="A162" s="15" t="s">
        <v>379</v>
      </c>
      <c r="B162" s="35">
        <v>14</v>
      </c>
      <c r="C162" s="35">
        <v>11</v>
      </c>
      <c r="D162">
        <v>14119.57</v>
      </c>
      <c r="E162" s="14" t="s">
        <v>59</v>
      </c>
      <c r="F162" s="14"/>
      <c r="G162" s="14"/>
      <c r="H162" s="14"/>
      <c r="I162" s="21">
        <v>6.9300069300070001E-3</v>
      </c>
      <c r="J162" s="14"/>
      <c r="K162" s="14"/>
      <c r="L162" s="14"/>
      <c r="M162" s="32">
        <v>5.4450054450050002E-2</v>
      </c>
      <c r="N162" s="14"/>
      <c r="O162" s="14"/>
    </row>
    <row r="163" spans="1:15" x14ac:dyDescent="0.2">
      <c r="A163" s="15" t="s">
        <v>223</v>
      </c>
      <c r="B163" s="35">
        <v>8</v>
      </c>
      <c r="C163" s="35">
        <v>2</v>
      </c>
      <c r="D163">
        <v>17634.02</v>
      </c>
      <c r="E163" s="16" t="s">
        <v>47</v>
      </c>
      <c r="F163" s="17">
        <v>2.475002475002E-2</v>
      </c>
      <c r="G163" s="17">
        <v>2.475002475002E-2</v>
      </c>
      <c r="H163" s="14"/>
      <c r="I163" s="14"/>
      <c r="J163" s="14"/>
      <c r="K163" s="14"/>
      <c r="L163" s="14"/>
      <c r="M163" s="14"/>
      <c r="N163" s="14"/>
      <c r="O163" s="14"/>
    </row>
    <row r="164" spans="1:15" x14ac:dyDescent="0.2">
      <c r="A164" s="15" t="s">
        <v>435</v>
      </c>
      <c r="B164" s="35">
        <v>16</v>
      </c>
      <c r="C164" s="35">
        <v>19</v>
      </c>
      <c r="D164">
        <v>17985.7</v>
      </c>
      <c r="E164" s="14" t="s">
        <v>59</v>
      </c>
      <c r="F164" s="14"/>
      <c r="G164" s="14"/>
      <c r="H164" s="14"/>
      <c r="I164" s="14"/>
      <c r="J164" s="14"/>
      <c r="K164" s="14"/>
      <c r="L164" s="14"/>
      <c r="M164" s="14"/>
      <c r="N164" s="23">
        <v>4.950004950005E-3</v>
      </c>
      <c r="O164" s="28">
        <v>4.950004950005E-3</v>
      </c>
    </row>
    <row r="165" spans="1:15" x14ac:dyDescent="0.2">
      <c r="A165" s="15" t="s">
        <v>322</v>
      </c>
      <c r="B165" s="35">
        <v>12</v>
      </c>
      <c r="C165" s="35">
        <v>2</v>
      </c>
      <c r="D165">
        <v>18408.669999999998</v>
      </c>
      <c r="E165" s="14" t="s">
        <v>59</v>
      </c>
      <c r="F165" s="14"/>
      <c r="G165" s="14"/>
      <c r="H165" s="14"/>
      <c r="I165" s="14"/>
      <c r="J165" s="25">
        <v>0.5742005742006</v>
      </c>
      <c r="K165" s="27">
        <v>0.5742005742006</v>
      </c>
      <c r="L165" s="14"/>
      <c r="M165" s="14"/>
      <c r="N165" s="14"/>
      <c r="O165" s="14"/>
    </row>
    <row r="166" spans="1:15" x14ac:dyDescent="0.2">
      <c r="A166" s="15" t="s">
        <v>311</v>
      </c>
      <c r="B166" s="35">
        <v>11</v>
      </c>
      <c r="C166" s="35">
        <v>15</v>
      </c>
      <c r="D166">
        <v>18510.849999999999</v>
      </c>
      <c r="E166" s="22" t="s">
        <v>64</v>
      </c>
      <c r="F166" s="23">
        <v>1.8810018810019999</v>
      </c>
      <c r="G166" s="14"/>
      <c r="H166" s="14"/>
      <c r="I166" s="14"/>
      <c r="J166" s="14"/>
      <c r="K166" s="14"/>
      <c r="L166" s="14"/>
      <c r="M166" s="14"/>
      <c r="N166" s="23">
        <v>1.8810018810019999</v>
      </c>
      <c r="O166" s="14"/>
    </row>
    <row r="167" spans="1:15" x14ac:dyDescent="0.2">
      <c r="A167" s="15" t="s">
        <v>241</v>
      </c>
      <c r="B167" s="35">
        <v>8</v>
      </c>
      <c r="C167" s="35">
        <v>20</v>
      </c>
      <c r="D167">
        <v>19988.87</v>
      </c>
      <c r="E167" s="26" t="s">
        <v>72</v>
      </c>
      <c r="F167" s="27">
        <v>4.950004950005E-3</v>
      </c>
      <c r="G167" s="14"/>
      <c r="H167" s="14"/>
      <c r="I167" s="14"/>
      <c r="J167" s="14"/>
      <c r="K167" s="27">
        <v>4.950004950005E-3</v>
      </c>
      <c r="L167" s="14"/>
      <c r="M167" s="14"/>
      <c r="N167" s="14"/>
      <c r="O167" s="14"/>
    </row>
    <row r="168" spans="1:15" x14ac:dyDescent="0.2">
      <c r="A168" s="15" t="s">
        <v>238</v>
      </c>
      <c r="B168" s="35">
        <v>8</v>
      </c>
      <c r="C168" s="35">
        <v>17</v>
      </c>
      <c r="D168">
        <v>20877.580000000002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">
      <c r="A169" s="15" t="s">
        <v>146</v>
      </c>
      <c r="B169" s="35">
        <v>4</v>
      </c>
      <c r="C169" s="35">
        <v>21</v>
      </c>
      <c r="D169">
        <v>20932.23</v>
      </c>
      <c r="E169" s="26" t="s">
        <v>72</v>
      </c>
      <c r="F169" s="27">
        <v>0.5742005742006</v>
      </c>
      <c r="G169" s="14"/>
      <c r="H169" s="14"/>
      <c r="I169" s="14"/>
      <c r="J169" s="14"/>
      <c r="K169" s="27">
        <v>0.5742005742006</v>
      </c>
      <c r="L169" s="14"/>
      <c r="M169" s="14"/>
      <c r="N169" s="14"/>
      <c r="O169" s="14"/>
    </row>
    <row r="170" spans="1:15" x14ac:dyDescent="0.2">
      <c r="A170" s="15" t="s">
        <v>122</v>
      </c>
      <c r="B170" s="35">
        <v>3</v>
      </c>
      <c r="C170" s="35">
        <v>21</v>
      </c>
      <c r="D170">
        <v>21723.52</v>
      </c>
      <c r="E170" s="26" t="s">
        <v>72</v>
      </c>
      <c r="F170" s="27">
        <v>1.8810018810019999</v>
      </c>
      <c r="G170" s="14"/>
      <c r="H170" s="14"/>
      <c r="I170" s="14"/>
      <c r="J170" s="14"/>
      <c r="K170" s="27">
        <v>1.8810018810019999</v>
      </c>
      <c r="L170" s="14"/>
      <c r="M170" s="14"/>
      <c r="N170" s="14"/>
      <c r="O170" s="14"/>
    </row>
    <row r="171" spans="1:15" x14ac:dyDescent="0.2">
      <c r="A171" s="15" t="s">
        <v>233</v>
      </c>
      <c r="B171" s="35">
        <v>8</v>
      </c>
      <c r="C171" s="35">
        <v>12</v>
      </c>
      <c r="D171">
        <v>21799.56</v>
      </c>
      <c r="E171" s="14" t="s">
        <v>59</v>
      </c>
      <c r="F171" s="14"/>
      <c r="G171" s="17">
        <v>2.475002475002E-2</v>
      </c>
      <c r="H171" s="14"/>
      <c r="I171" s="21">
        <v>6.435006435006E-4</v>
      </c>
      <c r="J171" s="14"/>
      <c r="K171" s="14"/>
      <c r="L171" s="14"/>
      <c r="M171" s="14"/>
      <c r="N171" s="14"/>
      <c r="O171" s="14"/>
    </row>
    <row r="172" spans="1:15" x14ac:dyDescent="0.2">
      <c r="A172" s="15" t="s">
        <v>121</v>
      </c>
      <c r="B172" s="35">
        <v>3</v>
      </c>
      <c r="C172" s="35">
        <v>20</v>
      </c>
      <c r="D172">
        <v>22044.31</v>
      </c>
      <c r="E172" s="26" t="s">
        <v>72</v>
      </c>
      <c r="F172" s="27">
        <v>1.8810018810019999</v>
      </c>
      <c r="G172" s="14"/>
      <c r="H172" s="14"/>
      <c r="I172" s="14"/>
      <c r="J172" s="14"/>
      <c r="K172" s="27">
        <v>1.8810018810019999</v>
      </c>
      <c r="L172" s="14"/>
      <c r="M172" s="14"/>
      <c r="N172" s="14"/>
      <c r="O172" s="14"/>
    </row>
    <row r="173" spans="1:15" x14ac:dyDescent="0.2">
      <c r="A173" s="15" t="s">
        <v>145</v>
      </c>
      <c r="B173" s="35">
        <v>4</v>
      </c>
      <c r="C173" s="35">
        <v>20</v>
      </c>
      <c r="D173">
        <v>22122.720000000001</v>
      </c>
      <c r="E173" s="26" t="s">
        <v>72</v>
      </c>
      <c r="F173" s="27">
        <v>0.5742005742006</v>
      </c>
      <c r="G173" s="14"/>
      <c r="H173" s="14"/>
      <c r="I173" s="14"/>
      <c r="J173" s="14"/>
      <c r="K173" s="27">
        <v>0.5742005742006</v>
      </c>
      <c r="L173" s="14"/>
      <c r="M173" s="14"/>
      <c r="N173" s="14"/>
      <c r="O173" s="14"/>
    </row>
    <row r="174" spans="1:15" x14ac:dyDescent="0.2">
      <c r="A174" s="15" t="s">
        <v>240</v>
      </c>
      <c r="B174" s="35">
        <v>8</v>
      </c>
      <c r="C174" s="35">
        <v>19</v>
      </c>
      <c r="D174">
        <v>22809.46</v>
      </c>
      <c r="E174" s="24" t="s">
        <v>69</v>
      </c>
      <c r="F174" s="25">
        <v>4.950004950005E-3</v>
      </c>
      <c r="G174" s="14"/>
      <c r="H174" s="14"/>
      <c r="I174" s="14"/>
      <c r="J174" s="25">
        <v>4.950004950005E-3</v>
      </c>
      <c r="K174" s="14"/>
      <c r="L174" s="14"/>
      <c r="M174" s="14"/>
      <c r="N174" s="14"/>
      <c r="O174" s="14"/>
    </row>
    <row r="175" spans="1:15" x14ac:dyDescent="0.2">
      <c r="A175" s="15" t="s">
        <v>208</v>
      </c>
      <c r="B175" s="35">
        <v>7</v>
      </c>
      <c r="C175" s="35">
        <v>11</v>
      </c>
      <c r="D175">
        <v>22814.21</v>
      </c>
      <c r="E175" s="14" t="s">
        <v>59</v>
      </c>
      <c r="F175" s="14"/>
      <c r="G175" s="17">
        <v>0.11743155243389999</v>
      </c>
      <c r="H175" s="19">
        <v>4.6502894763820003E-2</v>
      </c>
      <c r="I175" s="14"/>
      <c r="J175" s="14"/>
      <c r="K175" s="14"/>
      <c r="L175" s="14"/>
      <c r="M175" s="14"/>
      <c r="N175" s="14"/>
      <c r="O175" s="14"/>
    </row>
    <row r="176" spans="1:15" x14ac:dyDescent="0.2">
      <c r="A176" s="15" t="s">
        <v>439</v>
      </c>
      <c r="B176" s="35">
        <v>16</v>
      </c>
      <c r="C176" s="35">
        <v>23</v>
      </c>
      <c r="D176">
        <v>23016.19</v>
      </c>
      <c r="E176" s="14" t="s">
        <v>59</v>
      </c>
      <c r="F176" s="14"/>
      <c r="G176" s="14"/>
      <c r="H176" s="14"/>
      <c r="I176" s="14"/>
      <c r="J176" s="14"/>
      <c r="K176" s="14"/>
      <c r="L176" s="29">
        <v>4.950004950005E-3</v>
      </c>
      <c r="M176" s="14"/>
      <c r="N176" s="14"/>
      <c r="O176" s="28">
        <v>4.950004950005E-3</v>
      </c>
    </row>
    <row r="177" spans="1:15" x14ac:dyDescent="0.2">
      <c r="A177" s="15" t="s">
        <v>321</v>
      </c>
      <c r="B177" s="35">
        <v>12</v>
      </c>
      <c r="C177" s="35">
        <v>1</v>
      </c>
      <c r="D177">
        <v>23624.5</v>
      </c>
      <c r="E177" s="14" t="s">
        <v>59</v>
      </c>
      <c r="F177" s="14"/>
      <c r="G177" s="14"/>
      <c r="H177" s="14"/>
      <c r="I177" s="14"/>
      <c r="J177" s="25">
        <v>0.5742005742006</v>
      </c>
      <c r="K177" s="27">
        <v>0.5742005742006</v>
      </c>
      <c r="L177" s="14"/>
      <c r="M177" s="14"/>
      <c r="N177" s="14"/>
      <c r="O177" s="14"/>
    </row>
    <row r="178" spans="1:15" x14ac:dyDescent="0.2">
      <c r="A178" s="15" t="s">
        <v>352</v>
      </c>
      <c r="B178" s="35">
        <v>13</v>
      </c>
      <c r="C178" s="35">
        <v>8</v>
      </c>
      <c r="D178">
        <v>24211.43</v>
      </c>
      <c r="E178" s="14" t="s">
        <v>59</v>
      </c>
      <c r="F178" s="14"/>
      <c r="G178" s="14"/>
      <c r="H178" s="14"/>
      <c r="I178" s="14"/>
      <c r="J178" s="14"/>
      <c r="K178" s="27">
        <v>0.17325017325020001</v>
      </c>
      <c r="L178" s="29">
        <v>0.17325017325020001</v>
      </c>
      <c r="M178" s="14"/>
      <c r="N178" s="14"/>
      <c r="O178" s="14"/>
    </row>
    <row r="179" spans="1:15" x14ac:dyDescent="0.2">
      <c r="A179" s="15" t="s">
        <v>351</v>
      </c>
      <c r="B179" s="35">
        <v>13</v>
      </c>
      <c r="C179" s="35">
        <v>7</v>
      </c>
      <c r="D179">
        <v>24468.06</v>
      </c>
      <c r="E179" s="14" t="s">
        <v>59</v>
      </c>
      <c r="F179" s="14"/>
      <c r="G179" s="14"/>
      <c r="H179" s="14"/>
      <c r="I179" s="14"/>
      <c r="J179" s="14"/>
      <c r="K179" s="27">
        <v>0.17325017325020001</v>
      </c>
      <c r="L179" s="29">
        <v>0.17325017325020001</v>
      </c>
      <c r="M179" s="14"/>
      <c r="N179" s="14"/>
      <c r="O179" s="14"/>
    </row>
    <row r="180" spans="1:15" x14ac:dyDescent="0.2">
      <c r="A180" s="15" t="s">
        <v>278</v>
      </c>
      <c r="B180" s="35">
        <v>10</v>
      </c>
      <c r="C180" s="35">
        <v>6</v>
      </c>
      <c r="D180">
        <v>24584.5</v>
      </c>
      <c r="E180" s="30" t="s">
        <v>251</v>
      </c>
      <c r="F180" s="29">
        <v>6.1380061380060003</v>
      </c>
      <c r="G180" s="14"/>
      <c r="H180" s="14"/>
      <c r="I180" s="14"/>
      <c r="J180" s="14"/>
      <c r="K180" s="14"/>
      <c r="L180" s="29">
        <v>6.1380061380060003</v>
      </c>
      <c r="M180" s="14"/>
      <c r="N180" s="14"/>
      <c r="O180" s="14"/>
    </row>
    <row r="181" spans="1:15" x14ac:dyDescent="0.2">
      <c r="A181" s="15" t="s">
        <v>239</v>
      </c>
      <c r="B181" s="35">
        <v>8</v>
      </c>
      <c r="C181" s="35">
        <v>18</v>
      </c>
      <c r="D181">
        <v>24967.07</v>
      </c>
      <c r="E181" s="24" t="s">
        <v>69</v>
      </c>
      <c r="F181" s="25">
        <v>4.950004950005E-3</v>
      </c>
      <c r="G181" s="14"/>
      <c r="H181" s="14"/>
      <c r="I181" s="14"/>
      <c r="J181" s="25">
        <v>4.950004950005E-3</v>
      </c>
      <c r="K181" s="14"/>
      <c r="L181" s="14"/>
      <c r="M181" s="14"/>
      <c r="N181" s="14"/>
      <c r="O181" s="14"/>
    </row>
    <row r="182" spans="1:15" x14ac:dyDescent="0.2">
      <c r="A182" s="15" t="s">
        <v>210</v>
      </c>
      <c r="B182" s="35">
        <v>7</v>
      </c>
      <c r="C182" s="35">
        <v>13</v>
      </c>
      <c r="D182">
        <v>25582.52</v>
      </c>
      <c r="E182" s="14" t="s">
        <v>59</v>
      </c>
      <c r="F182" s="14"/>
      <c r="G182" s="17">
        <v>0.1237501237501</v>
      </c>
      <c r="H182" s="14"/>
      <c r="I182" s="21">
        <v>1.980001980002E-3</v>
      </c>
      <c r="J182" s="14"/>
      <c r="K182" s="14"/>
      <c r="L182" s="14"/>
      <c r="M182" s="14"/>
      <c r="N182" s="14"/>
      <c r="O182" s="14"/>
    </row>
    <row r="183" spans="1:15" x14ac:dyDescent="0.2">
      <c r="A183" s="15" t="s">
        <v>207</v>
      </c>
      <c r="B183" s="35">
        <v>7</v>
      </c>
      <c r="C183" s="35">
        <v>10</v>
      </c>
      <c r="D183">
        <v>26017.37</v>
      </c>
      <c r="E183" s="14" t="s">
        <v>59</v>
      </c>
      <c r="F183" s="14"/>
      <c r="G183" s="17">
        <v>0.11743155243389999</v>
      </c>
      <c r="H183" s="19">
        <v>4.6502894763820003E-2</v>
      </c>
      <c r="I183" s="14"/>
      <c r="J183" s="14"/>
      <c r="K183" s="14"/>
      <c r="L183" s="14"/>
      <c r="M183" s="14"/>
      <c r="N183" s="14"/>
      <c r="O183" s="14"/>
    </row>
    <row r="184" spans="1:15" x14ac:dyDescent="0.2">
      <c r="A184" s="15" t="s">
        <v>206</v>
      </c>
      <c r="B184" s="35">
        <v>7</v>
      </c>
      <c r="C184" s="35">
        <v>9</v>
      </c>
      <c r="D184">
        <v>26176.58</v>
      </c>
      <c r="E184" s="20" t="s">
        <v>55</v>
      </c>
      <c r="F184" s="21">
        <v>1.980001980002E-3</v>
      </c>
      <c r="G184" s="14"/>
      <c r="H184" s="14"/>
      <c r="I184" s="21">
        <v>1.980001980002E-3</v>
      </c>
      <c r="J184" s="14"/>
      <c r="K184" s="14"/>
      <c r="L184" s="14"/>
      <c r="M184" s="14"/>
      <c r="N184" s="14"/>
      <c r="O184" s="14"/>
    </row>
    <row r="185" spans="1:15" x14ac:dyDescent="0.2">
      <c r="A185" s="15" t="s">
        <v>312</v>
      </c>
      <c r="B185" s="35">
        <v>11</v>
      </c>
      <c r="C185" s="35">
        <v>16</v>
      </c>
      <c r="D185">
        <v>26642.32</v>
      </c>
      <c r="E185" s="22" t="s">
        <v>64</v>
      </c>
      <c r="F185" s="23">
        <v>1.8810018810019999</v>
      </c>
      <c r="G185" s="14"/>
      <c r="H185" s="14"/>
      <c r="I185" s="14"/>
      <c r="J185" s="14"/>
      <c r="K185" s="14"/>
      <c r="L185" s="14"/>
      <c r="M185" s="14"/>
      <c r="N185" s="23">
        <v>1.8810018810019999</v>
      </c>
      <c r="O185" s="14"/>
    </row>
    <row r="186" spans="1:15" x14ac:dyDescent="0.2">
      <c r="A186" s="15" t="s">
        <v>232</v>
      </c>
      <c r="B186" s="35">
        <v>8</v>
      </c>
      <c r="C186" s="35">
        <v>11</v>
      </c>
      <c r="D186">
        <v>26887.07</v>
      </c>
      <c r="E186" s="14" t="s">
        <v>59</v>
      </c>
      <c r="F186" s="14"/>
      <c r="G186" s="17">
        <v>2.3486315683779999E-2</v>
      </c>
      <c r="H186" s="19">
        <v>1.033397890086E-2</v>
      </c>
      <c r="I186" s="14"/>
      <c r="J186" s="14"/>
      <c r="K186" s="14"/>
      <c r="L186" s="14"/>
      <c r="M186" s="14"/>
      <c r="N186" s="14"/>
      <c r="O186" s="14"/>
    </row>
    <row r="187" spans="1:15" x14ac:dyDescent="0.2">
      <c r="A187" s="15" t="s">
        <v>277</v>
      </c>
      <c r="B187" s="35">
        <v>10</v>
      </c>
      <c r="C187" s="35">
        <v>5</v>
      </c>
      <c r="D187">
        <v>27752.02</v>
      </c>
      <c r="E187" s="30" t="s">
        <v>251</v>
      </c>
      <c r="F187" s="29">
        <v>6.1380061380060003</v>
      </c>
      <c r="G187" s="14"/>
      <c r="H187" s="14"/>
      <c r="I187" s="14"/>
      <c r="J187" s="14"/>
      <c r="K187" s="14"/>
      <c r="L187" s="29">
        <v>6.1380061380060003</v>
      </c>
      <c r="M187" s="14"/>
      <c r="N187" s="14"/>
      <c r="O187" s="14"/>
    </row>
    <row r="188" spans="1:15" x14ac:dyDescent="0.2">
      <c r="A188" s="15" t="s">
        <v>199</v>
      </c>
      <c r="B188" s="35">
        <v>7</v>
      </c>
      <c r="C188" s="35">
        <v>2</v>
      </c>
      <c r="D188">
        <v>27904.1</v>
      </c>
      <c r="E188" s="16" t="s">
        <v>47</v>
      </c>
      <c r="F188" s="17">
        <v>0.1237501237501</v>
      </c>
      <c r="G188" s="17">
        <v>0.1237501237501</v>
      </c>
      <c r="H188" s="14"/>
      <c r="I188" s="14"/>
      <c r="J188" s="14"/>
      <c r="K188" s="14"/>
      <c r="L188" s="14"/>
      <c r="M188" s="14"/>
      <c r="N188" s="14"/>
      <c r="O188" s="14"/>
    </row>
    <row r="189" spans="1:15" x14ac:dyDescent="0.2">
      <c r="A189" s="15" t="s">
        <v>242</v>
      </c>
      <c r="B189" s="35">
        <v>8</v>
      </c>
      <c r="C189" s="35">
        <v>21</v>
      </c>
      <c r="D189">
        <v>28186.87</v>
      </c>
      <c r="E189" s="26" t="s">
        <v>72</v>
      </c>
      <c r="F189" s="27">
        <v>4.950004950005E-3</v>
      </c>
      <c r="G189" s="14"/>
      <c r="H189" s="14"/>
      <c r="I189" s="14"/>
      <c r="J189" s="14"/>
      <c r="K189" s="27">
        <v>4.950004950005E-3</v>
      </c>
      <c r="L189" s="14"/>
      <c r="M189" s="14"/>
      <c r="N189" s="14"/>
      <c r="O189" s="14"/>
    </row>
    <row r="190" spans="1:15" x14ac:dyDescent="0.2">
      <c r="A190" s="15" t="s">
        <v>218</v>
      </c>
      <c r="B190" s="35">
        <v>7</v>
      </c>
      <c r="C190" s="35">
        <v>21</v>
      </c>
      <c r="D190">
        <v>28861.72</v>
      </c>
      <c r="E190" s="26" t="s">
        <v>72</v>
      </c>
      <c r="F190" s="27">
        <v>1.485001485001E-2</v>
      </c>
      <c r="G190" s="14"/>
      <c r="H190" s="14"/>
      <c r="I190" s="14"/>
      <c r="J190" s="14"/>
      <c r="K190" s="27">
        <v>1.485001485001E-2</v>
      </c>
      <c r="L190" s="14"/>
      <c r="M190" s="14"/>
      <c r="N190" s="14"/>
      <c r="O190" s="14"/>
    </row>
    <row r="191" spans="1:15" x14ac:dyDescent="0.2">
      <c r="A191" s="15" t="s">
        <v>234</v>
      </c>
      <c r="B191" s="35">
        <v>8</v>
      </c>
      <c r="C191" s="35">
        <v>13</v>
      </c>
      <c r="D191">
        <v>29061.32</v>
      </c>
      <c r="E191" s="14" t="s">
        <v>59</v>
      </c>
      <c r="F191" s="14"/>
      <c r="G191" s="17">
        <v>2.475002475002E-2</v>
      </c>
      <c r="H191" s="14"/>
      <c r="I191" s="21">
        <v>6.435006435006E-4</v>
      </c>
      <c r="J191" s="14"/>
      <c r="K191" s="14"/>
      <c r="L191" s="14"/>
      <c r="M191" s="14"/>
      <c r="N191" s="14"/>
      <c r="O191" s="14"/>
    </row>
    <row r="192" spans="1:15" x14ac:dyDescent="0.2">
      <c r="A192" s="15" t="s">
        <v>205</v>
      </c>
      <c r="B192" s="35">
        <v>7</v>
      </c>
      <c r="C192" s="35">
        <v>8</v>
      </c>
      <c r="D192">
        <v>29771.82</v>
      </c>
      <c r="E192" s="20" t="s">
        <v>55</v>
      </c>
      <c r="F192" s="21">
        <v>1.980001980002E-3</v>
      </c>
      <c r="G192" s="14"/>
      <c r="H192" s="14"/>
      <c r="I192" s="21">
        <v>1.980001980002E-3</v>
      </c>
      <c r="J192" s="14"/>
      <c r="K192" s="14"/>
      <c r="L192" s="14"/>
      <c r="M192" s="14"/>
      <c r="N192" s="14"/>
      <c r="O192" s="14"/>
    </row>
    <row r="193" spans="1:15" x14ac:dyDescent="0.2">
      <c r="A193" s="15" t="s">
        <v>226</v>
      </c>
      <c r="B193" s="35">
        <v>8</v>
      </c>
      <c r="C193" s="35">
        <v>5</v>
      </c>
      <c r="D193">
        <v>31180.92</v>
      </c>
      <c r="E193" s="18" t="s">
        <v>51</v>
      </c>
      <c r="F193" s="19">
        <v>1.0204345949820001E-2</v>
      </c>
      <c r="G193" s="14"/>
      <c r="H193" s="19">
        <v>1.0204345949820001E-2</v>
      </c>
      <c r="I193" s="14"/>
      <c r="J193" s="14"/>
      <c r="K193" s="14"/>
      <c r="L193" s="14"/>
      <c r="M193" s="14"/>
      <c r="N193" s="14"/>
      <c r="O193" s="14"/>
    </row>
    <row r="194" spans="1:15" x14ac:dyDescent="0.2">
      <c r="A194" s="15" t="s">
        <v>212</v>
      </c>
      <c r="B194" s="35">
        <v>7</v>
      </c>
      <c r="C194" s="35">
        <v>15</v>
      </c>
      <c r="D194">
        <v>31615.77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">
      <c r="A195" s="15" t="s">
        <v>237</v>
      </c>
      <c r="B195" s="35">
        <v>8</v>
      </c>
      <c r="C195" s="35">
        <v>16</v>
      </c>
      <c r="D195">
        <v>31708.45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">
      <c r="A196" s="15" t="s">
        <v>383</v>
      </c>
      <c r="B196" s="35">
        <v>14</v>
      </c>
      <c r="C196" s="35">
        <v>15</v>
      </c>
      <c r="D196">
        <v>32167.06</v>
      </c>
      <c r="E196" s="22" t="s">
        <v>64</v>
      </c>
      <c r="F196" s="23">
        <v>5.4450054450050002E-2</v>
      </c>
      <c r="G196" s="14"/>
      <c r="H196" s="14"/>
      <c r="I196" s="14"/>
      <c r="J196" s="14"/>
      <c r="K196" s="14"/>
      <c r="L196" s="14"/>
      <c r="M196" s="14"/>
      <c r="N196" s="23">
        <v>5.4450054450050002E-2</v>
      </c>
      <c r="O196" s="14"/>
    </row>
    <row r="197" spans="1:15" x14ac:dyDescent="0.2">
      <c r="A197" s="15" t="s">
        <v>204</v>
      </c>
      <c r="B197" s="35">
        <v>7</v>
      </c>
      <c r="C197" s="35">
        <v>7</v>
      </c>
      <c r="D197">
        <v>32285.87</v>
      </c>
      <c r="E197" s="20" t="s">
        <v>55</v>
      </c>
      <c r="F197" s="21">
        <v>1.980001980002E-3</v>
      </c>
      <c r="G197" s="14"/>
      <c r="H197" s="14"/>
      <c r="I197" s="21">
        <v>1.980001980002E-3</v>
      </c>
      <c r="J197" s="14"/>
      <c r="K197" s="14"/>
      <c r="L197" s="14"/>
      <c r="M197" s="14"/>
      <c r="N197" s="14"/>
      <c r="O197" s="14"/>
    </row>
    <row r="198" spans="1:15" x14ac:dyDescent="0.2">
      <c r="A198" s="15" t="s">
        <v>370</v>
      </c>
      <c r="B198" s="35">
        <v>14</v>
      </c>
      <c r="C198" s="35">
        <v>2</v>
      </c>
      <c r="D198">
        <v>32404.68</v>
      </c>
      <c r="E198" s="14" t="s">
        <v>59</v>
      </c>
      <c r="F198" s="14"/>
      <c r="G198" s="14"/>
      <c r="H198" s="14"/>
      <c r="I198" s="14"/>
      <c r="J198" s="25">
        <v>5.4450054450050002E-2</v>
      </c>
      <c r="K198" s="27">
        <v>5.4450054450050002E-2</v>
      </c>
      <c r="L198" s="14"/>
      <c r="M198" s="14"/>
      <c r="N198" s="14"/>
      <c r="O198" s="14"/>
    </row>
    <row r="199" spans="1:15" x14ac:dyDescent="0.2">
      <c r="A199" s="15" t="s">
        <v>214</v>
      </c>
      <c r="B199" s="35">
        <v>7</v>
      </c>
      <c r="C199" s="35">
        <v>17</v>
      </c>
      <c r="D199">
        <v>32699.33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">
      <c r="A200" s="15" t="s">
        <v>120</v>
      </c>
      <c r="B200" s="35">
        <v>3</v>
      </c>
      <c r="C200" s="35">
        <v>19</v>
      </c>
      <c r="D200">
        <v>33131.81</v>
      </c>
      <c r="E200" s="24" t="s">
        <v>69</v>
      </c>
      <c r="F200" s="25">
        <v>1.8810018810019999</v>
      </c>
      <c r="G200" s="14"/>
      <c r="H200" s="14"/>
      <c r="I200" s="14"/>
      <c r="J200" s="25">
        <v>1.8810018810019999</v>
      </c>
      <c r="K200" s="14"/>
      <c r="L200" s="14"/>
      <c r="M200" s="14"/>
      <c r="N200" s="14"/>
      <c r="O200" s="14"/>
    </row>
    <row r="201" spans="1:15" x14ac:dyDescent="0.2">
      <c r="A201" s="15" t="s">
        <v>345</v>
      </c>
      <c r="B201" s="35">
        <v>13</v>
      </c>
      <c r="C201" s="35">
        <v>1</v>
      </c>
      <c r="D201">
        <v>33274.379999999997</v>
      </c>
      <c r="E201" s="14" t="s">
        <v>59</v>
      </c>
      <c r="F201" s="14"/>
      <c r="G201" s="14"/>
      <c r="H201" s="14"/>
      <c r="I201" s="14"/>
      <c r="J201" s="25">
        <v>0.17325017325020001</v>
      </c>
      <c r="K201" s="27">
        <v>0.17325017325020001</v>
      </c>
      <c r="L201" s="14"/>
      <c r="M201" s="14"/>
      <c r="N201" s="14"/>
      <c r="O201" s="14"/>
    </row>
    <row r="202" spans="1:15" x14ac:dyDescent="0.2">
      <c r="A202" s="15" t="s">
        <v>138</v>
      </c>
      <c r="B202" s="35">
        <v>4</v>
      </c>
      <c r="C202" s="35">
        <v>13</v>
      </c>
      <c r="D202">
        <v>33495.370000000003</v>
      </c>
      <c r="E202" s="14" t="s">
        <v>59</v>
      </c>
      <c r="F202" s="14"/>
      <c r="G202" s="17">
        <v>10.89001089001</v>
      </c>
      <c r="H202" s="14"/>
      <c r="I202" s="21">
        <v>6.4350064350059993E-2</v>
      </c>
      <c r="J202" s="14"/>
      <c r="K202" s="14"/>
      <c r="L202" s="14"/>
      <c r="M202" s="14"/>
      <c r="N202" s="14"/>
      <c r="O202" s="14"/>
    </row>
    <row r="203" spans="1:15" x14ac:dyDescent="0.2">
      <c r="A203" s="15" t="s">
        <v>346</v>
      </c>
      <c r="B203" s="35">
        <v>13</v>
      </c>
      <c r="C203" s="35">
        <v>2</v>
      </c>
      <c r="D203">
        <v>33982.5</v>
      </c>
      <c r="E203" s="14" t="s">
        <v>59</v>
      </c>
      <c r="F203" s="14"/>
      <c r="G203" s="14"/>
      <c r="H203" s="14"/>
      <c r="I203" s="14"/>
      <c r="J203" s="25">
        <v>0.17325017325020001</v>
      </c>
      <c r="K203" s="27">
        <v>0.17325017325020001</v>
      </c>
      <c r="L203" s="14"/>
      <c r="M203" s="14"/>
      <c r="N203" s="14"/>
      <c r="O203" s="14"/>
    </row>
    <row r="204" spans="1:15" x14ac:dyDescent="0.2">
      <c r="A204" s="15" t="s">
        <v>104</v>
      </c>
      <c r="B204" s="35">
        <v>3</v>
      </c>
      <c r="C204" s="35">
        <v>3</v>
      </c>
      <c r="D204">
        <v>34880.720000000001</v>
      </c>
      <c r="E204" s="16" t="s">
        <v>47</v>
      </c>
      <c r="F204" s="17">
        <v>49.005049005049997</v>
      </c>
      <c r="G204" s="17">
        <v>49.005049005049997</v>
      </c>
      <c r="H204" s="14"/>
      <c r="I204" s="14"/>
      <c r="J204" s="14"/>
      <c r="K204" s="14"/>
      <c r="L204" s="14"/>
      <c r="M204" s="14"/>
      <c r="N204" s="14"/>
      <c r="O204" s="14"/>
    </row>
    <row r="205" spans="1:15" x14ac:dyDescent="0.2">
      <c r="A205" s="15" t="s">
        <v>114</v>
      </c>
      <c r="B205" s="35">
        <v>3</v>
      </c>
      <c r="C205" s="35">
        <v>13</v>
      </c>
      <c r="D205">
        <v>34973.39</v>
      </c>
      <c r="E205" s="14" t="s">
        <v>59</v>
      </c>
      <c r="F205" s="14"/>
      <c r="G205" s="17">
        <v>49.005049005049997</v>
      </c>
      <c r="H205" s="14"/>
      <c r="I205" s="21">
        <v>0.1980001980002</v>
      </c>
      <c r="J205" s="14"/>
      <c r="K205" s="14"/>
      <c r="L205" s="14"/>
      <c r="M205" s="14"/>
      <c r="N205" s="14"/>
      <c r="O205" s="14"/>
    </row>
    <row r="206" spans="1:15" x14ac:dyDescent="0.2">
      <c r="A206" s="15" t="s">
        <v>111</v>
      </c>
      <c r="B206" s="35">
        <v>3</v>
      </c>
      <c r="C206" s="35">
        <v>10</v>
      </c>
      <c r="D206">
        <v>35648.239999999998</v>
      </c>
      <c r="E206" s="14" t="s">
        <v>59</v>
      </c>
      <c r="F206" s="14"/>
      <c r="G206" s="17">
        <v>48.851350877889999</v>
      </c>
      <c r="H206" s="19">
        <v>22.753456120429998</v>
      </c>
      <c r="I206" s="14"/>
      <c r="J206" s="14"/>
      <c r="K206" s="14"/>
      <c r="L206" s="14"/>
      <c r="M206" s="14"/>
      <c r="N206" s="14"/>
      <c r="O206" s="14"/>
    </row>
    <row r="207" spans="1:15" x14ac:dyDescent="0.2">
      <c r="A207" s="15" t="s">
        <v>80</v>
      </c>
      <c r="B207" s="35">
        <v>2</v>
      </c>
      <c r="C207" s="35">
        <v>3</v>
      </c>
      <c r="D207">
        <v>35676.75</v>
      </c>
      <c r="E207" s="16" t="s">
        <v>47</v>
      </c>
      <c r="F207" s="17">
        <v>221.26522126520001</v>
      </c>
      <c r="G207" s="17">
        <v>221.26522126520001</v>
      </c>
      <c r="H207" s="14"/>
      <c r="I207" s="14"/>
      <c r="J207" s="14"/>
      <c r="K207" s="14"/>
      <c r="L207" s="14"/>
      <c r="M207" s="14"/>
      <c r="N207" s="14"/>
      <c r="O207" s="14"/>
    </row>
    <row r="208" spans="1:15" x14ac:dyDescent="0.2">
      <c r="A208" s="15" t="s">
        <v>433</v>
      </c>
      <c r="B208" s="35">
        <v>16</v>
      </c>
      <c r="C208" s="35">
        <v>17</v>
      </c>
      <c r="D208">
        <v>35712.400000000001</v>
      </c>
      <c r="E208" s="14" t="s">
        <v>59</v>
      </c>
      <c r="F208" s="14"/>
      <c r="G208" s="14"/>
      <c r="H208" s="14"/>
      <c r="I208" s="14"/>
      <c r="J208" s="14"/>
      <c r="K208" s="14"/>
      <c r="L208" s="29">
        <v>4.950004950005E-3</v>
      </c>
      <c r="M208" s="14"/>
      <c r="N208" s="23">
        <v>4.950004950005E-3</v>
      </c>
      <c r="O208" s="14"/>
    </row>
    <row r="209" spans="1:15" x14ac:dyDescent="0.2">
      <c r="A209" s="15" t="s">
        <v>209</v>
      </c>
      <c r="B209" s="35">
        <v>7</v>
      </c>
      <c r="C209" s="35">
        <v>12</v>
      </c>
      <c r="D209">
        <v>35897.74</v>
      </c>
      <c r="E209" s="14" t="s">
        <v>59</v>
      </c>
      <c r="F209" s="14"/>
      <c r="G209" s="17">
        <v>0.1237501237501</v>
      </c>
      <c r="H209" s="14"/>
      <c r="I209" s="21">
        <v>1.980001980002E-3</v>
      </c>
      <c r="J209" s="14"/>
      <c r="K209" s="14"/>
      <c r="L209" s="14"/>
      <c r="M209" s="14"/>
      <c r="N209" s="14"/>
      <c r="O209" s="14"/>
    </row>
    <row r="210" spans="1:15" x14ac:dyDescent="0.2">
      <c r="A210" s="15" t="s">
        <v>128</v>
      </c>
      <c r="B210" s="35">
        <v>4</v>
      </c>
      <c r="C210" s="35">
        <v>3</v>
      </c>
      <c r="D210">
        <v>35961.9</v>
      </c>
      <c r="E210" s="16" t="s">
        <v>47</v>
      </c>
      <c r="F210" s="17">
        <v>10.89001089001</v>
      </c>
      <c r="G210" s="17">
        <v>10.89001089001</v>
      </c>
      <c r="H210" s="14"/>
      <c r="I210" s="14"/>
      <c r="J210" s="14"/>
      <c r="K210" s="14"/>
      <c r="L210" s="14"/>
      <c r="M210" s="14"/>
      <c r="N210" s="14"/>
      <c r="O210" s="14"/>
    </row>
    <row r="211" spans="1:15" x14ac:dyDescent="0.2">
      <c r="A211" s="15" t="s">
        <v>374</v>
      </c>
      <c r="B211" s="35">
        <v>14</v>
      </c>
      <c r="C211" s="35">
        <v>6</v>
      </c>
      <c r="D211">
        <v>36392</v>
      </c>
      <c r="E211" s="30" t="s">
        <v>251</v>
      </c>
      <c r="F211" s="29">
        <v>5.4450054450050002E-2</v>
      </c>
      <c r="G211" s="14"/>
      <c r="H211" s="14"/>
      <c r="I211" s="14"/>
      <c r="J211" s="14"/>
      <c r="K211" s="14"/>
      <c r="L211" s="29">
        <v>5.4450054450050002E-2</v>
      </c>
      <c r="M211" s="14"/>
      <c r="N211" s="14"/>
      <c r="O211" s="14"/>
    </row>
    <row r="212" spans="1:15" x14ac:dyDescent="0.2">
      <c r="A212" s="15" t="s">
        <v>144</v>
      </c>
      <c r="B212" s="35">
        <v>4</v>
      </c>
      <c r="C212" s="35">
        <v>19</v>
      </c>
      <c r="D212">
        <v>36584.47</v>
      </c>
      <c r="E212" s="24" t="s">
        <v>69</v>
      </c>
      <c r="F212" s="25">
        <v>0.5742005742006</v>
      </c>
      <c r="G212" s="14"/>
      <c r="H212" s="14"/>
      <c r="I212" s="14"/>
      <c r="J212" s="25">
        <v>0.5742005742006</v>
      </c>
      <c r="K212" s="14"/>
      <c r="L212" s="14"/>
      <c r="M212" s="14"/>
      <c r="N212" s="14"/>
      <c r="O212" s="14"/>
    </row>
    <row r="213" spans="1:15" x14ac:dyDescent="0.2">
      <c r="A213" s="15" t="s">
        <v>127</v>
      </c>
      <c r="B213" s="35">
        <v>4</v>
      </c>
      <c r="C213" s="35">
        <v>2</v>
      </c>
      <c r="D213">
        <v>36838.730000000003</v>
      </c>
      <c r="E213" s="16" t="s">
        <v>47</v>
      </c>
      <c r="F213" s="17">
        <v>10.89001089001</v>
      </c>
      <c r="G213" s="17">
        <v>10.89001089001</v>
      </c>
      <c r="H213" s="14"/>
      <c r="I213" s="14"/>
      <c r="J213" s="14"/>
      <c r="K213" s="14"/>
      <c r="L213" s="14"/>
      <c r="M213" s="14"/>
      <c r="N213" s="14"/>
      <c r="O213" s="14"/>
    </row>
    <row r="214" spans="1:15" x14ac:dyDescent="0.2">
      <c r="A214" s="15" t="s">
        <v>385</v>
      </c>
      <c r="B214" s="35">
        <v>14</v>
      </c>
      <c r="C214" s="35">
        <v>17</v>
      </c>
      <c r="D214">
        <v>36945.660000000003</v>
      </c>
      <c r="E214" s="14" t="s">
        <v>59</v>
      </c>
      <c r="F214" s="14"/>
      <c r="G214" s="14"/>
      <c r="H214" s="14"/>
      <c r="I214" s="14"/>
      <c r="J214" s="14"/>
      <c r="K214" s="14"/>
      <c r="L214" s="29">
        <v>5.4450054450050002E-2</v>
      </c>
      <c r="M214" s="14"/>
      <c r="N214" s="23">
        <v>5.4450054450050002E-2</v>
      </c>
      <c r="O214" s="14"/>
    </row>
    <row r="215" spans="1:15" x14ac:dyDescent="0.2">
      <c r="A215" s="15" t="s">
        <v>108</v>
      </c>
      <c r="B215" s="35">
        <v>3</v>
      </c>
      <c r="C215" s="35">
        <v>7</v>
      </c>
      <c r="D215">
        <v>37420.910000000003</v>
      </c>
      <c r="E215" s="20" t="s">
        <v>55</v>
      </c>
      <c r="F215" s="21">
        <v>0.1980001980002</v>
      </c>
      <c r="G215" s="14"/>
      <c r="H215" s="14"/>
      <c r="I215" s="21">
        <v>0.1980001980002</v>
      </c>
      <c r="J215" s="14"/>
      <c r="K215" s="14"/>
      <c r="L215" s="14"/>
      <c r="M215" s="14"/>
      <c r="N215" s="14"/>
      <c r="O215" s="14"/>
    </row>
    <row r="216" spans="1:15" x14ac:dyDescent="0.2">
      <c r="A216" s="15" t="s">
        <v>362</v>
      </c>
      <c r="B216" s="35">
        <v>13</v>
      </c>
      <c r="C216" s="35">
        <v>18</v>
      </c>
      <c r="D216">
        <v>37518.33</v>
      </c>
      <c r="E216" s="14" t="s">
        <v>59</v>
      </c>
      <c r="F216" s="14"/>
      <c r="G216" s="14"/>
      <c r="H216" s="14"/>
      <c r="I216" s="14"/>
      <c r="J216" s="14"/>
      <c r="K216" s="14"/>
      <c r="L216" s="29">
        <v>0.17325017325020001</v>
      </c>
      <c r="M216" s="14"/>
      <c r="N216" s="23">
        <v>0.17325017325020001</v>
      </c>
      <c r="O216" s="14"/>
    </row>
    <row r="217" spans="1:15" x14ac:dyDescent="0.2">
      <c r="A217" s="15" t="s">
        <v>109</v>
      </c>
      <c r="B217" s="35">
        <v>3</v>
      </c>
      <c r="C217" s="35">
        <v>8</v>
      </c>
      <c r="D217">
        <v>37542.089999999997</v>
      </c>
      <c r="E217" s="20" t="s">
        <v>55</v>
      </c>
      <c r="F217" s="21">
        <v>0.1980001980002</v>
      </c>
      <c r="G217" s="14"/>
      <c r="H217" s="14"/>
      <c r="I217" s="21">
        <v>0.1980001980002</v>
      </c>
      <c r="J217" s="14"/>
      <c r="K217" s="14"/>
      <c r="L217" s="14"/>
      <c r="M217" s="14"/>
      <c r="N217" s="14"/>
      <c r="O217" s="14"/>
    </row>
    <row r="218" spans="1:15" x14ac:dyDescent="0.2">
      <c r="A218" s="15" t="s">
        <v>372</v>
      </c>
      <c r="B218" s="35">
        <v>14</v>
      </c>
      <c r="C218" s="35">
        <v>4</v>
      </c>
      <c r="D218">
        <v>38033.980000000003</v>
      </c>
      <c r="E218" s="14" t="s">
        <v>59</v>
      </c>
      <c r="F218" s="14"/>
      <c r="G218" s="14"/>
      <c r="H218" s="14"/>
      <c r="I218" s="14"/>
      <c r="J218" s="25">
        <v>5.4450054450050002E-2</v>
      </c>
      <c r="K218" s="14"/>
      <c r="L218" s="29">
        <v>5.4450054450050002E-2</v>
      </c>
      <c r="M218" s="14"/>
      <c r="N218" s="14"/>
      <c r="O218" s="14"/>
    </row>
    <row r="219" spans="1:15" x14ac:dyDescent="0.2">
      <c r="A219" s="15" t="s">
        <v>202</v>
      </c>
      <c r="B219" s="35">
        <v>7</v>
      </c>
      <c r="C219" s="35">
        <v>5</v>
      </c>
      <c r="D219">
        <v>38366.65</v>
      </c>
      <c r="E219" s="18" t="s">
        <v>51</v>
      </c>
      <c r="F219" s="19">
        <v>4.5919544635519997E-2</v>
      </c>
      <c r="G219" s="14"/>
      <c r="H219" s="19">
        <v>4.5919544635519997E-2</v>
      </c>
      <c r="I219" s="14"/>
      <c r="J219" s="14"/>
      <c r="K219" s="14"/>
      <c r="L219" s="14"/>
      <c r="M219" s="14"/>
      <c r="N219" s="14"/>
      <c r="O219" s="14"/>
    </row>
    <row r="220" spans="1:15" x14ac:dyDescent="0.2">
      <c r="A220" s="15" t="s">
        <v>103</v>
      </c>
      <c r="B220" s="35">
        <v>3</v>
      </c>
      <c r="C220" s="35">
        <v>2</v>
      </c>
      <c r="D220">
        <v>38390.410000000003</v>
      </c>
      <c r="E220" s="16" t="s">
        <v>47</v>
      </c>
      <c r="F220" s="17">
        <v>49.005049005049997</v>
      </c>
      <c r="G220" s="17">
        <v>49.005049005049997</v>
      </c>
      <c r="H220" s="14"/>
      <c r="I220" s="14"/>
      <c r="J220" s="14"/>
      <c r="K220" s="14"/>
      <c r="L220" s="14"/>
      <c r="M220" s="14"/>
      <c r="N220" s="14"/>
      <c r="O220" s="14"/>
    </row>
    <row r="221" spans="1:15" x14ac:dyDescent="0.2">
      <c r="A221" s="15" t="s">
        <v>58</v>
      </c>
      <c r="B221" s="35">
        <v>1</v>
      </c>
      <c r="C221" s="35">
        <v>10</v>
      </c>
      <c r="D221">
        <v>38787.24</v>
      </c>
      <c r="E221" s="14" t="s">
        <v>59</v>
      </c>
      <c r="F221" s="14"/>
      <c r="G221" s="17">
        <v>1000.17615</v>
      </c>
      <c r="H221" s="19">
        <v>500.004456</v>
      </c>
      <c r="I221" s="14"/>
      <c r="J221" s="14"/>
      <c r="K221" s="14"/>
      <c r="L221" s="14"/>
      <c r="M221" s="14"/>
      <c r="N221" s="14"/>
      <c r="O221" s="14"/>
    </row>
    <row r="222" spans="1:15" x14ac:dyDescent="0.2">
      <c r="A222" s="15" t="s">
        <v>136</v>
      </c>
      <c r="B222" s="35">
        <v>4</v>
      </c>
      <c r="C222" s="35">
        <v>11</v>
      </c>
      <c r="D222">
        <v>39203.08</v>
      </c>
      <c r="E222" s="14" t="s">
        <v>59</v>
      </c>
      <c r="F222" s="14"/>
      <c r="G222" s="17">
        <v>10.80339220202</v>
      </c>
      <c r="H222" s="19">
        <v>4.8662236179520004</v>
      </c>
      <c r="I222" s="14"/>
      <c r="J222" s="14"/>
      <c r="K222" s="14"/>
      <c r="L222" s="14"/>
      <c r="M222" s="14"/>
      <c r="N222" s="14"/>
      <c r="O222" s="14"/>
    </row>
    <row r="223" spans="1:15" x14ac:dyDescent="0.2">
      <c r="A223" s="15" t="s">
        <v>129</v>
      </c>
      <c r="B223" s="35">
        <v>4</v>
      </c>
      <c r="C223" s="35">
        <v>4</v>
      </c>
      <c r="D223">
        <v>39447.83</v>
      </c>
      <c r="E223" s="18" t="s">
        <v>51</v>
      </c>
      <c r="F223" s="19">
        <v>4.8051529543260001</v>
      </c>
      <c r="G223" s="14"/>
      <c r="H223" s="19">
        <v>4.8051529543260001</v>
      </c>
      <c r="I223" s="14"/>
      <c r="J223" s="14"/>
      <c r="K223" s="14"/>
      <c r="L223" s="14"/>
      <c r="M223" s="14"/>
      <c r="N223" s="14"/>
      <c r="O223" s="14"/>
    </row>
    <row r="224" spans="1:15" x14ac:dyDescent="0.2">
      <c r="A224" s="15" t="s">
        <v>361</v>
      </c>
      <c r="B224" s="35">
        <v>13</v>
      </c>
      <c r="C224" s="35">
        <v>17</v>
      </c>
      <c r="D224">
        <v>39538.129999999997</v>
      </c>
      <c r="E224" s="14" t="s">
        <v>59</v>
      </c>
      <c r="F224" s="14"/>
      <c r="G224" s="14"/>
      <c r="H224" s="14"/>
      <c r="I224" s="14"/>
      <c r="J224" s="14"/>
      <c r="K224" s="14"/>
      <c r="L224" s="29">
        <v>0.17325017325020001</v>
      </c>
      <c r="M224" s="14"/>
      <c r="N224" s="23">
        <v>0.17325017325020001</v>
      </c>
      <c r="O224" s="14"/>
    </row>
    <row r="225" spans="1:15" x14ac:dyDescent="0.2">
      <c r="A225" s="15" t="s">
        <v>424</v>
      </c>
      <c r="B225" s="35">
        <v>16</v>
      </c>
      <c r="C225" s="35">
        <v>8</v>
      </c>
      <c r="D225">
        <v>39951.589999999997</v>
      </c>
      <c r="E225" s="14" t="s">
        <v>59</v>
      </c>
      <c r="F225" s="14"/>
      <c r="G225" s="14"/>
      <c r="H225" s="14"/>
      <c r="I225" s="14"/>
      <c r="J225" s="14"/>
      <c r="K225" s="27">
        <v>4.950004950005E-3</v>
      </c>
      <c r="L225" s="29">
        <v>4.950004950005E-3</v>
      </c>
      <c r="M225" s="14"/>
      <c r="N225" s="14"/>
      <c r="O225" s="14"/>
    </row>
    <row r="226" spans="1:15" x14ac:dyDescent="0.2">
      <c r="A226" s="15" t="s">
        <v>236</v>
      </c>
      <c r="B226" s="35">
        <v>8</v>
      </c>
      <c r="C226" s="35">
        <v>15</v>
      </c>
      <c r="D226">
        <v>40350.800000000003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">
      <c r="A227" s="15" t="s">
        <v>348</v>
      </c>
      <c r="B227" s="35">
        <v>13</v>
      </c>
      <c r="C227" s="35">
        <v>4</v>
      </c>
      <c r="D227">
        <v>40353.18</v>
      </c>
      <c r="E227" s="14" t="s">
        <v>59</v>
      </c>
      <c r="F227" s="14"/>
      <c r="G227" s="14"/>
      <c r="H227" s="14"/>
      <c r="I227" s="14"/>
      <c r="J227" s="25">
        <v>0.17325017325020001</v>
      </c>
      <c r="K227" s="14"/>
      <c r="L227" s="29">
        <v>0.17325017325020001</v>
      </c>
      <c r="M227" s="14"/>
      <c r="N227" s="14"/>
      <c r="O227" s="14"/>
    </row>
    <row r="228" spans="1:15" x14ac:dyDescent="0.2">
      <c r="A228" s="15" t="s">
        <v>427</v>
      </c>
      <c r="B228" s="35">
        <v>16</v>
      </c>
      <c r="C228" s="35">
        <v>11</v>
      </c>
      <c r="D228">
        <v>40433.97</v>
      </c>
      <c r="E228" s="14" t="s">
        <v>59</v>
      </c>
      <c r="F228" s="14"/>
      <c r="G228" s="14"/>
      <c r="H228" s="14"/>
      <c r="I228" s="21">
        <v>6.435006435006E-4</v>
      </c>
      <c r="J228" s="14"/>
      <c r="K228" s="14"/>
      <c r="L228" s="14"/>
      <c r="M228" s="32">
        <v>4.950004950005E-3</v>
      </c>
      <c r="N228" s="14"/>
      <c r="O228" s="14"/>
    </row>
    <row r="229" spans="1:15" x14ac:dyDescent="0.2">
      <c r="A229" s="15" t="s">
        <v>215</v>
      </c>
      <c r="B229" s="35">
        <v>7</v>
      </c>
      <c r="C229" s="35">
        <v>18</v>
      </c>
      <c r="D229">
        <v>40785.65</v>
      </c>
      <c r="E229" s="24" t="s">
        <v>69</v>
      </c>
      <c r="F229" s="25">
        <v>1.485001485001E-2</v>
      </c>
      <c r="G229" s="14"/>
      <c r="H229" s="14"/>
      <c r="I229" s="14"/>
      <c r="J229" s="25">
        <v>1.485001485001E-2</v>
      </c>
      <c r="K229" s="14"/>
      <c r="L229" s="14"/>
      <c r="M229" s="14"/>
      <c r="N229" s="14"/>
      <c r="O229" s="14"/>
    </row>
    <row r="230" spans="1:15" x14ac:dyDescent="0.2">
      <c r="A230" s="15" t="s">
        <v>224</v>
      </c>
      <c r="B230" s="35">
        <v>8</v>
      </c>
      <c r="C230" s="35">
        <v>3</v>
      </c>
      <c r="D230">
        <v>40916.339999999997</v>
      </c>
      <c r="E230" s="16" t="s">
        <v>47</v>
      </c>
      <c r="F230" s="17">
        <v>2.475002475002E-2</v>
      </c>
      <c r="G230" s="17">
        <v>2.475002475002E-2</v>
      </c>
      <c r="H230" s="14"/>
      <c r="I230" s="14"/>
      <c r="J230" s="14"/>
      <c r="K230" s="14"/>
      <c r="L230" s="14"/>
      <c r="M230" s="14"/>
      <c r="N230" s="14"/>
      <c r="O230" s="14"/>
    </row>
    <row r="231" spans="1:15" x14ac:dyDescent="0.2">
      <c r="A231" s="15" t="s">
        <v>201</v>
      </c>
      <c r="B231" s="35">
        <v>7</v>
      </c>
      <c r="C231" s="35">
        <v>4</v>
      </c>
      <c r="D231">
        <v>41047.040000000001</v>
      </c>
      <c r="E231" s="18" t="s">
        <v>51</v>
      </c>
      <c r="F231" s="19">
        <v>4.5919544635519997E-2</v>
      </c>
      <c r="G231" s="14"/>
      <c r="H231" s="19">
        <v>4.5919544635519997E-2</v>
      </c>
      <c r="I231" s="14"/>
      <c r="J231" s="14"/>
      <c r="K231" s="14"/>
      <c r="L231" s="14"/>
      <c r="M231" s="14"/>
      <c r="N231" s="14"/>
      <c r="O231" s="14"/>
    </row>
    <row r="232" spans="1:15" x14ac:dyDescent="0.2">
      <c r="A232" s="15" t="s">
        <v>384</v>
      </c>
      <c r="B232" s="35">
        <v>14</v>
      </c>
      <c r="C232" s="35">
        <v>16</v>
      </c>
      <c r="D232">
        <v>41346.449999999997</v>
      </c>
      <c r="E232" s="22" t="s">
        <v>64</v>
      </c>
      <c r="F232" s="23">
        <v>5.4450054450050002E-2</v>
      </c>
      <c r="G232" s="14"/>
      <c r="H232" s="14"/>
      <c r="I232" s="14"/>
      <c r="J232" s="14"/>
      <c r="K232" s="14"/>
      <c r="L232" s="14"/>
      <c r="M232" s="14"/>
      <c r="N232" s="23">
        <v>5.4450054450050002E-2</v>
      </c>
      <c r="O232" s="14"/>
    </row>
    <row r="233" spans="1:15" x14ac:dyDescent="0.2">
      <c r="A233" s="15" t="s">
        <v>299</v>
      </c>
      <c r="B233" s="35">
        <v>11</v>
      </c>
      <c r="C233" s="35">
        <v>3</v>
      </c>
      <c r="D233">
        <v>41617.339999999997</v>
      </c>
      <c r="E233" s="14" t="s">
        <v>59</v>
      </c>
      <c r="F233" s="14"/>
      <c r="G233" s="14"/>
      <c r="H233" s="14"/>
      <c r="I233" s="14"/>
      <c r="J233" s="25">
        <v>1.8810018810019999</v>
      </c>
      <c r="K233" s="14"/>
      <c r="L233" s="29">
        <v>1.8810018810019999</v>
      </c>
      <c r="M233" s="14"/>
      <c r="N233" s="14"/>
      <c r="O233" s="14"/>
    </row>
    <row r="234" spans="1:15" x14ac:dyDescent="0.2">
      <c r="A234" s="15" t="s">
        <v>213</v>
      </c>
      <c r="B234" s="35">
        <v>7</v>
      </c>
      <c r="C234" s="35">
        <v>16</v>
      </c>
      <c r="D234">
        <v>42363.47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">
      <c r="A235" s="15" t="s">
        <v>142</v>
      </c>
      <c r="B235" s="35">
        <v>4</v>
      </c>
      <c r="C235" s="35">
        <v>17</v>
      </c>
      <c r="D235">
        <v>42401.49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">
      <c r="A236" s="15" t="s">
        <v>54</v>
      </c>
      <c r="B236" s="35">
        <v>1</v>
      </c>
      <c r="C236" s="35">
        <v>7</v>
      </c>
      <c r="D236">
        <v>42503.67</v>
      </c>
      <c r="E236" s="20" t="s">
        <v>55</v>
      </c>
      <c r="F236" s="21">
        <v>1.999801999802</v>
      </c>
      <c r="G236" s="14"/>
      <c r="H236" s="14"/>
      <c r="I236" s="21">
        <v>1.999801999802</v>
      </c>
      <c r="J236" s="14"/>
      <c r="K236" s="14"/>
      <c r="L236" s="14"/>
      <c r="M236" s="14"/>
      <c r="N236" s="14"/>
      <c r="O236" s="14"/>
    </row>
    <row r="237" spans="1:15" x14ac:dyDescent="0.2">
      <c r="A237" s="15" t="s">
        <v>56</v>
      </c>
      <c r="B237" s="35">
        <v>1</v>
      </c>
      <c r="C237" s="35">
        <v>8</v>
      </c>
      <c r="D237">
        <v>42803.07</v>
      </c>
      <c r="E237" s="20" t="s">
        <v>55</v>
      </c>
      <c r="F237" s="21">
        <v>1.999801999802</v>
      </c>
      <c r="G237" s="14"/>
      <c r="H237" s="14"/>
      <c r="I237" s="21">
        <v>1.999801999802</v>
      </c>
      <c r="J237" s="14"/>
      <c r="K237" s="14"/>
      <c r="L237" s="14"/>
      <c r="M237" s="14"/>
      <c r="N237" s="14"/>
      <c r="O237" s="14"/>
    </row>
    <row r="238" spans="1:15" x14ac:dyDescent="0.2">
      <c r="A238" s="15" t="s">
        <v>231</v>
      </c>
      <c r="B238" s="35">
        <v>8</v>
      </c>
      <c r="C238" s="35">
        <v>10</v>
      </c>
      <c r="D238">
        <v>43019.31</v>
      </c>
      <c r="E238" s="14" t="s">
        <v>59</v>
      </c>
      <c r="F238" s="14"/>
      <c r="G238" s="17">
        <v>2.3486315683779999E-2</v>
      </c>
      <c r="H238" s="19">
        <v>1.033397890086E-2</v>
      </c>
      <c r="I238" s="14"/>
      <c r="J238" s="14"/>
      <c r="K238" s="14"/>
      <c r="L238" s="14"/>
      <c r="M238" s="14"/>
      <c r="N238" s="14"/>
      <c r="O238" s="14"/>
    </row>
    <row r="239" spans="1:15" x14ac:dyDescent="0.2">
      <c r="A239" s="15" t="s">
        <v>225</v>
      </c>
      <c r="B239" s="35">
        <v>8</v>
      </c>
      <c r="C239" s="35">
        <v>4</v>
      </c>
      <c r="D239">
        <v>43256.93</v>
      </c>
      <c r="E239" s="18" t="s">
        <v>51</v>
      </c>
      <c r="F239" s="19">
        <v>1.0204345949820001E-2</v>
      </c>
      <c r="G239" s="14"/>
      <c r="H239" s="19">
        <v>1.0204345949820001E-2</v>
      </c>
      <c r="I239" s="14"/>
      <c r="J239" s="14"/>
      <c r="K239" s="14"/>
      <c r="L239" s="14"/>
      <c r="M239" s="14"/>
      <c r="N239" s="14"/>
      <c r="O239" s="14"/>
    </row>
    <row r="240" spans="1:15" x14ac:dyDescent="0.2">
      <c r="A240" s="15" t="s">
        <v>203</v>
      </c>
      <c r="B240" s="35">
        <v>7</v>
      </c>
      <c r="C240" s="35">
        <v>6</v>
      </c>
      <c r="D240">
        <v>43321.09</v>
      </c>
      <c r="E240" s="18" t="s">
        <v>51</v>
      </c>
      <c r="F240" s="19">
        <v>4.5919544635519997E-2</v>
      </c>
      <c r="G240" s="14"/>
      <c r="H240" s="19">
        <v>4.5919544635519997E-2</v>
      </c>
      <c r="I240" s="14"/>
      <c r="J240" s="14"/>
      <c r="K240" s="14"/>
      <c r="L240" s="14"/>
      <c r="M240" s="14"/>
      <c r="N240" s="14"/>
      <c r="O240" s="14"/>
    </row>
    <row r="241" spans="1:15" x14ac:dyDescent="0.2">
      <c r="A241" s="15" t="s">
        <v>60</v>
      </c>
      <c r="B241" s="35">
        <v>1</v>
      </c>
      <c r="C241" s="35">
        <v>11</v>
      </c>
      <c r="D241">
        <v>43420.9</v>
      </c>
      <c r="E241" s="14" t="s">
        <v>59</v>
      </c>
      <c r="F241" s="14"/>
      <c r="G241" s="17">
        <v>1000.17615</v>
      </c>
      <c r="H241" s="19">
        <v>500.004456</v>
      </c>
      <c r="I241" s="14"/>
      <c r="J241" s="14"/>
      <c r="K241" s="14"/>
      <c r="L241" s="14"/>
      <c r="M241" s="14"/>
      <c r="N241" s="14"/>
      <c r="O241" s="14"/>
    </row>
    <row r="242" spans="1:15" x14ac:dyDescent="0.2">
      <c r="A242" s="15" t="s">
        <v>227</v>
      </c>
      <c r="B242" s="35">
        <v>8</v>
      </c>
      <c r="C242" s="35">
        <v>6</v>
      </c>
      <c r="D242">
        <v>43608.62</v>
      </c>
      <c r="E242" s="18" t="s">
        <v>51</v>
      </c>
      <c r="F242" s="19">
        <v>1.0204345949820001E-2</v>
      </c>
      <c r="G242" s="14"/>
      <c r="H242" s="19">
        <v>1.0204345949820001E-2</v>
      </c>
      <c r="I242" s="14"/>
      <c r="J242" s="14"/>
      <c r="K242" s="14"/>
      <c r="L242" s="14"/>
      <c r="M242" s="14"/>
      <c r="N242" s="14"/>
      <c r="O242" s="14"/>
    </row>
    <row r="243" spans="1:15" x14ac:dyDescent="0.2">
      <c r="A243" s="15" t="s">
        <v>126</v>
      </c>
      <c r="B243" s="35">
        <v>4</v>
      </c>
      <c r="C243" s="35">
        <v>1</v>
      </c>
      <c r="D243">
        <v>43839.11</v>
      </c>
      <c r="E243" s="16" t="s">
        <v>47</v>
      </c>
      <c r="F243" s="17">
        <v>10.89001089001</v>
      </c>
      <c r="G243" s="17">
        <v>10.89001089001</v>
      </c>
      <c r="H243" s="14"/>
      <c r="I243" s="14"/>
      <c r="J243" s="14"/>
      <c r="K243" s="14"/>
      <c r="L243" s="14"/>
      <c r="M243" s="14"/>
      <c r="N243" s="14"/>
      <c r="O243" s="14"/>
    </row>
    <row r="244" spans="1:15" x14ac:dyDescent="0.2">
      <c r="A244" s="15" t="s">
        <v>216</v>
      </c>
      <c r="B244" s="35">
        <v>7</v>
      </c>
      <c r="C244" s="35">
        <v>19</v>
      </c>
      <c r="D244">
        <v>44209.81</v>
      </c>
      <c r="E244" s="24" t="s">
        <v>69</v>
      </c>
      <c r="F244" s="25">
        <v>1.485001485001E-2</v>
      </c>
      <c r="G244" s="14"/>
      <c r="H244" s="14"/>
      <c r="I244" s="14"/>
      <c r="J244" s="25">
        <v>1.485001485001E-2</v>
      </c>
      <c r="K244" s="14"/>
      <c r="L244" s="14"/>
      <c r="M244" s="14"/>
      <c r="N244" s="14"/>
      <c r="O244" s="14"/>
    </row>
    <row r="245" spans="1:15" x14ac:dyDescent="0.2">
      <c r="A245" s="15" t="s">
        <v>130</v>
      </c>
      <c r="B245" s="35">
        <v>4</v>
      </c>
      <c r="C245" s="35">
        <v>5</v>
      </c>
      <c r="D245">
        <v>44245.45</v>
      </c>
      <c r="E245" s="18" t="s">
        <v>51</v>
      </c>
      <c r="F245" s="19">
        <v>4.8051529543260001</v>
      </c>
      <c r="G245" s="14"/>
      <c r="H245" s="19">
        <v>4.8051529543260001</v>
      </c>
      <c r="I245" s="14"/>
      <c r="J245" s="14"/>
      <c r="K245" s="14"/>
      <c r="L245" s="14"/>
      <c r="M245" s="14"/>
      <c r="N245" s="14"/>
      <c r="O245" s="14"/>
    </row>
    <row r="246" spans="1:15" x14ac:dyDescent="0.2">
      <c r="A246" s="15" t="s">
        <v>349</v>
      </c>
      <c r="B246" s="35">
        <v>13</v>
      </c>
      <c r="C246" s="35">
        <v>5</v>
      </c>
      <c r="D246">
        <v>44340.5</v>
      </c>
      <c r="E246" s="30" t="s">
        <v>251</v>
      </c>
      <c r="F246" s="29">
        <v>0.17325017325020001</v>
      </c>
      <c r="G246" s="14"/>
      <c r="H246" s="14"/>
      <c r="I246" s="14"/>
      <c r="J246" s="14"/>
      <c r="K246" s="14"/>
      <c r="L246" s="29">
        <v>0.17325017325020001</v>
      </c>
      <c r="M246" s="14"/>
      <c r="N246" s="14"/>
      <c r="O246" s="14"/>
    </row>
    <row r="247" spans="1:15" x14ac:dyDescent="0.2">
      <c r="A247" s="15" t="s">
        <v>425</v>
      </c>
      <c r="B247" s="35">
        <v>16</v>
      </c>
      <c r="C247" s="35">
        <v>9</v>
      </c>
      <c r="D247">
        <v>44361.88</v>
      </c>
      <c r="E247" s="31" t="s">
        <v>256</v>
      </c>
      <c r="F247" s="32">
        <v>4.950004950005E-3</v>
      </c>
      <c r="G247" s="14"/>
      <c r="H247" s="14"/>
      <c r="I247" s="14"/>
      <c r="J247" s="14"/>
      <c r="K247" s="14"/>
      <c r="L247" s="14"/>
      <c r="M247" s="32">
        <v>4.950004950005E-3</v>
      </c>
      <c r="N247" s="14"/>
      <c r="O247" s="14"/>
    </row>
    <row r="248" spans="1:15" x14ac:dyDescent="0.2">
      <c r="A248" s="15" t="s">
        <v>229</v>
      </c>
      <c r="B248" s="35">
        <v>8</v>
      </c>
      <c r="C248" s="35">
        <v>8</v>
      </c>
      <c r="D248">
        <v>44549.61</v>
      </c>
      <c r="E248" s="20" t="s">
        <v>55</v>
      </c>
      <c r="F248" s="21">
        <v>6.435006435006E-4</v>
      </c>
      <c r="G248" s="14"/>
      <c r="H248" s="14"/>
      <c r="I248" s="21">
        <v>6.435006435006E-4</v>
      </c>
      <c r="J248" s="14"/>
      <c r="K248" s="14"/>
      <c r="L248" s="14"/>
      <c r="M248" s="14"/>
      <c r="N248" s="14"/>
      <c r="O248" s="14"/>
    </row>
    <row r="249" spans="1:15" x14ac:dyDescent="0.2">
      <c r="A249" s="15" t="s">
        <v>426</v>
      </c>
      <c r="B249" s="35">
        <v>16</v>
      </c>
      <c r="C249" s="35">
        <v>10</v>
      </c>
      <c r="D249">
        <v>45345.65</v>
      </c>
      <c r="E249" s="31" t="s">
        <v>256</v>
      </c>
      <c r="F249" s="32">
        <v>4.950004950005E-3</v>
      </c>
      <c r="G249" s="14"/>
      <c r="H249" s="14"/>
      <c r="I249" s="14"/>
      <c r="J249" s="14"/>
      <c r="K249" s="14"/>
      <c r="L249" s="14"/>
      <c r="M249" s="32">
        <v>4.950004950005E-3</v>
      </c>
      <c r="N249" s="14"/>
      <c r="O249" s="14"/>
    </row>
    <row r="250" spans="1:15" x14ac:dyDescent="0.2">
      <c r="A250" s="15" t="s">
        <v>105</v>
      </c>
      <c r="B250" s="35">
        <v>3</v>
      </c>
      <c r="C250" s="35">
        <v>4</v>
      </c>
      <c r="D250">
        <v>45454.95</v>
      </c>
      <c r="E250" s="18" t="s">
        <v>51</v>
      </c>
      <c r="F250" s="19">
        <v>22.727863061379999</v>
      </c>
      <c r="G250" s="14"/>
      <c r="H250" s="19">
        <v>22.727863061379999</v>
      </c>
      <c r="I250" s="14"/>
      <c r="J250" s="14"/>
      <c r="K250" s="14"/>
      <c r="L250" s="14"/>
      <c r="M250" s="14"/>
      <c r="N250" s="14"/>
      <c r="O250" s="14"/>
    </row>
    <row r="251" spans="1:15" x14ac:dyDescent="0.2">
      <c r="A251" s="15" t="s">
        <v>160</v>
      </c>
      <c r="B251" s="35">
        <v>5</v>
      </c>
      <c r="C251" s="35">
        <v>11</v>
      </c>
      <c r="D251">
        <v>45471.58</v>
      </c>
      <c r="E251" s="14" t="s">
        <v>59</v>
      </c>
      <c r="F251" s="14"/>
      <c r="G251" s="17">
        <v>2.3955895171439998</v>
      </c>
      <c r="H251" s="19">
        <v>1.052180493804</v>
      </c>
      <c r="I251" s="14"/>
      <c r="J251" s="14"/>
      <c r="K251" s="14"/>
      <c r="L251" s="14"/>
      <c r="M251" s="14"/>
      <c r="N251" s="14"/>
      <c r="O251" s="14"/>
    </row>
    <row r="252" spans="1:15" x14ac:dyDescent="0.2">
      <c r="A252" s="15" t="s">
        <v>167</v>
      </c>
      <c r="B252" s="35">
        <v>5</v>
      </c>
      <c r="C252" s="35">
        <v>18</v>
      </c>
      <c r="D252">
        <v>45925.440000000002</v>
      </c>
      <c r="E252" s="24" t="s">
        <v>69</v>
      </c>
      <c r="F252" s="25">
        <v>0.17325017325020001</v>
      </c>
      <c r="G252" s="14"/>
      <c r="H252" s="14"/>
      <c r="I252" s="14"/>
      <c r="J252" s="25">
        <v>0.17325017325020001</v>
      </c>
      <c r="K252" s="14"/>
      <c r="L252" s="14"/>
      <c r="M252" s="14"/>
      <c r="N252" s="14"/>
      <c r="O252" s="14"/>
    </row>
    <row r="253" spans="1:15" x14ac:dyDescent="0.2">
      <c r="A253" s="15" t="s">
        <v>200</v>
      </c>
      <c r="B253" s="35">
        <v>7</v>
      </c>
      <c r="C253" s="35">
        <v>3</v>
      </c>
      <c r="D253">
        <v>46571.78</v>
      </c>
      <c r="E253" s="16" t="s">
        <v>47</v>
      </c>
      <c r="F253" s="17">
        <v>0.1237501237501</v>
      </c>
      <c r="G253" s="17">
        <v>0.1237501237501</v>
      </c>
      <c r="H253" s="14"/>
      <c r="I253" s="14"/>
      <c r="J253" s="14"/>
      <c r="K253" s="14"/>
      <c r="L253" s="14"/>
      <c r="M253" s="14"/>
      <c r="N253" s="14"/>
      <c r="O253" s="14"/>
    </row>
    <row r="254" spans="1:15" x14ac:dyDescent="0.2">
      <c r="A254" s="15" t="s">
        <v>183</v>
      </c>
      <c r="B254" s="35">
        <v>6</v>
      </c>
      <c r="C254" s="35">
        <v>10</v>
      </c>
      <c r="D254">
        <v>47607.82</v>
      </c>
      <c r="E254" s="14" t="s">
        <v>59</v>
      </c>
      <c r="F254" s="14"/>
      <c r="G254" s="17">
        <v>0.54018458045600004</v>
      </c>
      <c r="H254" s="19">
        <v>0.2195967750984</v>
      </c>
      <c r="I254" s="14"/>
      <c r="J254" s="14"/>
      <c r="K254" s="14"/>
      <c r="L254" s="14"/>
      <c r="M254" s="14"/>
      <c r="N254" s="14"/>
      <c r="O254" s="14"/>
    </row>
    <row r="255" spans="1:15" x14ac:dyDescent="0.2">
      <c r="A255" s="15" t="s">
        <v>175</v>
      </c>
      <c r="B255" s="35">
        <v>6</v>
      </c>
      <c r="C255" s="35">
        <v>2</v>
      </c>
      <c r="D255">
        <v>47736.13</v>
      </c>
      <c r="E255" s="16" t="s">
        <v>47</v>
      </c>
      <c r="F255" s="17">
        <v>0.51975051975050002</v>
      </c>
      <c r="G255" s="17">
        <v>0.51975051975050002</v>
      </c>
      <c r="H255" s="14"/>
      <c r="I255" s="14"/>
      <c r="J255" s="14"/>
      <c r="K255" s="14"/>
      <c r="L255" s="14"/>
      <c r="M255" s="14"/>
      <c r="N255" s="14"/>
      <c r="O255" s="14"/>
    </row>
    <row r="256" spans="1:15" x14ac:dyDescent="0.2">
      <c r="A256" s="15" t="s">
        <v>429</v>
      </c>
      <c r="B256" s="35">
        <v>16</v>
      </c>
      <c r="C256" s="35">
        <v>13</v>
      </c>
      <c r="D256">
        <v>47771.78</v>
      </c>
      <c r="E256" s="14" t="s">
        <v>59</v>
      </c>
      <c r="F256" s="14"/>
      <c r="G256" s="17">
        <v>2.475002475002E-2</v>
      </c>
      <c r="H256" s="14"/>
      <c r="I256" s="14"/>
      <c r="J256" s="14"/>
      <c r="K256" s="14"/>
      <c r="L256" s="14"/>
      <c r="M256" s="32">
        <v>4.950004950005E-3</v>
      </c>
      <c r="N256" s="14"/>
      <c r="O256" s="14"/>
    </row>
    <row r="257" spans="1:15" x14ac:dyDescent="0.2">
      <c r="A257" s="15" t="s">
        <v>395</v>
      </c>
      <c r="B257" s="35">
        <v>15</v>
      </c>
      <c r="C257" s="35">
        <v>3</v>
      </c>
      <c r="D257">
        <v>48256.53</v>
      </c>
      <c r="E257" s="14" t="s">
        <v>59</v>
      </c>
      <c r="F257" s="14"/>
      <c r="G257" s="14"/>
      <c r="H257" s="14"/>
      <c r="I257" s="14"/>
      <c r="J257" s="25">
        <v>1.485001485001E-2</v>
      </c>
      <c r="K257" s="14"/>
      <c r="L257" s="29">
        <v>1.485001485001E-2</v>
      </c>
      <c r="M257" s="14"/>
      <c r="N257" s="14"/>
      <c r="O257" s="14"/>
    </row>
    <row r="258" spans="1:15" x14ac:dyDescent="0.2">
      <c r="A258" s="15" t="s">
        <v>398</v>
      </c>
      <c r="B258" s="35">
        <v>15</v>
      </c>
      <c r="C258" s="35">
        <v>6</v>
      </c>
      <c r="D258">
        <v>48403.86</v>
      </c>
      <c r="E258" s="30" t="s">
        <v>251</v>
      </c>
      <c r="F258" s="29">
        <v>1.485001485001E-2</v>
      </c>
      <c r="G258" s="14"/>
      <c r="H258" s="14"/>
      <c r="I258" s="14"/>
      <c r="J258" s="14"/>
      <c r="K258" s="14"/>
      <c r="L258" s="29">
        <v>1.485001485001E-2</v>
      </c>
      <c r="M258" s="14"/>
      <c r="N258" s="14"/>
      <c r="O258" s="14"/>
    </row>
    <row r="259" spans="1:15" x14ac:dyDescent="0.2">
      <c r="A259" s="15" t="s">
        <v>191</v>
      </c>
      <c r="B259" s="35">
        <v>6</v>
      </c>
      <c r="C259" s="35">
        <v>18</v>
      </c>
      <c r="D259">
        <v>48698.51</v>
      </c>
      <c r="E259" s="24" t="s">
        <v>69</v>
      </c>
      <c r="F259" s="25">
        <v>5.4450054450050002E-2</v>
      </c>
      <c r="G259" s="14"/>
      <c r="H259" s="14"/>
      <c r="I259" s="14"/>
      <c r="J259" s="25">
        <v>5.4450054450050002E-2</v>
      </c>
      <c r="K259" s="14"/>
      <c r="L259" s="14"/>
      <c r="M259" s="14"/>
      <c r="N259" s="14"/>
      <c r="O259" s="14"/>
    </row>
    <row r="260" spans="1:15" x14ac:dyDescent="0.2">
      <c r="A260" s="15" t="s">
        <v>84</v>
      </c>
      <c r="B260" s="35">
        <v>2</v>
      </c>
      <c r="C260" s="35">
        <v>7</v>
      </c>
      <c r="D260">
        <v>48912.37</v>
      </c>
      <c r="E260" s="20" t="s">
        <v>55</v>
      </c>
      <c r="F260" s="21">
        <v>0.63360063360060004</v>
      </c>
      <c r="G260" s="14"/>
      <c r="H260" s="14"/>
      <c r="I260" s="21">
        <v>0.63360063360060004</v>
      </c>
      <c r="J260" s="14"/>
      <c r="K260" s="14"/>
      <c r="L260" s="14"/>
      <c r="M260" s="14"/>
      <c r="N260" s="14"/>
      <c r="O260" s="14"/>
    </row>
    <row r="261" spans="1:15" x14ac:dyDescent="0.2">
      <c r="A261" s="15" t="s">
        <v>228</v>
      </c>
      <c r="B261" s="35">
        <v>8</v>
      </c>
      <c r="C261" s="35">
        <v>7</v>
      </c>
      <c r="D261">
        <v>48938.51</v>
      </c>
      <c r="E261" s="20" t="s">
        <v>55</v>
      </c>
      <c r="F261" s="21">
        <v>6.435006435006E-4</v>
      </c>
      <c r="G261" s="14"/>
      <c r="H261" s="14"/>
      <c r="I261" s="21">
        <v>6.435006435006E-4</v>
      </c>
      <c r="J261" s="14"/>
      <c r="K261" s="14"/>
      <c r="L261" s="14"/>
      <c r="M261" s="14"/>
      <c r="N261" s="14"/>
      <c r="O261" s="14"/>
    </row>
    <row r="262" spans="1:15" x14ac:dyDescent="0.2">
      <c r="A262" s="15" t="s">
        <v>113</v>
      </c>
      <c r="B262" s="35">
        <v>3</v>
      </c>
      <c r="C262" s="35">
        <v>12</v>
      </c>
      <c r="D262">
        <v>48959.89</v>
      </c>
      <c r="E262" s="14" t="s">
        <v>59</v>
      </c>
      <c r="F262" s="14"/>
      <c r="G262" s="17">
        <v>49.005049005049997</v>
      </c>
      <c r="H262" s="14"/>
      <c r="I262" s="21">
        <v>0.1980001980002</v>
      </c>
      <c r="J262" s="14"/>
      <c r="K262" s="14"/>
      <c r="L262" s="14"/>
      <c r="M262" s="14"/>
      <c r="N262" s="14"/>
      <c r="O262" s="14"/>
    </row>
    <row r="263" spans="1:15" x14ac:dyDescent="0.2">
      <c r="A263" s="15" t="s">
        <v>300</v>
      </c>
      <c r="B263" s="35">
        <v>11</v>
      </c>
      <c r="C263" s="35">
        <v>4</v>
      </c>
      <c r="D263">
        <v>49363.85</v>
      </c>
      <c r="E263" s="14" t="s">
        <v>59</v>
      </c>
      <c r="F263" s="14"/>
      <c r="G263" s="14"/>
      <c r="H263" s="14"/>
      <c r="I263" s="14"/>
      <c r="J263" s="25">
        <v>1.8810018810019999</v>
      </c>
      <c r="K263" s="14"/>
      <c r="L263" s="29">
        <v>1.8810018810019999</v>
      </c>
      <c r="M263" s="14"/>
      <c r="N263" s="14"/>
      <c r="O263" s="14"/>
    </row>
    <row r="264" spans="1:15" x14ac:dyDescent="0.2">
      <c r="A264" s="15" t="s">
        <v>396</v>
      </c>
      <c r="B264" s="35">
        <v>15</v>
      </c>
      <c r="C264" s="35">
        <v>4</v>
      </c>
      <c r="D264">
        <v>49487.41</v>
      </c>
      <c r="E264" s="14" t="s">
        <v>59</v>
      </c>
      <c r="F264" s="14"/>
      <c r="G264" s="14"/>
      <c r="H264" s="14"/>
      <c r="I264" s="14"/>
      <c r="J264" s="25">
        <v>1.485001485001E-2</v>
      </c>
      <c r="K264" s="14"/>
      <c r="L264" s="29">
        <v>1.485001485001E-2</v>
      </c>
      <c r="M264" s="14"/>
      <c r="N264" s="14"/>
      <c r="O264" s="14"/>
    </row>
    <row r="265" spans="1:15" x14ac:dyDescent="0.2">
      <c r="A265" s="15" t="s">
        <v>85</v>
      </c>
      <c r="B265" s="35">
        <v>2</v>
      </c>
      <c r="C265" s="35">
        <v>8</v>
      </c>
      <c r="D265">
        <v>49499.3</v>
      </c>
      <c r="E265" s="20" t="s">
        <v>55</v>
      </c>
      <c r="F265" s="21">
        <v>0.63360063360060004</v>
      </c>
      <c r="G265" s="14"/>
      <c r="H265" s="14"/>
      <c r="I265" s="21">
        <v>0.63360063360060004</v>
      </c>
      <c r="J265" s="14"/>
      <c r="K265" s="14"/>
      <c r="L265" s="14"/>
      <c r="M265" s="14"/>
      <c r="N265" s="14"/>
      <c r="O265" s="14"/>
    </row>
    <row r="266" spans="1:15" x14ac:dyDescent="0.2">
      <c r="A266" s="15" t="s">
        <v>326</v>
      </c>
      <c r="B266" s="35">
        <v>12</v>
      </c>
      <c r="C266" s="35">
        <v>6</v>
      </c>
      <c r="D266">
        <v>49675.14</v>
      </c>
      <c r="E266" s="30" t="s">
        <v>251</v>
      </c>
      <c r="F266" s="29">
        <v>0.5742005742006</v>
      </c>
      <c r="G266" s="14"/>
      <c r="H266" s="14"/>
      <c r="I266" s="14"/>
      <c r="J266" s="14"/>
      <c r="K266" s="14"/>
      <c r="L266" s="29">
        <v>0.5742005742006</v>
      </c>
      <c r="M266" s="14"/>
      <c r="N266" s="14"/>
      <c r="O266" s="14"/>
    </row>
    <row r="267" spans="1:15" x14ac:dyDescent="0.2">
      <c r="A267" s="15" t="s">
        <v>431</v>
      </c>
      <c r="B267" s="35">
        <v>16</v>
      </c>
      <c r="C267" s="35">
        <v>15</v>
      </c>
      <c r="D267">
        <v>49703.65</v>
      </c>
      <c r="E267" s="22" t="s">
        <v>64</v>
      </c>
      <c r="F267" s="23">
        <v>4.950004950005E-3</v>
      </c>
      <c r="G267" s="14"/>
      <c r="H267" s="14"/>
      <c r="I267" s="14"/>
      <c r="J267" s="14"/>
      <c r="K267" s="14"/>
      <c r="L267" s="14"/>
      <c r="M267" s="14"/>
      <c r="N267" s="23">
        <v>4.950004950005E-3</v>
      </c>
      <c r="O267" s="14"/>
    </row>
    <row r="268" spans="1:15" x14ac:dyDescent="0.2">
      <c r="A268" s="15" t="s">
        <v>375</v>
      </c>
      <c r="B268" s="35">
        <v>14</v>
      </c>
      <c r="C268" s="35">
        <v>7</v>
      </c>
      <c r="D268">
        <v>49912.76</v>
      </c>
      <c r="E268" s="14" t="s">
        <v>59</v>
      </c>
      <c r="F268" s="14"/>
      <c r="G268" s="14"/>
      <c r="H268" s="14"/>
      <c r="I268" s="14"/>
      <c r="J268" s="14"/>
      <c r="K268" s="27">
        <v>5.4450054450050002E-2</v>
      </c>
      <c r="L268" s="29">
        <v>5.4450054450050002E-2</v>
      </c>
      <c r="M268" s="14"/>
      <c r="N268" s="14"/>
      <c r="O268" s="14"/>
    </row>
    <row r="269" spans="1:15" x14ac:dyDescent="0.2">
      <c r="A269" s="15" t="s">
        <v>198</v>
      </c>
      <c r="B269" s="35">
        <v>7</v>
      </c>
      <c r="C269" s="35">
        <v>1</v>
      </c>
      <c r="D269">
        <v>50269.2</v>
      </c>
      <c r="E269" s="16" t="s">
        <v>47</v>
      </c>
      <c r="F269" s="17">
        <v>0.1237501237501</v>
      </c>
      <c r="G269" s="17">
        <v>0.1237501237501</v>
      </c>
      <c r="H269" s="14"/>
      <c r="I269" s="14"/>
      <c r="J269" s="14"/>
      <c r="K269" s="14"/>
      <c r="L269" s="14"/>
      <c r="M269" s="14"/>
      <c r="N269" s="14"/>
      <c r="O269" s="14"/>
    </row>
    <row r="270" spans="1:15" x14ac:dyDescent="0.2">
      <c r="A270" s="15" t="s">
        <v>394</v>
      </c>
      <c r="B270" s="35">
        <v>15</v>
      </c>
      <c r="C270" s="35">
        <v>2</v>
      </c>
      <c r="D270">
        <v>50704.05</v>
      </c>
      <c r="E270" s="14" t="s">
        <v>59</v>
      </c>
      <c r="F270" s="14"/>
      <c r="G270" s="14"/>
      <c r="H270" s="14"/>
      <c r="I270" s="14"/>
      <c r="J270" s="25">
        <v>1.485001485001E-2</v>
      </c>
      <c r="K270" s="27">
        <v>1.485001485001E-2</v>
      </c>
      <c r="L270" s="14"/>
      <c r="M270" s="14"/>
      <c r="N270" s="14"/>
      <c r="O270" s="14"/>
    </row>
    <row r="271" spans="1:15" x14ac:dyDescent="0.2">
      <c r="A271" s="15" t="s">
        <v>48</v>
      </c>
      <c r="B271" s="35">
        <v>1</v>
      </c>
      <c r="C271" s="35">
        <v>2</v>
      </c>
      <c r="D271">
        <v>50720.68</v>
      </c>
      <c r="E271" s="16" t="s">
        <v>47</v>
      </c>
      <c r="F271" s="17">
        <v>1000.005</v>
      </c>
      <c r="G271" s="17">
        <v>1000.005</v>
      </c>
      <c r="H271" s="14"/>
      <c r="I271" s="14"/>
      <c r="J271" s="14"/>
      <c r="K271" s="14"/>
      <c r="L271" s="14"/>
      <c r="M271" s="14"/>
      <c r="N271" s="14"/>
      <c r="O271" s="14"/>
    </row>
    <row r="272" spans="1:15" x14ac:dyDescent="0.2">
      <c r="A272" s="15" t="s">
        <v>52</v>
      </c>
      <c r="B272" s="35">
        <v>1</v>
      </c>
      <c r="C272" s="35">
        <v>5</v>
      </c>
      <c r="D272">
        <v>50860.88</v>
      </c>
      <c r="E272" s="18" t="s">
        <v>51</v>
      </c>
      <c r="F272" s="19">
        <v>499.62336684069999</v>
      </c>
      <c r="G272" s="14"/>
      <c r="H272" s="19">
        <v>499.62336684069999</v>
      </c>
      <c r="I272" s="14"/>
      <c r="J272" s="14"/>
      <c r="K272" s="14"/>
      <c r="L272" s="14"/>
      <c r="M272" s="14"/>
      <c r="N272" s="14"/>
      <c r="O272" s="14"/>
    </row>
    <row r="273" spans="1:15" x14ac:dyDescent="0.2">
      <c r="A273" s="15" t="s">
        <v>89</v>
      </c>
      <c r="B273" s="35">
        <v>2</v>
      </c>
      <c r="C273" s="35">
        <v>12</v>
      </c>
      <c r="D273">
        <v>50879.89</v>
      </c>
      <c r="E273" s="14" t="s">
        <v>59</v>
      </c>
      <c r="F273" s="14"/>
      <c r="G273" s="17">
        <v>221.26522126520001</v>
      </c>
      <c r="H273" s="14"/>
      <c r="I273" s="21">
        <v>0.63360063360060004</v>
      </c>
      <c r="J273" s="14"/>
      <c r="K273" s="14"/>
      <c r="L273" s="14"/>
      <c r="M273" s="14"/>
      <c r="N273" s="14"/>
      <c r="O273" s="14"/>
    </row>
    <row r="274" spans="1:15" x14ac:dyDescent="0.2">
      <c r="A274" s="15" t="s">
        <v>155</v>
      </c>
      <c r="B274" s="35">
        <v>5</v>
      </c>
      <c r="C274" s="35">
        <v>6</v>
      </c>
      <c r="D274">
        <v>50917.91</v>
      </c>
      <c r="E274" s="18" t="s">
        <v>51</v>
      </c>
      <c r="F274" s="19">
        <v>1.0389803438909999</v>
      </c>
      <c r="G274" s="14"/>
      <c r="H274" s="19">
        <v>1.0389803438909999</v>
      </c>
      <c r="I274" s="14"/>
      <c r="J274" s="14"/>
      <c r="K274" s="14"/>
      <c r="L274" s="14"/>
      <c r="M274" s="14"/>
      <c r="N274" s="14"/>
      <c r="O274" s="14"/>
    </row>
    <row r="275" spans="1:15" x14ac:dyDescent="0.2">
      <c r="A275" s="15" t="s">
        <v>181</v>
      </c>
      <c r="B275" s="35">
        <v>6</v>
      </c>
      <c r="C275" s="35">
        <v>8</v>
      </c>
      <c r="D275">
        <v>51103.25</v>
      </c>
      <c r="E275" s="20" t="s">
        <v>55</v>
      </c>
      <c r="F275" s="21">
        <v>6.9300069300070001E-3</v>
      </c>
      <c r="G275" s="14"/>
      <c r="H275" s="14"/>
      <c r="I275" s="21">
        <v>6.9300069300070001E-3</v>
      </c>
      <c r="J275" s="14"/>
      <c r="K275" s="14"/>
      <c r="L275" s="14"/>
      <c r="M275" s="14"/>
      <c r="N275" s="14"/>
      <c r="O275" s="14"/>
    </row>
    <row r="276" spans="1:15" x14ac:dyDescent="0.2">
      <c r="A276" s="15" t="s">
        <v>117</v>
      </c>
      <c r="B276" s="35">
        <v>3</v>
      </c>
      <c r="C276" s="35">
        <v>16</v>
      </c>
      <c r="D276">
        <v>51143.65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x14ac:dyDescent="0.2">
      <c r="A277" s="15" t="s">
        <v>143</v>
      </c>
      <c r="B277" s="35">
        <v>4</v>
      </c>
      <c r="C277" s="35">
        <v>18</v>
      </c>
      <c r="D277">
        <v>51286.22</v>
      </c>
      <c r="E277" s="24" t="s">
        <v>69</v>
      </c>
      <c r="F277" s="25">
        <v>0.5742005742006</v>
      </c>
      <c r="G277" s="14"/>
      <c r="H277" s="14"/>
      <c r="I277" s="14"/>
      <c r="J277" s="25">
        <v>0.5742005742006</v>
      </c>
      <c r="K277" s="14"/>
      <c r="L277" s="14"/>
      <c r="M277" s="14"/>
      <c r="N277" s="14"/>
      <c r="O277" s="14"/>
    </row>
    <row r="278" spans="1:15" x14ac:dyDescent="0.2">
      <c r="A278" s="15" t="s">
        <v>57</v>
      </c>
      <c r="B278" s="35">
        <v>1</v>
      </c>
      <c r="C278" s="35">
        <v>9</v>
      </c>
      <c r="D278">
        <v>51923.06</v>
      </c>
      <c r="E278" s="20" t="s">
        <v>55</v>
      </c>
      <c r="F278" s="21">
        <v>1.999801999802</v>
      </c>
      <c r="G278" s="14"/>
      <c r="H278" s="14"/>
      <c r="I278" s="21">
        <v>1.999801999802</v>
      </c>
      <c r="J278" s="14"/>
      <c r="K278" s="14"/>
      <c r="L278" s="14"/>
      <c r="M278" s="14"/>
      <c r="N278" s="14"/>
      <c r="O278" s="14"/>
    </row>
    <row r="279" spans="1:15" x14ac:dyDescent="0.2">
      <c r="A279" s="15" t="s">
        <v>376</v>
      </c>
      <c r="B279" s="35">
        <v>14</v>
      </c>
      <c r="C279" s="35">
        <v>8</v>
      </c>
      <c r="D279">
        <v>51923.06</v>
      </c>
      <c r="E279" s="14" t="s">
        <v>59</v>
      </c>
      <c r="F279" s="14"/>
      <c r="G279" s="14"/>
      <c r="H279" s="14"/>
      <c r="I279" s="14"/>
      <c r="J279" s="14"/>
      <c r="K279" s="27">
        <v>5.4450054450050002E-2</v>
      </c>
      <c r="L279" s="29">
        <v>5.4450054450050002E-2</v>
      </c>
      <c r="M279" s="14"/>
      <c r="N279" s="14"/>
      <c r="O279" s="14"/>
    </row>
    <row r="280" spans="1:15" x14ac:dyDescent="0.2">
      <c r="A280" s="15" t="s">
        <v>62</v>
      </c>
      <c r="B280" s="35">
        <v>1</v>
      </c>
      <c r="C280" s="35">
        <v>13</v>
      </c>
      <c r="D280">
        <v>52422.06</v>
      </c>
      <c r="E280" s="14" t="s">
        <v>59</v>
      </c>
      <c r="F280" s="14"/>
      <c r="G280" s="17">
        <v>1000.005</v>
      </c>
      <c r="H280" s="14"/>
      <c r="I280" s="21">
        <v>1.99512</v>
      </c>
      <c r="J280" s="14"/>
      <c r="K280" s="14"/>
      <c r="L280" s="14"/>
      <c r="M280" s="14"/>
      <c r="N280" s="14"/>
      <c r="O280" s="14"/>
    </row>
    <row r="281" spans="1:15" x14ac:dyDescent="0.2">
      <c r="A281" s="15" t="s">
        <v>168</v>
      </c>
      <c r="B281" s="35">
        <v>5</v>
      </c>
      <c r="C281" s="35">
        <v>19</v>
      </c>
      <c r="D281">
        <v>52448.2</v>
      </c>
      <c r="E281" s="24" t="s">
        <v>69</v>
      </c>
      <c r="F281" s="25">
        <v>0.17325017325020001</v>
      </c>
      <c r="G281" s="14"/>
      <c r="H281" s="14"/>
      <c r="I281" s="14"/>
      <c r="J281" s="25">
        <v>0.17325017325020001</v>
      </c>
      <c r="K281" s="14"/>
      <c r="L281" s="14"/>
      <c r="M281" s="14"/>
      <c r="N281" s="14"/>
      <c r="O281" s="14"/>
    </row>
    <row r="282" spans="1:15" x14ac:dyDescent="0.2">
      <c r="A282" s="15" t="s">
        <v>161</v>
      </c>
      <c r="B282" s="35">
        <v>5</v>
      </c>
      <c r="C282" s="35">
        <v>12</v>
      </c>
      <c r="D282">
        <v>52711.97</v>
      </c>
      <c r="E282" s="14" t="s">
        <v>59</v>
      </c>
      <c r="F282" s="14"/>
      <c r="G282" s="17">
        <v>2.4007524007519998</v>
      </c>
      <c r="H282" s="14"/>
      <c r="I282" s="21">
        <v>2.079002079002E-2</v>
      </c>
      <c r="J282" s="14"/>
      <c r="K282" s="14"/>
      <c r="L282" s="14"/>
      <c r="M282" s="14"/>
      <c r="N282" s="14"/>
      <c r="O282" s="14"/>
    </row>
    <row r="283" spans="1:15" x14ac:dyDescent="0.2">
      <c r="A283" s="15" t="s">
        <v>88</v>
      </c>
      <c r="B283" s="35">
        <v>2</v>
      </c>
      <c r="C283" s="35">
        <v>11</v>
      </c>
      <c r="D283">
        <v>52714.34</v>
      </c>
      <c r="E283" s="14" t="s">
        <v>59</v>
      </c>
      <c r="F283" s="14"/>
      <c r="G283" s="17">
        <v>221.23892617449999</v>
      </c>
      <c r="H283" s="19">
        <v>106.5328841961</v>
      </c>
      <c r="I283" s="14"/>
      <c r="J283" s="14"/>
      <c r="K283" s="14"/>
      <c r="L283" s="14"/>
      <c r="M283" s="14"/>
      <c r="N283" s="14"/>
      <c r="O283" s="14"/>
    </row>
    <row r="284" spans="1:15" x14ac:dyDescent="0.2">
      <c r="A284" s="15" t="s">
        <v>102</v>
      </c>
      <c r="B284" s="35">
        <v>3</v>
      </c>
      <c r="C284" s="35">
        <v>1</v>
      </c>
      <c r="D284">
        <v>52719.09</v>
      </c>
      <c r="E284" s="16" t="s">
        <v>47</v>
      </c>
      <c r="F284" s="17">
        <v>49.005049005049997</v>
      </c>
      <c r="G284" s="17">
        <v>49.005049005049997</v>
      </c>
      <c r="H284" s="14"/>
      <c r="I284" s="14"/>
      <c r="J284" s="14"/>
      <c r="K284" s="14"/>
      <c r="L284" s="14"/>
      <c r="M284" s="14"/>
      <c r="N284" s="14"/>
      <c r="O284" s="14"/>
    </row>
    <row r="285" spans="1:15" x14ac:dyDescent="0.2">
      <c r="A285" s="15" t="s">
        <v>324</v>
      </c>
      <c r="B285" s="35">
        <v>12</v>
      </c>
      <c r="C285" s="35">
        <v>4</v>
      </c>
      <c r="D285">
        <v>52754.73</v>
      </c>
      <c r="E285" s="14" t="s">
        <v>59</v>
      </c>
      <c r="F285" s="14"/>
      <c r="G285" s="14"/>
      <c r="H285" s="14"/>
      <c r="I285" s="14"/>
      <c r="J285" s="25">
        <v>0.5742005742006</v>
      </c>
      <c r="K285" s="14"/>
      <c r="L285" s="29">
        <v>0.5742005742006</v>
      </c>
      <c r="M285" s="14"/>
      <c r="N285" s="14"/>
      <c r="O285" s="14"/>
    </row>
    <row r="286" spans="1:15" x14ac:dyDescent="0.2">
      <c r="A286" s="15" t="s">
        <v>134</v>
      </c>
      <c r="B286" s="35">
        <v>4</v>
      </c>
      <c r="C286" s="35">
        <v>9</v>
      </c>
      <c r="D286">
        <v>53199.09</v>
      </c>
      <c r="E286" s="20" t="s">
        <v>55</v>
      </c>
      <c r="F286" s="21">
        <v>6.4350064350059993E-2</v>
      </c>
      <c r="G286" s="14"/>
      <c r="H286" s="14"/>
      <c r="I286" s="21">
        <v>6.4350064350059993E-2</v>
      </c>
      <c r="J286" s="14"/>
      <c r="K286" s="14"/>
      <c r="L286" s="14"/>
      <c r="M286" s="14"/>
      <c r="N286" s="14"/>
      <c r="O286" s="14"/>
    </row>
    <row r="287" spans="1:15" x14ac:dyDescent="0.2">
      <c r="A287" s="15" t="s">
        <v>420</v>
      </c>
      <c r="B287" s="35">
        <v>16</v>
      </c>
      <c r="C287" s="35">
        <v>4</v>
      </c>
      <c r="D287">
        <v>53244.24</v>
      </c>
      <c r="E287" s="14" t="s">
        <v>59</v>
      </c>
      <c r="F287" s="14"/>
      <c r="G287" s="14"/>
      <c r="H287" s="14"/>
      <c r="I287" s="14"/>
      <c r="J287" s="25">
        <v>4.950004950005E-3</v>
      </c>
      <c r="K287" s="14"/>
      <c r="L287" s="29">
        <v>4.950004950005E-3</v>
      </c>
      <c r="M287" s="14"/>
      <c r="N287" s="14"/>
      <c r="O287" s="14"/>
    </row>
    <row r="288" spans="1:15" x14ac:dyDescent="0.2">
      <c r="A288" s="15" t="s">
        <v>432</v>
      </c>
      <c r="B288" s="35">
        <v>16</v>
      </c>
      <c r="C288" s="35">
        <v>16</v>
      </c>
      <c r="D288">
        <v>53488.99</v>
      </c>
      <c r="E288" s="22" t="s">
        <v>64</v>
      </c>
      <c r="F288" s="23">
        <v>4.950004950005E-3</v>
      </c>
      <c r="G288" s="14"/>
      <c r="H288" s="14"/>
      <c r="I288" s="14"/>
      <c r="J288" s="14"/>
      <c r="K288" s="14"/>
      <c r="L288" s="14"/>
      <c r="M288" s="14"/>
      <c r="N288" s="23">
        <v>4.950004950005E-3</v>
      </c>
      <c r="O288" s="14"/>
    </row>
    <row r="289" spans="1:15" x14ac:dyDescent="0.2">
      <c r="A289" s="15" t="s">
        <v>165</v>
      </c>
      <c r="B289" s="35">
        <v>5</v>
      </c>
      <c r="C289" s="35">
        <v>16</v>
      </c>
      <c r="D289">
        <v>53491.37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x14ac:dyDescent="0.2">
      <c r="A290" s="15" t="s">
        <v>141</v>
      </c>
      <c r="B290" s="35">
        <v>4</v>
      </c>
      <c r="C290" s="35">
        <v>16</v>
      </c>
      <c r="D290">
        <v>53584.04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x14ac:dyDescent="0.2">
      <c r="A291" s="15" t="s">
        <v>157</v>
      </c>
      <c r="B291" s="35">
        <v>5</v>
      </c>
      <c r="C291" s="35">
        <v>8</v>
      </c>
      <c r="D291">
        <v>53938.1</v>
      </c>
      <c r="E291" s="20" t="s">
        <v>55</v>
      </c>
      <c r="F291" s="21">
        <v>2.079002079002E-2</v>
      </c>
      <c r="G291" s="14"/>
      <c r="H291" s="14"/>
      <c r="I291" s="21">
        <v>2.079002079002E-2</v>
      </c>
      <c r="J291" s="14"/>
      <c r="K291" s="14"/>
      <c r="L291" s="14"/>
      <c r="M291" s="14"/>
      <c r="N291" s="14"/>
      <c r="O291" s="14"/>
    </row>
    <row r="292" spans="1:15" x14ac:dyDescent="0.2">
      <c r="A292" s="15" t="s">
        <v>83</v>
      </c>
      <c r="B292" s="35">
        <v>2</v>
      </c>
      <c r="C292" s="35">
        <v>6</v>
      </c>
      <c r="D292">
        <v>54021.27</v>
      </c>
      <c r="E292" s="18" t="s">
        <v>51</v>
      </c>
      <c r="F292" s="19">
        <v>106.4962726305</v>
      </c>
      <c r="G292" s="14"/>
      <c r="H292" s="19">
        <v>106.4962726305</v>
      </c>
      <c r="I292" s="14"/>
      <c r="J292" s="14"/>
      <c r="K292" s="14"/>
      <c r="L292" s="14"/>
      <c r="M292" s="14"/>
      <c r="N292" s="14"/>
      <c r="O292" s="14"/>
    </row>
    <row r="293" spans="1:15" x14ac:dyDescent="0.2">
      <c r="A293" s="15" t="s">
        <v>359</v>
      </c>
      <c r="B293" s="35">
        <v>13</v>
      </c>
      <c r="C293" s="35">
        <v>15</v>
      </c>
      <c r="D293">
        <v>54159.09</v>
      </c>
      <c r="E293" s="22" t="s">
        <v>64</v>
      </c>
      <c r="F293" s="23">
        <v>0.17325017325020001</v>
      </c>
      <c r="G293" s="14"/>
      <c r="H293" s="14"/>
      <c r="I293" s="14"/>
      <c r="J293" s="14"/>
      <c r="K293" s="14"/>
      <c r="L293" s="14"/>
      <c r="M293" s="14"/>
      <c r="N293" s="23">
        <v>0.17325017325020001</v>
      </c>
      <c r="O293" s="14"/>
    </row>
    <row r="294" spans="1:15" x14ac:dyDescent="0.2">
      <c r="A294" s="15" t="s">
        <v>422</v>
      </c>
      <c r="B294" s="35">
        <v>16</v>
      </c>
      <c r="C294" s="35">
        <v>6</v>
      </c>
      <c r="D294">
        <v>54208.99</v>
      </c>
      <c r="E294" s="30" t="s">
        <v>251</v>
      </c>
      <c r="F294" s="29">
        <v>4.950004950005E-3</v>
      </c>
      <c r="G294" s="14"/>
      <c r="H294" s="14"/>
      <c r="I294" s="14"/>
      <c r="J294" s="14"/>
      <c r="K294" s="14"/>
      <c r="L294" s="29">
        <v>4.950004950005E-3</v>
      </c>
      <c r="M294" s="14"/>
      <c r="N294" s="14"/>
      <c r="O294" s="14"/>
    </row>
    <row r="295" spans="1:15" x14ac:dyDescent="0.2">
      <c r="A295" s="15" t="s">
        <v>393</v>
      </c>
      <c r="B295" s="35">
        <v>15</v>
      </c>
      <c r="C295" s="35">
        <v>1</v>
      </c>
      <c r="D295">
        <v>54218.5</v>
      </c>
      <c r="E295" s="14" t="s">
        <v>59</v>
      </c>
      <c r="F295" s="14"/>
      <c r="G295" s="14"/>
      <c r="H295" s="14"/>
      <c r="I295" s="14"/>
      <c r="J295" s="25">
        <v>1.485001485001E-2</v>
      </c>
      <c r="K295" s="27">
        <v>1.485001485001E-2</v>
      </c>
      <c r="L295" s="14"/>
      <c r="M295" s="14"/>
      <c r="N295" s="14"/>
      <c r="O295" s="14"/>
    </row>
    <row r="296" spans="1:15" x14ac:dyDescent="0.2">
      <c r="A296" s="15" t="s">
        <v>428</v>
      </c>
      <c r="B296" s="35">
        <v>16</v>
      </c>
      <c r="C296" s="35">
        <v>12</v>
      </c>
      <c r="D296">
        <v>54273.15</v>
      </c>
      <c r="E296" s="14" t="s">
        <v>59</v>
      </c>
      <c r="F296" s="14"/>
      <c r="G296" s="14"/>
      <c r="H296" s="14"/>
      <c r="I296" s="21">
        <v>6.435006435006E-4</v>
      </c>
      <c r="J296" s="14"/>
      <c r="K296" s="14"/>
      <c r="L296" s="14"/>
      <c r="M296" s="32">
        <v>4.950004950005E-3</v>
      </c>
      <c r="N296" s="14"/>
      <c r="O296" s="14"/>
    </row>
    <row r="297" spans="1:15" x14ac:dyDescent="0.2">
      <c r="A297" s="15" t="s">
        <v>386</v>
      </c>
      <c r="B297" s="35">
        <v>14</v>
      </c>
      <c r="C297" s="35">
        <v>18</v>
      </c>
      <c r="D297">
        <v>54548.79</v>
      </c>
      <c r="E297" s="14" t="s">
        <v>59</v>
      </c>
      <c r="F297" s="14"/>
      <c r="G297" s="14"/>
      <c r="H297" s="14"/>
      <c r="I297" s="14"/>
      <c r="J297" s="14"/>
      <c r="K297" s="14"/>
      <c r="L297" s="29">
        <v>5.4450054450050002E-2</v>
      </c>
      <c r="M297" s="14"/>
      <c r="N297" s="23">
        <v>5.4450054450050002E-2</v>
      </c>
      <c r="O297" s="14"/>
    </row>
    <row r="298" spans="1:15" x14ac:dyDescent="0.2">
      <c r="A298" s="15" t="s">
        <v>87</v>
      </c>
      <c r="B298" s="35">
        <v>2</v>
      </c>
      <c r="C298" s="35">
        <v>10</v>
      </c>
      <c r="D298">
        <v>54803.05</v>
      </c>
      <c r="E298" s="14" t="s">
        <v>59</v>
      </c>
      <c r="F298" s="14"/>
      <c r="G298" s="17">
        <v>221.23892617449999</v>
      </c>
      <c r="H298" s="19">
        <v>106.5328841961</v>
      </c>
      <c r="I298" s="14"/>
      <c r="J298" s="14"/>
      <c r="K298" s="14"/>
      <c r="L298" s="14"/>
      <c r="M298" s="14"/>
      <c r="N298" s="14"/>
      <c r="O298" s="14"/>
    </row>
    <row r="299" spans="1:15" x14ac:dyDescent="0.2">
      <c r="A299" s="15" t="s">
        <v>230</v>
      </c>
      <c r="B299" s="35">
        <v>8</v>
      </c>
      <c r="C299" s="35">
        <v>9</v>
      </c>
      <c r="D299">
        <v>55311.56</v>
      </c>
      <c r="E299" s="20" t="s">
        <v>55</v>
      </c>
      <c r="F299" s="21">
        <v>6.435006435006E-4</v>
      </c>
      <c r="G299" s="14"/>
      <c r="H299" s="14"/>
      <c r="I299" s="21">
        <v>6.435006435006E-4</v>
      </c>
      <c r="J299" s="14"/>
      <c r="K299" s="14"/>
      <c r="L299" s="14"/>
      <c r="M299" s="14"/>
      <c r="N299" s="14"/>
      <c r="O299" s="14"/>
    </row>
    <row r="300" spans="1:15" x14ac:dyDescent="0.2">
      <c r="A300" s="15" t="s">
        <v>159</v>
      </c>
      <c r="B300" s="35">
        <v>5</v>
      </c>
      <c r="C300" s="35">
        <v>10</v>
      </c>
      <c r="D300">
        <v>55313.94</v>
      </c>
      <c r="E300" s="14" t="s">
        <v>59</v>
      </c>
      <c r="F300" s="14"/>
      <c r="G300" s="17">
        <v>2.3955895171439998</v>
      </c>
      <c r="H300" s="19">
        <v>1.052180493804</v>
      </c>
      <c r="I300" s="14"/>
      <c r="J300" s="14"/>
      <c r="K300" s="14"/>
      <c r="L300" s="14"/>
      <c r="M300" s="14"/>
      <c r="N300" s="14"/>
      <c r="O300" s="14"/>
    </row>
    <row r="301" spans="1:15" x14ac:dyDescent="0.2">
      <c r="A301" s="15" t="s">
        <v>177</v>
      </c>
      <c r="B301" s="35">
        <v>6</v>
      </c>
      <c r="C301" s="35">
        <v>4</v>
      </c>
      <c r="D301">
        <v>55328.2</v>
      </c>
      <c r="E301" s="18" t="s">
        <v>51</v>
      </c>
      <c r="F301" s="19">
        <v>0.21939310785669999</v>
      </c>
      <c r="G301" s="14"/>
      <c r="H301" s="19">
        <v>0.21939310785669999</v>
      </c>
      <c r="I301" s="14"/>
      <c r="J301" s="14"/>
      <c r="K301" s="14"/>
      <c r="L301" s="14"/>
      <c r="M301" s="14"/>
      <c r="N301" s="14"/>
      <c r="O301" s="14"/>
    </row>
    <row r="302" spans="1:15" x14ac:dyDescent="0.2">
      <c r="A302" s="15" t="s">
        <v>190</v>
      </c>
      <c r="B302" s="35">
        <v>6</v>
      </c>
      <c r="C302" s="35">
        <v>17</v>
      </c>
      <c r="D302">
        <v>56304.83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x14ac:dyDescent="0.2">
      <c r="A303" s="15" t="s">
        <v>118</v>
      </c>
      <c r="B303" s="35">
        <v>3</v>
      </c>
      <c r="C303" s="35">
        <v>17</v>
      </c>
      <c r="D303">
        <v>56364.23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x14ac:dyDescent="0.2">
      <c r="A304" s="15" t="s">
        <v>79</v>
      </c>
      <c r="B304" s="35">
        <v>2</v>
      </c>
      <c r="C304" s="35">
        <v>2</v>
      </c>
      <c r="D304">
        <v>56910.77</v>
      </c>
      <c r="E304" s="16" t="s">
        <v>47</v>
      </c>
      <c r="F304" s="17">
        <v>221.26522126520001</v>
      </c>
      <c r="G304" s="17">
        <v>221.26522126520001</v>
      </c>
      <c r="H304" s="14"/>
      <c r="I304" s="14"/>
      <c r="J304" s="14"/>
      <c r="K304" s="14"/>
      <c r="L304" s="14"/>
      <c r="M304" s="14"/>
      <c r="N304" s="14"/>
      <c r="O304" s="14"/>
    </row>
    <row r="305" spans="1:15" x14ac:dyDescent="0.2">
      <c r="A305" s="15" t="s">
        <v>169</v>
      </c>
      <c r="B305" s="35">
        <v>5</v>
      </c>
      <c r="C305" s="35">
        <v>20</v>
      </c>
      <c r="D305">
        <v>56972.55</v>
      </c>
      <c r="E305" s="26" t="s">
        <v>72</v>
      </c>
      <c r="F305" s="27">
        <v>0.17325017325020001</v>
      </c>
      <c r="G305" s="14"/>
      <c r="H305" s="14"/>
      <c r="I305" s="14"/>
      <c r="J305" s="14"/>
      <c r="K305" s="27">
        <v>0.17325017325020001</v>
      </c>
      <c r="L305" s="14"/>
      <c r="M305" s="14"/>
      <c r="N305" s="14"/>
      <c r="O305" s="14"/>
    </row>
    <row r="306" spans="1:15" x14ac:dyDescent="0.2">
      <c r="A306" s="15" t="s">
        <v>182</v>
      </c>
      <c r="B306" s="35">
        <v>6</v>
      </c>
      <c r="C306" s="35">
        <v>9</v>
      </c>
      <c r="D306">
        <v>57200.66</v>
      </c>
      <c r="E306" s="20" t="s">
        <v>55</v>
      </c>
      <c r="F306" s="21">
        <v>6.9300069300070001E-3</v>
      </c>
      <c r="G306" s="14"/>
      <c r="H306" s="14"/>
      <c r="I306" s="21">
        <v>6.9300069300070001E-3</v>
      </c>
      <c r="J306" s="14"/>
      <c r="K306" s="14"/>
      <c r="L306" s="14"/>
      <c r="M306" s="14"/>
      <c r="N306" s="14"/>
      <c r="O306" s="14"/>
    </row>
    <row r="307" spans="1:15" x14ac:dyDescent="0.2">
      <c r="A307" s="15" t="s">
        <v>66</v>
      </c>
      <c r="B307" s="35">
        <v>1</v>
      </c>
      <c r="C307" s="35">
        <v>16</v>
      </c>
      <c r="D307">
        <v>57412.15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x14ac:dyDescent="0.2">
      <c r="A308" s="15" t="s">
        <v>410</v>
      </c>
      <c r="B308" s="35">
        <v>15</v>
      </c>
      <c r="C308" s="35">
        <v>18</v>
      </c>
      <c r="D308">
        <v>57443.040000000001</v>
      </c>
      <c r="E308" s="14" t="s">
        <v>59</v>
      </c>
      <c r="F308" s="14"/>
      <c r="G308" s="14"/>
      <c r="H308" s="14"/>
      <c r="I308" s="14"/>
      <c r="J308" s="14"/>
      <c r="K308" s="14"/>
      <c r="L308" s="29">
        <v>1.485001485001E-2</v>
      </c>
      <c r="M308" s="14"/>
      <c r="N308" s="23">
        <v>1.485001485001E-2</v>
      </c>
      <c r="O308" s="14"/>
    </row>
    <row r="309" spans="1:15" x14ac:dyDescent="0.2">
      <c r="A309" s="15" t="s">
        <v>86</v>
      </c>
      <c r="B309" s="35">
        <v>2</v>
      </c>
      <c r="C309" s="35">
        <v>9</v>
      </c>
      <c r="D309">
        <v>57519.08</v>
      </c>
      <c r="E309" s="20" t="s">
        <v>55</v>
      </c>
      <c r="F309" s="21">
        <v>0.63360063360060004</v>
      </c>
      <c r="G309" s="14"/>
      <c r="H309" s="14"/>
      <c r="I309" s="21">
        <v>0.63360063360060004</v>
      </c>
      <c r="J309" s="14"/>
      <c r="K309" s="14"/>
      <c r="L309" s="14"/>
      <c r="M309" s="14"/>
      <c r="N309" s="14"/>
      <c r="O309" s="14"/>
    </row>
    <row r="310" spans="1:15" x14ac:dyDescent="0.2">
      <c r="A310" s="15" t="s">
        <v>185</v>
      </c>
      <c r="B310" s="35">
        <v>6</v>
      </c>
      <c r="C310" s="35">
        <v>12</v>
      </c>
      <c r="D310">
        <v>57521.46</v>
      </c>
      <c r="E310" s="14" t="s">
        <v>59</v>
      </c>
      <c r="F310" s="14"/>
      <c r="G310" s="17">
        <v>0.51975051975050002</v>
      </c>
      <c r="H310" s="14"/>
      <c r="I310" s="21">
        <v>6.9300069300070001E-3</v>
      </c>
      <c r="J310" s="14"/>
      <c r="K310" s="14"/>
      <c r="L310" s="14"/>
      <c r="M310" s="14"/>
      <c r="N310" s="14"/>
      <c r="O310" s="14"/>
    </row>
    <row r="311" spans="1:15" x14ac:dyDescent="0.2">
      <c r="A311" s="15" t="s">
        <v>405</v>
      </c>
      <c r="B311" s="35">
        <v>15</v>
      </c>
      <c r="C311" s="35">
        <v>13</v>
      </c>
      <c r="D311">
        <v>57659.28</v>
      </c>
      <c r="E311" s="14" t="s">
        <v>59</v>
      </c>
      <c r="F311" s="14"/>
      <c r="G311" s="17">
        <v>0.1237501237501</v>
      </c>
      <c r="H311" s="14"/>
      <c r="I311" s="14"/>
      <c r="J311" s="14"/>
      <c r="K311" s="14"/>
      <c r="L311" s="14"/>
      <c r="M311" s="32">
        <v>1.485001485001E-2</v>
      </c>
      <c r="N311" s="14"/>
      <c r="O311" s="14"/>
    </row>
    <row r="312" spans="1:15" x14ac:dyDescent="0.2">
      <c r="A312" s="15" t="s">
        <v>408</v>
      </c>
      <c r="B312" s="35">
        <v>15</v>
      </c>
      <c r="C312" s="35">
        <v>16</v>
      </c>
      <c r="D312">
        <v>57951.56</v>
      </c>
      <c r="E312" s="22" t="s">
        <v>64</v>
      </c>
      <c r="F312" s="23">
        <v>1.485001485001E-2</v>
      </c>
      <c r="G312" s="14"/>
      <c r="H312" s="14"/>
      <c r="I312" s="14"/>
      <c r="J312" s="14"/>
      <c r="K312" s="14"/>
      <c r="L312" s="14"/>
      <c r="M312" s="14"/>
      <c r="N312" s="23">
        <v>1.485001485001E-2</v>
      </c>
      <c r="O312" s="14"/>
    </row>
    <row r="313" spans="1:15" x14ac:dyDescent="0.2">
      <c r="A313" s="15" t="s">
        <v>403</v>
      </c>
      <c r="B313" s="35">
        <v>15</v>
      </c>
      <c r="C313" s="35">
        <v>11</v>
      </c>
      <c r="D313">
        <v>58688.19</v>
      </c>
      <c r="E313" s="14" t="s">
        <v>59</v>
      </c>
      <c r="F313" s="14"/>
      <c r="G313" s="14"/>
      <c r="H313" s="14"/>
      <c r="I313" s="21">
        <v>1.980001980002E-3</v>
      </c>
      <c r="J313" s="14"/>
      <c r="K313" s="14"/>
      <c r="L313" s="14"/>
      <c r="M313" s="32">
        <v>1.485001485001E-2</v>
      </c>
      <c r="N313" s="14"/>
      <c r="O313" s="14"/>
    </row>
    <row r="314" spans="1:15" x14ac:dyDescent="0.2">
      <c r="A314" s="15" t="s">
        <v>360</v>
      </c>
      <c r="B314" s="35">
        <v>13</v>
      </c>
      <c r="C314" s="35">
        <v>16</v>
      </c>
      <c r="D314">
        <v>58949.57</v>
      </c>
      <c r="E314" s="22" t="s">
        <v>64</v>
      </c>
      <c r="F314" s="23">
        <v>0.17325017325020001</v>
      </c>
      <c r="G314" s="14"/>
      <c r="H314" s="14"/>
      <c r="I314" s="14"/>
      <c r="J314" s="14"/>
      <c r="K314" s="14"/>
      <c r="L314" s="14"/>
      <c r="M314" s="14"/>
      <c r="N314" s="23">
        <v>0.17325017325020001</v>
      </c>
      <c r="O314" s="14"/>
    </row>
    <row r="315" spans="1:15" x14ac:dyDescent="0.2">
      <c r="A315" s="15" t="s">
        <v>400</v>
      </c>
      <c r="B315" s="35">
        <v>15</v>
      </c>
      <c r="C315" s="35">
        <v>8</v>
      </c>
      <c r="D315">
        <v>58954.32</v>
      </c>
      <c r="E315" s="14" t="s">
        <v>59</v>
      </c>
      <c r="F315" s="14"/>
      <c r="G315" s="14"/>
      <c r="H315" s="14"/>
      <c r="I315" s="14"/>
      <c r="J315" s="14"/>
      <c r="K315" s="27">
        <v>1.485001485001E-2</v>
      </c>
      <c r="L315" s="29">
        <v>1.485001485001E-2</v>
      </c>
      <c r="M315" s="14"/>
      <c r="N315" s="14"/>
      <c r="O315" s="14"/>
    </row>
    <row r="316" spans="1:15" x14ac:dyDescent="0.2">
      <c r="A316" s="15" t="s">
        <v>135</v>
      </c>
      <c r="B316" s="35">
        <v>4</v>
      </c>
      <c r="C316" s="35">
        <v>10</v>
      </c>
      <c r="D316">
        <v>59011.360000000001</v>
      </c>
      <c r="E316" s="14" t="s">
        <v>59</v>
      </c>
      <c r="F316" s="14"/>
      <c r="G316" s="17">
        <v>10.80339220202</v>
      </c>
      <c r="H316" s="19">
        <v>4.8662236179520004</v>
      </c>
      <c r="I316" s="14"/>
      <c r="J316" s="14"/>
      <c r="K316" s="14"/>
      <c r="L316" s="14"/>
      <c r="M316" s="14"/>
      <c r="N316" s="14"/>
      <c r="O316" s="14"/>
    </row>
    <row r="317" spans="1:15" x14ac:dyDescent="0.2">
      <c r="A317" s="15" t="s">
        <v>46</v>
      </c>
      <c r="B317" s="35">
        <v>1</v>
      </c>
      <c r="C317" s="35">
        <v>1</v>
      </c>
      <c r="D317">
        <v>59077.89</v>
      </c>
      <c r="E317" s="16" t="s">
        <v>47</v>
      </c>
      <c r="F317" s="17">
        <v>1000.005</v>
      </c>
      <c r="G317" s="17">
        <v>1000.005</v>
      </c>
      <c r="H317" s="14"/>
      <c r="I317" s="14"/>
      <c r="J317" s="14"/>
      <c r="K317" s="14"/>
      <c r="L317" s="14"/>
      <c r="M317" s="14"/>
      <c r="N317" s="14"/>
      <c r="O317" s="14"/>
    </row>
    <row r="318" spans="1:15" x14ac:dyDescent="0.2">
      <c r="A318" s="15" t="s">
        <v>430</v>
      </c>
      <c r="B318" s="35">
        <v>16</v>
      </c>
      <c r="C318" s="35">
        <v>14</v>
      </c>
      <c r="D318">
        <v>59172.94</v>
      </c>
      <c r="E318" s="14" t="s">
        <v>59</v>
      </c>
      <c r="F318" s="14"/>
      <c r="G318" s="17">
        <v>2.475002475002E-2</v>
      </c>
      <c r="H318" s="14"/>
      <c r="I318" s="14"/>
      <c r="J318" s="14"/>
      <c r="K318" s="14"/>
      <c r="L318" s="14"/>
      <c r="M318" s="32">
        <v>4.950004950005E-3</v>
      </c>
      <c r="N318" s="14"/>
      <c r="O318" s="14"/>
    </row>
    <row r="319" spans="1:15" x14ac:dyDescent="0.2">
      <c r="A319" s="15" t="s">
        <v>137</v>
      </c>
      <c r="B319" s="35">
        <v>4</v>
      </c>
      <c r="C319" s="35">
        <v>12</v>
      </c>
      <c r="D319">
        <v>59229.97</v>
      </c>
      <c r="E319" s="14" t="s">
        <v>59</v>
      </c>
      <c r="F319" s="14"/>
      <c r="G319" s="17">
        <v>10.89001089001</v>
      </c>
      <c r="H319" s="14"/>
      <c r="I319" s="21">
        <v>6.4350064350059993E-2</v>
      </c>
      <c r="J319" s="14"/>
      <c r="K319" s="14"/>
      <c r="L319" s="14"/>
      <c r="M319" s="14"/>
      <c r="N319" s="14"/>
      <c r="O319" s="14"/>
    </row>
    <row r="320" spans="1:15" x14ac:dyDescent="0.2">
      <c r="A320" s="15" t="s">
        <v>406</v>
      </c>
      <c r="B320" s="35">
        <v>15</v>
      </c>
      <c r="C320" s="35">
        <v>14</v>
      </c>
      <c r="D320">
        <v>59294.13</v>
      </c>
      <c r="E320" s="14" t="s">
        <v>59</v>
      </c>
      <c r="F320" s="14"/>
      <c r="G320" s="17">
        <v>0.1237501237501</v>
      </c>
      <c r="H320" s="14"/>
      <c r="I320" s="14"/>
      <c r="J320" s="14"/>
      <c r="K320" s="14"/>
      <c r="L320" s="14"/>
      <c r="M320" s="32">
        <v>1.485001485001E-2</v>
      </c>
      <c r="N320" s="14"/>
      <c r="O320" s="14"/>
    </row>
    <row r="321" spans="1:15" x14ac:dyDescent="0.2">
      <c r="A321" s="15" t="s">
        <v>434</v>
      </c>
      <c r="B321" s="35">
        <v>16</v>
      </c>
      <c r="C321" s="35">
        <v>18</v>
      </c>
      <c r="D321">
        <v>59341.65</v>
      </c>
      <c r="E321" s="14" t="s">
        <v>59</v>
      </c>
      <c r="F321" s="14"/>
      <c r="G321" s="14"/>
      <c r="H321" s="14"/>
      <c r="I321" s="14"/>
      <c r="J321" s="14"/>
      <c r="K321" s="14"/>
      <c r="L321" s="29">
        <v>4.950004950005E-3</v>
      </c>
      <c r="M321" s="14"/>
      <c r="N321" s="23">
        <v>4.950004950005E-3</v>
      </c>
      <c r="O321" s="14"/>
    </row>
    <row r="322" spans="1:15" x14ac:dyDescent="0.2">
      <c r="A322" s="15" t="s">
        <v>421</v>
      </c>
      <c r="B322" s="35">
        <v>16</v>
      </c>
      <c r="C322" s="35">
        <v>5</v>
      </c>
      <c r="D322">
        <v>59517.49</v>
      </c>
      <c r="E322" s="30" t="s">
        <v>251</v>
      </c>
      <c r="F322" s="29">
        <v>4.950004950005E-3</v>
      </c>
      <c r="G322" s="14"/>
      <c r="H322" s="14"/>
      <c r="I322" s="14"/>
      <c r="J322" s="14"/>
      <c r="K322" s="14"/>
      <c r="L322" s="29">
        <v>4.950004950005E-3</v>
      </c>
      <c r="M322" s="14"/>
      <c r="N322" s="14"/>
      <c r="O322" s="14"/>
    </row>
    <row r="323" spans="1:15" x14ac:dyDescent="0.2">
      <c r="A323" s="15" t="s">
        <v>373</v>
      </c>
      <c r="B323" s="35">
        <v>14</v>
      </c>
      <c r="C323" s="35">
        <v>5</v>
      </c>
      <c r="D323">
        <v>59743.23</v>
      </c>
      <c r="E323" s="30" t="s">
        <v>251</v>
      </c>
      <c r="F323" s="29">
        <v>5.4450054450050002E-2</v>
      </c>
      <c r="G323" s="14"/>
      <c r="H323" s="14"/>
      <c r="I323" s="14"/>
      <c r="J323" s="14"/>
      <c r="K323" s="14"/>
      <c r="L323" s="29">
        <v>5.4450054450050002E-2</v>
      </c>
      <c r="M323" s="14"/>
      <c r="N323" s="14"/>
      <c r="O323" s="14"/>
    </row>
    <row r="324" spans="1:15" x14ac:dyDescent="0.2">
      <c r="A324" s="15" t="s">
        <v>133</v>
      </c>
      <c r="B324" s="35">
        <v>4</v>
      </c>
      <c r="C324" s="35">
        <v>8</v>
      </c>
      <c r="D324">
        <v>59850.16</v>
      </c>
      <c r="E324" s="20" t="s">
        <v>55</v>
      </c>
      <c r="F324" s="21">
        <v>6.4350064350059993E-2</v>
      </c>
      <c r="G324" s="14"/>
      <c r="H324" s="14"/>
      <c r="I324" s="21">
        <v>6.4350064350059993E-2</v>
      </c>
      <c r="J324" s="14"/>
      <c r="K324" s="14"/>
      <c r="L324" s="14"/>
      <c r="M324" s="14"/>
      <c r="N324" s="14"/>
      <c r="O324" s="14"/>
    </row>
    <row r="325" spans="1:15" x14ac:dyDescent="0.2">
      <c r="A325" s="15" t="s">
        <v>369</v>
      </c>
      <c r="B325" s="35">
        <v>14</v>
      </c>
      <c r="C325" s="35">
        <v>1</v>
      </c>
      <c r="D325">
        <v>60121.06</v>
      </c>
      <c r="E325" s="14" t="s">
        <v>59</v>
      </c>
      <c r="F325" s="14"/>
      <c r="G325" s="14"/>
      <c r="H325" s="14"/>
      <c r="I325" s="14"/>
      <c r="J325" s="25">
        <v>5.4450054450050002E-2</v>
      </c>
      <c r="K325" s="27">
        <v>5.4450054450050002E-2</v>
      </c>
      <c r="L325" s="14"/>
      <c r="M325" s="14"/>
      <c r="N325" s="14"/>
      <c r="O325" s="14"/>
    </row>
    <row r="326" spans="1:15" x14ac:dyDescent="0.2">
      <c r="A326" s="15" t="s">
        <v>180</v>
      </c>
      <c r="B326" s="35">
        <v>6</v>
      </c>
      <c r="C326" s="35">
        <v>7</v>
      </c>
      <c r="D326">
        <v>60144.82</v>
      </c>
      <c r="E326" s="20" t="s">
        <v>55</v>
      </c>
      <c r="F326" s="21">
        <v>6.9300069300070001E-3</v>
      </c>
      <c r="G326" s="14"/>
      <c r="H326" s="14"/>
      <c r="I326" s="21">
        <v>6.9300069300070001E-3</v>
      </c>
      <c r="J326" s="14"/>
      <c r="K326" s="14"/>
      <c r="L326" s="14"/>
      <c r="M326" s="14"/>
      <c r="N326" s="14"/>
      <c r="O326" s="14"/>
    </row>
    <row r="327" spans="1:15" x14ac:dyDescent="0.2">
      <c r="A327" s="15" t="s">
        <v>419</v>
      </c>
      <c r="B327" s="35">
        <v>16</v>
      </c>
      <c r="C327" s="35">
        <v>3</v>
      </c>
      <c r="D327">
        <v>60501.25</v>
      </c>
      <c r="E327" s="14" t="s">
        <v>59</v>
      </c>
      <c r="F327" s="14"/>
      <c r="G327" s="14"/>
      <c r="H327" s="14"/>
      <c r="I327" s="14"/>
      <c r="J327" s="25">
        <v>4.950004950005E-3</v>
      </c>
      <c r="K327" s="14"/>
      <c r="L327" s="29">
        <v>4.950004950005E-3</v>
      </c>
      <c r="M327" s="14"/>
      <c r="N327" s="14"/>
      <c r="O327" s="14"/>
    </row>
    <row r="328" spans="1:15" x14ac:dyDescent="0.2">
      <c r="A328" s="15" t="s">
        <v>178</v>
      </c>
      <c r="B328" s="35">
        <v>6</v>
      </c>
      <c r="C328" s="35">
        <v>5</v>
      </c>
      <c r="D328">
        <v>60629.57</v>
      </c>
      <c r="E328" s="18" t="s">
        <v>51</v>
      </c>
      <c r="F328" s="19">
        <v>0.21939310785669999</v>
      </c>
      <c r="G328" s="14"/>
      <c r="H328" s="19">
        <v>0.21939310785669999</v>
      </c>
      <c r="I328" s="14"/>
      <c r="J328" s="14"/>
      <c r="K328" s="14"/>
      <c r="L328" s="14"/>
      <c r="M328" s="14"/>
      <c r="N328" s="14"/>
      <c r="O328" s="14"/>
    </row>
    <row r="329" spans="1:15" x14ac:dyDescent="0.2">
      <c r="A329" s="15" t="s">
        <v>418</v>
      </c>
      <c r="B329" s="35">
        <v>16</v>
      </c>
      <c r="C329" s="35">
        <v>2</v>
      </c>
      <c r="D329">
        <v>61202.239999999998</v>
      </c>
      <c r="E329" s="14" t="s">
        <v>59</v>
      </c>
      <c r="F329" s="14"/>
      <c r="G329" s="14"/>
      <c r="H329" s="14"/>
      <c r="I329" s="14"/>
      <c r="J329" s="25">
        <v>4.950004950005E-3</v>
      </c>
      <c r="K329" s="27">
        <v>4.950004950005E-3</v>
      </c>
      <c r="L329" s="14"/>
      <c r="M329" s="14"/>
      <c r="N329" s="14"/>
      <c r="O329" s="14"/>
    </row>
    <row r="330" spans="1:15" x14ac:dyDescent="0.2">
      <c r="A330" s="15" t="s">
        <v>49</v>
      </c>
      <c r="B330" s="35">
        <v>1</v>
      </c>
      <c r="C330" s="35">
        <v>3</v>
      </c>
      <c r="D330">
        <v>61216.5</v>
      </c>
      <c r="E330" s="16" t="s">
        <v>47</v>
      </c>
      <c r="F330" s="17">
        <v>1000.005</v>
      </c>
      <c r="G330" s="17">
        <v>1000.005</v>
      </c>
      <c r="H330" s="14"/>
      <c r="I330" s="14"/>
      <c r="J330" s="14"/>
      <c r="K330" s="14"/>
      <c r="L330" s="14"/>
      <c r="M330" s="14"/>
      <c r="N330" s="14"/>
      <c r="O330" s="14"/>
    </row>
    <row r="331" spans="1:15" x14ac:dyDescent="0.2">
      <c r="A331" s="15" t="s">
        <v>166</v>
      </c>
      <c r="B331" s="35">
        <v>5</v>
      </c>
      <c r="C331" s="35">
        <v>17</v>
      </c>
      <c r="D331">
        <v>61349.57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x14ac:dyDescent="0.2">
      <c r="A332" s="15" t="s">
        <v>61</v>
      </c>
      <c r="B332" s="35">
        <v>1</v>
      </c>
      <c r="C332" s="35">
        <v>12</v>
      </c>
      <c r="D332">
        <v>61584.82</v>
      </c>
      <c r="E332" s="14" t="s">
        <v>59</v>
      </c>
      <c r="F332" s="14"/>
      <c r="G332" s="17">
        <v>1000.005</v>
      </c>
      <c r="H332" s="14"/>
      <c r="I332" s="21">
        <v>1.99512</v>
      </c>
      <c r="J332" s="14"/>
      <c r="K332" s="14"/>
      <c r="L332" s="14"/>
      <c r="M332" s="14"/>
      <c r="N332" s="14"/>
      <c r="O332" s="14"/>
    </row>
    <row r="333" spans="1:15" x14ac:dyDescent="0.2">
      <c r="A333" s="15" t="s">
        <v>93</v>
      </c>
      <c r="B333" s="35">
        <v>2</v>
      </c>
      <c r="C333" s="35">
        <v>16</v>
      </c>
      <c r="D333">
        <v>61824.81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x14ac:dyDescent="0.2">
      <c r="A334" s="15" t="s">
        <v>164</v>
      </c>
      <c r="B334" s="35">
        <v>5</v>
      </c>
      <c r="C334" s="35">
        <v>15</v>
      </c>
      <c r="D334">
        <v>61912.73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x14ac:dyDescent="0.2">
      <c r="A335" s="15" t="s">
        <v>112</v>
      </c>
      <c r="B335" s="35">
        <v>3</v>
      </c>
      <c r="C335" s="35">
        <v>11</v>
      </c>
      <c r="D335">
        <v>62570.95</v>
      </c>
      <c r="E335" s="14" t="s">
        <v>59</v>
      </c>
      <c r="F335" s="14"/>
      <c r="G335" s="17">
        <v>48.851350877889999</v>
      </c>
      <c r="H335" s="19">
        <v>22.753456120429998</v>
      </c>
      <c r="I335" s="14"/>
      <c r="J335" s="14"/>
      <c r="K335" s="14"/>
      <c r="L335" s="14"/>
      <c r="M335" s="14"/>
      <c r="N335" s="14"/>
      <c r="O335" s="14"/>
    </row>
    <row r="336" spans="1:15" x14ac:dyDescent="0.2">
      <c r="A336" s="15" t="s">
        <v>302</v>
      </c>
      <c r="B336" s="35">
        <v>11</v>
      </c>
      <c r="C336" s="35">
        <v>6</v>
      </c>
      <c r="D336">
        <v>62627.98</v>
      </c>
      <c r="E336" s="30" t="s">
        <v>251</v>
      </c>
      <c r="F336" s="29">
        <v>1.8810018810019999</v>
      </c>
      <c r="G336" s="14"/>
      <c r="H336" s="14"/>
      <c r="I336" s="14"/>
      <c r="J336" s="14"/>
      <c r="K336" s="14"/>
      <c r="L336" s="29">
        <v>1.8810018810019999</v>
      </c>
      <c r="M336" s="14"/>
      <c r="N336" s="14"/>
      <c r="O336" s="14"/>
    </row>
    <row r="337" spans="1:15" x14ac:dyDescent="0.2">
      <c r="A337" s="15" t="s">
        <v>217</v>
      </c>
      <c r="B337" s="35">
        <v>7</v>
      </c>
      <c r="C337" s="35">
        <v>20</v>
      </c>
      <c r="D337">
        <v>62682.63</v>
      </c>
      <c r="E337" s="26" t="s">
        <v>72</v>
      </c>
      <c r="F337" s="27">
        <v>1.485001485001E-2</v>
      </c>
      <c r="G337" s="14"/>
      <c r="H337" s="14"/>
      <c r="I337" s="14"/>
      <c r="J337" s="14"/>
      <c r="K337" s="27">
        <v>1.485001485001E-2</v>
      </c>
      <c r="L337" s="14"/>
      <c r="M337" s="14"/>
      <c r="N337" s="14"/>
      <c r="O337" s="14"/>
    </row>
    <row r="338" spans="1:15" x14ac:dyDescent="0.2">
      <c r="A338" s="15" t="s">
        <v>131</v>
      </c>
      <c r="B338" s="35">
        <v>4</v>
      </c>
      <c r="C338" s="35">
        <v>6</v>
      </c>
      <c r="D338">
        <v>62749.17</v>
      </c>
      <c r="E338" s="18" t="s">
        <v>51</v>
      </c>
      <c r="F338" s="19">
        <v>4.8051529543260001</v>
      </c>
      <c r="G338" s="14"/>
      <c r="H338" s="19">
        <v>4.8051529543260001</v>
      </c>
      <c r="I338" s="14"/>
      <c r="J338" s="14"/>
      <c r="K338" s="14"/>
      <c r="L338" s="14"/>
      <c r="M338" s="14"/>
      <c r="N338" s="14"/>
      <c r="O338" s="14"/>
    </row>
    <row r="339" spans="1:15" x14ac:dyDescent="0.2">
      <c r="A339" s="15" t="s">
        <v>397</v>
      </c>
      <c r="B339" s="35">
        <v>15</v>
      </c>
      <c r="C339" s="35">
        <v>5</v>
      </c>
      <c r="D339">
        <v>63020.06</v>
      </c>
      <c r="E339" s="30" t="s">
        <v>251</v>
      </c>
      <c r="F339" s="29">
        <v>1.485001485001E-2</v>
      </c>
      <c r="G339" s="14"/>
      <c r="H339" s="14"/>
      <c r="I339" s="14"/>
      <c r="J339" s="14"/>
      <c r="K339" s="14"/>
      <c r="L339" s="29">
        <v>1.485001485001E-2</v>
      </c>
      <c r="M339" s="14"/>
      <c r="N339" s="14"/>
      <c r="O339" s="14"/>
    </row>
    <row r="340" spans="1:15" x14ac:dyDescent="0.2">
      <c r="A340" s="15" t="s">
        <v>189</v>
      </c>
      <c r="B340" s="35">
        <v>6</v>
      </c>
      <c r="C340" s="35">
        <v>16</v>
      </c>
      <c r="D340">
        <v>63084.22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x14ac:dyDescent="0.2">
      <c r="A341" s="15" t="s">
        <v>50</v>
      </c>
      <c r="B341" s="35">
        <v>1</v>
      </c>
      <c r="C341" s="35">
        <v>4</v>
      </c>
      <c r="D341">
        <v>63105.599999999999</v>
      </c>
      <c r="E341" s="18" t="s">
        <v>51</v>
      </c>
      <c r="F341" s="19">
        <v>499.62336684069999</v>
      </c>
      <c r="G341" s="14"/>
      <c r="H341" s="19">
        <v>499.62336684069999</v>
      </c>
      <c r="I341" s="14"/>
      <c r="J341" s="14"/>
      <c r="K341" s="14"/>
      <c r="L341" s="14"/>
      <c r="M341" s="14"/>
      <c r="N341" s="14"/>
      <c r="O341" s="14"/>
    </row>
    <row r="342" spans="1:15" x14ac:dyDescent="0.2">
      <c r="A342" s="15" t="s">
        <v>132</v>
      </c>
      <c r="B342" s="35">
        <v>4</v>
      </c>
      <c r="C342" s="35">
        <v>7</v>
      </c>
      <c r="D342">
        <v>63773.32</v>
      </c>
      <c r="E342" s="20" t="s">
        <v>55</v>
      </c>
      <c r="F342" s="21">
        <v>6.4350064350059993E-2</v>
      </c>
      <c r="G342" s="14"/>
      <c r="H342" s="14"/>
      <c r="I342" s="21">
        <v>6.4350064350059993E-2</v>
      </c>
      <c r="J342" s="14"/>
      <c r="K342" s="14"/>
      <c r="L342" s="14"/>
      <c r="M342" s="14"/>
      <c r="N342" s="14"/>
      <c r="O342" s="14"/>
    </row>
    <row r="343" spans="1:15" x14ac:dyDescent="0.2">
      <c r="A343" s="15" t="s">
        <v>423</v>
      </c>
      <c r="B343" s="35">
        <v>16</v>
      </c>
      <c r="C343" s="35">
        <v>7</v>
      </c>
      <c r="D343">
        <v>64096.49</v>
      </c>
      <c r="E343" s="14" t="s">
        <v>59</v>
      </c>
      <c r="F343" s="14"/>
      <c r="G343" s="14"/>
      <c r="H343" s="14"/>
      <c r="I343" s="14"/>
      <c r="J343" s="14"/>
      <c r="K343" s="27">
        <v>4.950004950005E-3</v>
      </c>
      <c r="L343" s="29">
        <v>4.950004950005E-3</v>
      </c>
      <c r="M343" s="14"/>
      <c r="N343" s="14"/>
      <c r="O343" s="14"/>
    </row>
    <row r="344" spans="1:15" x14ac:dyDescent="0.2">
      <c r="A344" s="15" t="s">
        <v>90</v>
      </c>
      <c r="B344" s="35">
        <v>2</v>
      </c>
      <c r="C344" s="35">
        <v>13</v>
      </c>
      <c r="D344">
        <v>64310.35</v>
      </c>
      <c r="E344" s="14" t="s">
        <v>59</v>
      </c>
      <c r="F344" s="14"/>
      <c r="G344" s="17">
        <v>221.26522126520001</v>
      </c>
      <c r="H344" s="14"/>
      <c r="I344" s="21">
        <v>0.63360063360060004</v>
      </c>
      <c r="J344" s="14"/>
      <c r="K344" s="14"/>
      <c r="L344" s="14"/>
      <c r="M344" s="14"/>
      <c r="N344" s="14"/>
      <c r="O344" s="14"/>
    </row>
    <row r="345" spans="1:15" x14ac:dyDescent="0.2">
      <c r="A345" s="15" t="s">
        <v>323</v>
      </c>
      <c r="B345" s="35">
        <v>12</v>
      </c>
      <c r="C345" s="35">
        <v>3</v>
      </c>
      <c r="D345">
        <v>64426.79</v>
      </c>
      <c r="E345" s="14" t="s">
        <v>59</v>
      </c>
      <c r="F345" s="14"/>
      <c r="G345" s="14"/>
      <c r="H345" s="14"/>
      <c r="I345" s="14"/>
      <c r="J345" s="25">
        <v>0.5742005742006</v>
      </c>
      <c r="K345" s="14"/>
      <c r="L345" s="29">
        <v>0.5742005742006</v>
      </c>
      <c r="M345" s="14"/>
      <c r="N345" s="14"/>
      <c r="O345" s="14"/>
    </row>
    <row r="346" spans="1:15" x14ac:dyDescent="0.2">
      <c r="A346" s="15" t="s">
        <v>110</v>
      </c>
      <c r="B346" s="35">
        <v>3</v>
      </c>
      <c r="C346" s="35">
        <v>9</v>
      </c>
      <c r="D346">
        <v>64455.31</v>
      </c>
      <c r="E346" s="20" t="s">
        <v>55</v>
      </c>
      <c r="F346" s="21">
        <v>0.1980001980002</v>
      </c>
      <c r="G346" s="14"/>
      <c r="H346" s="14"/>
      <c r="I346" s="21">
        <v>0.1980001980002</v>
      </c>
      <c r="J346" s="14"/>
      <c r="K346" s="14"/>
      <c r="L346" s="14"/>
      <c r="M346" s="14"/>
      <c r="N346" s="14"/>
      <c r="O346" s="14"/>
    </row>
    <row r="347" spans="1:15" x14ac:dyDescent="0.2">
      <c r="A347" s="15" t="s">
        <v>194</v>
      </c>
      <c r="B347" s="35">
        <v>6</v>
      </c>
      <c r="C347" s="35">
        <v>21</v>
      </c>
      <c r="D347">
        <v>64823.62</v>
      </c>
      <c r="E347" s="26" t="s">
        <v>72</v>
      </c>
      <c r="F347" s="27">
        <v>5.4450054450050002E-2</v>
      </c>
      <c r="G347" s="14"/>
      <c r="H347" s="14"/>
      <c r="I347" s="14"/>
      <c r="J347" s="14"/>
      <c r="K347" s="27">
        <v>5.4450054450050002E-2</v>
      </c>
      <c r="L347" s="14"/>
      <c r="M347" s="14"/>
      <c r="N347" s="14"/>
      <c r="O347" s="14"/>
    </row>
    <row r="348" spans="1:15" x14ac:dyDescent="0.2">
      <c r="A348" s="15" t="s">
        <v>401</v>
      </c>
      <c r="B348" s="35">
        <v>15</v>
      </c>
      <c r="C348" s="35">
        <v>9</v>
      </c>
      <c r="D348">
        <v>64854.51</v>
      </c>
      <c r="E348" s="31" t="s">
        <v>256</v>
      </c>
      <c r="F348" s="32">
        <v>1.485001485001E-2</v>
      </c>
      <c r="G348" s="14"/>
      <c r="H348" s="14"/>
      <c r="I348" s="14"/>
      <c r="J348" s="14"/>
      <c r="K348" s="14"/>
      <c r="L348" s="14"/>
      <c r="M348" s="32">
        <v>1.485001485001E-2</v>
      </c>
      <c r="N348" s="14"/>
      <c r="O348" s="14"/>
    </row>
    <row r="349" spans="1:15" x14ac:dyDescent="0.2">
      <c r="A349" s="15" t="s">
        <v>222</v>
      </c>
      <c r="B349" s="35">
        <v>8</v>
      </c>
      <c r="C349" s="35">
        <v>1</v>
      </c>
      <c r="D349">
        <v>64966.2</v>
      </c>
      <c r="E349" s="16" t="s">
        <v>47</v>
      </c>
      <c r="F349" s="17">
        <v>2.475002475002E-2</v>
      </c>
      <c r="G349" s="17">
        <v>2.475002475002E-2</v>
      </c>
      <c r="H349" s="14"/>
      <c r="I349" s="14"/>
      <c r="J349" s="14"/>
      <c r="K349" s="14"/>
      <c r="L349" s="14"/>
      <c r="M349" s="14"/>
      <c r="N349" s="14"/>
      <c r="O349" s="14"/>
    </row>
    <row r="350" spans="1:15" x14ac:dyDescent="0.2">
      <c r="A350" s="15" t="s">
        <v>67</v>
      </c>
      <c r="B350" s="35">
        <v>1</v>
      </c>
      <c r="C350" s="35">
        <v>17</v>
      </c>
      <c r="D350">
        <v>64980.45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x14ac:dyDescent="0.2">
      <c r="A351" s="15" t="s">
        <v>78</v>
      </c>
      <c r="B351" s="35">
        <v>2</v>
      </c>
      <c r="C351" s="35">
        <v>1</v>
      </c>
      <c r="D351">
        <v>65006.59</v>
      </c>
      <c r="E351" s="16" t="s">
        <v>47</v>
      </c>
      <c r="F351" s="17">
        <v>221.26522126520001</v>
      </c>
      <c r="G351" s="17">
        <v>221.26522126520001</v>
      </c>
      <c r="H351" s="14"/>
      <c r="I351" s="14"/>
      <c r="J351" s="14"/>
      <c r="K351" s="14"/>
      <c r="L351" s="14"/>
      <c r="M351" s="14"/>
      <c r="N351" s="14"/>
      <c r="O351" s="14"/>
    </row>
    <row r="352" spans="1:15" x14ac:dyDescent="0.2">
      <c r="A352" s="15" t="s">
        <v>162</v>
      </c>
      <c r="B352" s="35">
        <v>5</v>
      </c>
      <c r="C352" s="35">
        <v>13</v>
      </c>
      <c r="D352">
        <v>65168.17</v>
      </c>
      <c r="E352" s="14" t="s">
        <v>59</v>
      </c>
      <c r="F352" s="14"/>
      <c r="G352" s="17">
        <v>2.4007524007519998</v>
      </c>
      <c r="H352" s="14"/>
      <c r="I352" s="21">
        <v>2.079002079002E-2</v>
      </c>
      <c r="J352" s="14"/>
      <c r="K352" s="14"/>
      <c r="L352" s="14"/>
      <c r="M352" s="14"/>
      <c r="N352" s="14"/>
      <c r="O352" s="14"/>
    </row>
    <row r="353" spans="1:15" x14ac:dyDescent="0.2">
      <c r="A353" s="15" t="s">
        <v>53</v>
      </c>
      <c r="B353" s="35">
        <v>1</v>
      </c>
      <c r="C353" s="35">
        <v>6</v>
      </c>
      <c r="D353">
        <v>65496.09</v>
      </c>
      <c r="E353" s="18" t="s">
        <v>51</v>
      </c>
      <c r="F353" s="19">
        <v>499.62336684069999</v>
      </c>
      <c r="G353" s="14"/>
      <c r="H353" s="19">
        <v>499.62336684069999</v>
      </c>
      <c r="I353" s="14"/>
      <c r="J353" s="14"/>
      <c r="K353" s="14"/>
      <c r="L353" s="14"/>
      <c r="M353" s="14"/>
      <c r="N353" s="14"/>
      <c r="O353" s="14"/>
    </row>
    <row r="354" spans="1:15" x14ac:dyDescent="0.2">
      <c r="A354" s="15" t="s">
        <v>371</v>
      </c>
      <c r="B354" s="35">
        <v>14</v>
      </c>
      <c r="C354" s="35">
        <v>3</v>
      </c>
      <c r="D354">
        <v>65522.23</v>
      </c>
      <c r="E354" s="14" t="s">
        <v>59</v>
      </c>
      <c r="F354" s="14"/>
      <c r="G354" s="14"/>
      <c r="H354" s="14"/>
      <c r="I354" s="14"/>
      <c r="J354" s="25">
        <v>5.4450054450050002E-2</v>
      </c>
      <c r="K354" s="14"/>
      <c r="L354" s="29">
        <v>5.4450054450050002E-2</v>
      </c>
      <c r="M354" s="14"/>
      <c r="N354" s="14"/>
      <c r="O354" s="14"/>
    </row>
    <row r="355" spans="1:15" x14ac:dyDescent="0.2">
      <c r="A355" s="15" t="s">
        <v>152</v>
      </c>
      <c r="B355" s="35">
        <v>5</v>
      </c>
      <c r="C355" s="35">
        <v>3</v>
      </c>
      <c r="D355">
        <v>65667.179999999993</v>
      </c>
      <c r="E355" s="16" t="s">
        <v>47</v>
      </c>
      <c r="F355" s="17">
        <v>2.4007524007519998</v>
      </c>
      <c r="G355" s="17">
        <v>2.4007524007519998</v>
      </c>
      <c r="H355" s="14"/>
      <c r="I355" s="14"/>
      <c r="J355" s="14"/>
      <c r="K355" s="14"/>
      <c r="L355" s="14"/>
      <c r="M355" s="14"/>
      <c r="N355" s="14"/>
      <c r="O355" s="14"/>
    </row>
    <row r="356" spans="1:15" x14ac:dyDescent="0.2">
      <c r="A356" s="15" t="s">
        <v>156</v>
      </c>
      <c r="B356" s="35">
        <v>5</v>
      </c>
      <c r="C356" s="35">
        <v>7</v>
      </c>
      <c r="D356">
        <v>65681.440000000002</v>
      </c>
      <c r="E356" s="20" t="s">
        <v>55</v>
      </c>
      <c r="F356" s="21">
        <v>2.079002079002E-2</v>
      </c>
      <c r="G356" s="14"/>
      <c r="H356" s="14"/>
      <c r="I356" s="21">
        <v>2.079002079002E-2</v>
      </c>
      <c r="J356" s="14"/>
      <c r="K356" s="14"/>
      <c r="L356" s="14"/>
      <c r="M356" s="14"/>
      <c r="N356" s="14"/>
      <c r="O356" s="14"/>
    </row>
    <row r="357" spans="1:15" x14ac:dyDescent="0.2">
      <c r="A357" s="15" t="s">
        <v>107</v>
      </c>
      <c r="B357" s="35">
        <v>3</v>
      </c>
      <c r="C357" s="35">
        <v>6</v>
      </c>
      <c r="D357">
        <v>66413.320000000007</v>
      </c>
      <c r="E357" s="18" t="s">
        <v>51</v>
      </c>
      <c r="F357" s="19">
        <v>22.727863061379999</v>
      </c>
      <c r="G357" s="14"/>
      <c r="H357" s="19">
        <v>22.727863061379999</v>
      </c>
      <c r="I357" s="14"/>
      <c r="J357" s="14"/>
      <c r="K357" s="14"/>
      <c r="L357" s="14"/>
      <c r="M357" s="14"/>
      <c r="N357" s="14"/>
      <c r="O357" s="14"/>
    </row>
    <row r="358" spans="1:15" x14ac:dyDescent="0.2">
      <c r="A358" s="15" t="s">
        <v>184</v>
      </c>
      <c r="B358" s="35">
        <v>6</v>
      </c>
      <c r="C358" s="35">
        <v>11</v>
      </c>
      <c r="D358">
        <v>67154.7</v>
      </c>
      <c r="E358" s="14" t="s">
        <v>59</v>
      </c>
      <c r="F358" s="14"/>
      <c r="G358" s="17">
        <v>0.54018458045600004</v>
      </c>
      <c r="H358" s="19">
        <v>0.2195967750984</v>
      </c>
      <c r="I358" s="14"/>
      <c r="J358" s="14"/>
      <c r="K358" s="14"/>
      <c r="L358" s="14"/>
      <c r="M358" s="14"/>
      <c r="N358" s="14"/>
      <c r="O358" s="14"/>
    </row>
    <row r="359" spans="1:15" x14ac:dyDescent="0.2">
      <c r="A359" s="15" t="s">
        <v>409</v>
      </c>
      <c r="B359" s="35">
        <v>15</v>
      </c>
      <c r="C359" s="35">
        <v>17</v>
      </c>
      <c r="D359">
        <v>67392.33</v>
      </c>
      <c r="E359" s="14" t="s">
        <v>59</v>
      </c>
      <c r="F359" s="14"/>
      <c r="G359" s="14"/>
      <c r="H359" s="14"/>
      <c r="I359" s="14"/>
      <c r="J359" s="14"/>
      <c r="K359" s="14"/>
      <c r="L359" s="29">
        <v>1.485001485001E-2</v>
      </c>
      <c r="M359" s="14"/>
      <c r="N359" s="23">
        <v>1.485001485001E-2</v>
      </c>
      <c r="O359" s="14"/>
    </row>
    <row r="360" spans="1:15" x14ac:dyDescent="0.2">
      <c r="A360" s="15" t="s">
        <v>402</v>
      </c>
      <c r="B360" s="35">
        <v>15</v>
      </c>
      <c r="C360" s="35">
        <v>10</v>
      </c>
      <c r="D360">
        <v>67556.289999999994</v>
      </c>
      <c r="E360" s="31" t="s">
        <v>256</v>
      </c>
      <c r="F360" s="32">
        <v>1.485001485001E-2</v>
      </c>
      <c r="G360" s="14"/>
      <c r="H360" s="14"/>
      <c r="I360" s="14"/>
      <c r="J360" s="14"/>
      <c r="K360" s="14"/>
      <c r="L360" s="14"/>
      <c r="M360" s="32">
        <v>1.485001485001E-2</v>
      </c>
      <c r="N360" s="14"/>
      <c r="O360" s="14"/>
    </row>
    <row r="361" spans="1:15" x14ac:dyDescent="0.2">
      <c r="A361" s="15" t="s">
        <v>404</v>
      </c>
      <c r="B361" s="35">
        <v>15</v>
      </c>
      <c r="C361" s="35">
        <v>12</v>
      </c>
      <c r="D361">
        <v>67613.31</v>
      </c>
      <c r="E361" s="14" t="s">
        <v>59</v>
      </c>
      <c r="F361" s="14"/>
      <c r="G361" s="14"/>
      <c r="H361" s="14"/>
      <c r="I361" s="21">
        <v>1.980001980002E-3</v>
      </c>
      <c r="J361" s="14"/>
      <c r="K361" s="14"/>
      <c r="L361" s="14"/>
      <c r="M361" s="32">
        <v>1.485001485001E-2</v>
      </c>
      <c r="N361" s="14"/>
      <c r="O361" s="14"/>
    </row>
    <row r="362" spans="1:15" x14ac:dyDescent="0.2">
      <c r="A362" s="15" t="s">
        <v>176</v>
      </c>
      <c r="B362" s="35">
        <v>6</v>
      </c>
      <c r="C362" s="35">
        <v>3</v>
      </c>
      <c r="D362">
        <v>67741.63</v>
      </c>
      <c r="E362" s="16" t="s">
        <v>47</v>
      </c>
      <c r="F362" s="17">
        <v>0.51975051975050002</v>
      </c>
      <c r="G362" s="17">
        <v>0.51975051975050002</v>
      </c>
      <c r="H362" s="14"/>
      <c r="I362" s="14"/>
      <c r="J362" s="14"/>
      <c r="K362" s="14"/>
      <c r="L362" s="14"/>
      <c r="M362" s="14"/>
      <c r="N362" s="14"/>
      <c r="O362" s="14"/>
    </row>
    <row r="363" spans="1:15" x14ac:dyDescent="0.2">
      <c r="A363" s="15" t="s">
        <v>94</v>
      </c>
      <c r="B363" s="35">
        <v>2</v>
      </c>
      <c r="C363" s="35">
        <v>17</v>
      </c>
      <c r="D363">
        <v>68064.800000000003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x14ac:dyDescent="0.2">
      <c r="A364" s="15" t="s">
        <v>347</v>
      </c>
      <c r="B364" s="35">
        <v>13</v>
      </c>
      <c r="C364" s="35">
        <v>3</v>
      </c>
      <c r="D364">
        <v>68276.28</v>
      </c>
      <c r="E364" s="14" t="s">
        <v>59</v>
      </c>
      <c r="F364" s="14"/>
      <c r="G364" s="14"/>
      <c r="H364" s="14"/>
      <c r="I364" s="14"/>
      <c r="J364" s="25">
        <v>0.17325017325020001</v>
      </c>
      <c r="K364" s="14"/>
      <c r="L364" s="29">
        <v>0.17325017325020001</v>
      </c>
      <c r="M364" s="14"/>
      <c r="N364" s="14"/>
      <c r="O364" s="14"/>
    </row>
    <row r="365" spans="1:15" x14ac:dyDescent="0.2">
      <c r="A365" s="15" t="s">
        <v>192</v>
      </c>
      <c r="B365" s="35">
        <v>6</v>
      </c>
      <c r="C365" s="35">
        <v>19</v>
      </c>
      <c r="D365">
        <v>68435.490000000005</v>
      </c>
      <c r="E365" s="24" t="s">
        <v>69</v>
      </c>
      <c r="F365" s="25">
        <v>5.4450054450050002E-2</v>
      </c>
      <c r="G365" s="14"/>
      <c r="H365" s="14"/>
      <c r="I365" s="14"/>
      <c r="J365" s="25">
        <v>5.4450054450050002E-2</v>
      </c>
      <c r="K365" s="14"/>
      <c r="L365" s="14"/>
      <c r="M365" s="14"/>
      <c r="N365" s="14"/>
      <c r="O365" s="14"/>
    </row>
    <row r="366" spans="1:15" x14ac:dyDescent="0.2">
      <c r="A366" s="15" t="s">
        <v>158</v>
      </c>
      <c r="B366" s="35">
        <v>5</v>
      </c>
      <c r="C366" s="35">
        <v>9</v>
      </c>
      <c r="D366">
        <v>68993.91</v>
      </c>
      <c r="E366" s="20" t="s">
        <v>55</v>
      </c>
      <c r="F366" s="21">
        <v>2.079002079002E-2</v>
      </c>
      <c r="G366" s="14"/>
      <c r="H366" s="14"/>
      <c r="I366" s="21">
        <v>2.079002079002E-2</v>
      </c>
      <c r="J366" s="14"/>
      <c r="K366" s="14"/>
      <c r="L366" s="14"/>
      <c r="M366" s="14"/>
      <c r="N366" s="14"/>
      <c r="O366" s="14"/>
    </row>
    <row r="367" spans="1:15" x14ac:dyDescent="0.2">
      <c r="A367" s="15" t="s">
        <v>82</v>
      </c>
      <c r="B367" s="35">
        <v>2</v>
      </c>
      <c r="C367" s="35">
        <v>5</v>
      </c>
      <c r="D367">
        <v>69117.47</v>
      </c>
      <c r="E367" s="18" t="s">
        <v>51</v>
      </c>
      <c r="F367" s="19">
        <v>106.4962726305</v>
      </c>
      <c r="G367" s="14"/>
      <c r="H367" s="19">
        <v>106.4962726305</v>
      </c>
      <c r="I367" s="14"/>
      <c r="J367" s="14"/>
      <c r="K367" s="14"/>
      <c r="L367" s="14"/>
      <c r="M367" s="14"/>
      <c r="N367" s="14"/>
      <c r="O367" s="14"/>
    </row>
    <row r="368" spans="1:15" x14ac:dyDescent="0.2">
      <c r="A368" s="15" t="s">
        <v>417</v>
      </c>
      <c r="B368" s="35">
        <v>16</v>
      </c>
      <c r="C368" s="35">
        <v>1</v>
      </c>
      <c r="D368">
        <v>69248.160000000003</v>
      </c>
      <c r="E368" s="14" t="s">
        <v>59</v>
      </c>
      <c r="F368" s="14"/>
      <c r="G368" s="14"/>
      <c r="H368" s="14"/>
      <c r="I368" s="14"/>
      <c r="J368" s="25">
        <v>4.950004950005E-3</v>
      </c>
      <c r="K368" s="27">
        <v>4.950004950005E-3</v>
      </c>
      <c r="L368" s="14"/>
      <c r="M368" s="14"/>
      <c r="N368" s="14"/>
      <c r="O368" s="14"/>
    </row>
    <row r="369" spans="1:15" x14ac:dyDescent="0.2">
      <c r="A369" s="15" t="s">
        <v>186</v>
      </c>
      <c r="B369" s="35">
        <v>6</v>
      </c>
      <c r="C369" s="35">
        <v>13</v>
      </c>
      <c r="D369">
        <v>69426.38</v>
      </c>
      <c r="E369" s="14" t="s">
        <v>59</v>
      </c>
      <c r="F369" s="14"/>
      <c r="G369" s="17">
        <v>0.51975051975050002</v>
      </c>
      <c r="H369" s="14"/>
      <c r="I369" s="21">
        <v>6.9300069300070001E-3</v>
      </c>
      <c r="J369" s="14"/>
      <c r="K369" s="14"/>
      <c r="L369" s="14"/>
      <c r="M369" s="14"/>
      <c r="N369" s="14"/>
      <c r="O369" s="14"/>
    </row>
    <row r="370" spans="1:15" x14ac:dyDescent="0.2">
      <c r="A370" s="15" t="s">
        <v>350</v>
      </c>
      <c r="B370" s="35">
        <v>13</v>
      </c>
      <c r="C370" s="35">
        <v>6</v>
      </c>
      <c r="D370">
        <v>69942.02</v>
      </c>
      <c r="E370" s="30" t="s">
        <v>251</v>
      </c>
      <c r="F370" s="29">
        <v>0.17325017325020001</v>
      </c>
      <c r="G370" s="14"/>
      <c r="H370" s="14"/>
      <c r="I370" s="14"/>
      <c r="J370" s="14"/>
      <c r="K370" s="14"/>
      <c r="L370" s="29">
        <v>0.17325017325020001</v>
      </c>
      <c r="M370" s="14"/>
      <c r="N370" s="14"/>
      <c r="O370" s="14"/>
    </row>
    <row r="371" spans="1:15" x14ac:dyDescent="0.2">
      <c r="A371" s="15" t="s">
        <v>153</v>
      </c>
      <c r="B371" s="35">
        <v>5</v>
      </c>
      <c r="C371" s="35">
        <v>4</v>
      </c>
      <c r="D371">
        <v>70961.429999999993</v>
      </c>
      <c r="E371" s="18" t="s">
        <v>51</v>
      </c>
      <c r="F371" s="19">
        <v>1.0389803438909999</v>
      </c>
      <c r="G371" s="14"/>
      <c r="H371" s="19">
        <v>1.0389803438909999</v>
      </c>
      <c r="I371" s="14"/>
      <c r="J371" s="14"/>
      <c r="K371" s="14"/>
      <c r="L371" s="14"/>
      <c r="M371" s="14"/>
      <c r="N371" s="14"/>
      <c r="O371" s="14"/>
    </row>
    <row r="372" spans="1:15" x14ac:dyDescent="0.2">
      <c r="A372" s="15" t="s">
        <v>151</v>
      </c>
      <c r="B372" s="35">
        <v>5</v>
      </c>
      <c r="C372" s="35">
        <v>2</v>
      </c>
      <c r="D372">
        <v>71543.600000000006</v>
      </c>
      <c r="E372" s="16" t="s">
        <v>47</v>
      </c>
      <c r="F372" s="17">
        <v>2.4007524007519998</v>
      </c>
      <c r="G372" s="17">
        <v>2.4007524007519998</v>
      </c>
      <c r="H372" s="14"/>
      <c r="I372" s="14"/>
      <c r="J372" s="14"/>
      <c r="K372" s="14"/>
      <c r="L372" s="14"/>
      <c r="M372" s="14"/>
      <c r="N372" s="14"/>
      <c r="O372" s="14"/>
    </row>
    <row r="373" spans="1:15" x14ac:dyDescent="0.2">
      <c r="A373" s="15" t="s">
        <v>193</v>
      </c>
      <c r="B373" s="35">
        <v>6</v>
      </c>
      <c r="C373" s="35">
        <v>20</v>
      </c>
      <c r="D373">
        <v>71545.98</v>
      </c>
      <c r="E373" s="26" t="s">
        <v>72</v>
      </c>
      <c r="F373" s="27">
        <v>5.4450054450050002E-2</v>
      </c>
      <c r="G373" s="14"/>
      <c r="H373" s="14"/>
      <c r="I373" s="14"/>
      <c r="J373" s="14"/>
      <c r="K373" s="27">
        <v>5.4450054450050002E-2</v>
      </c>
      <c r="L373" s="14"/>
      <c r="M373" s="14"/>
      <c r="N373" s="14"/>
      <c r="O373" s="14"/>
    </row>
    <row r="374" spans="1:15" x14ac:dyDescent="0.2">
      <c r="A374" s="15" t="s">
        <v>174</v>
      </c>
      <c r="B374" s="35">
        <v>6</v>
      </c>
      <c r="C374" s="35">
        <v>1</v>
      </c>
      <c r="D374">
        <v>71671.92</v>
      </c>
      <c r="E374" s="16" t="s">
        <v>47</v>
      </c>
      <c r="F374" s="17">
        <v>0.51975051975050002</v>
      </c>
      <c r="G374" s="17">
        <v>0.51975051975050002</v>
      </c>
      <c r="H374" s="14"/>
      <c r="I374" s="14"/>
      <c r="J374" s="14"/>
      <c r="K374" s="14"/>
      <c r="L374" s="14"/>
      <c r="M374" s="14"/>
      <c r="N374" s="14"/>
      <c r="O374" s="14"/>
    </row>
    <row r="375" spans="1:15" x14ac:dyDescent="0.2">
      <c r="A375" s="15" t="s">
        <v>407</v>
      </c>
      <c r="B375" s="35">
        <v>15</v>
      </c>
      <c r="C375" s="35">
        <v>15</v>
      </c>
      <c r="D375">
        <v>72363.41</v>
      </c>
      <c r="E375" s="22" t="s">
        <v>64</v>
      </c>
      <c r="F375" s="23">
        <v>1.485001485001E-2</v>
      </c>
      <c r="G375" s="14"/>
      <c r="H375" s="14"/>
      <c r="I375" s="14"/>
      <c r="J375" s="14"/>
      <c r="K375" s="14"/>
      <c r="L375" s="14"/>
      <c r="M375" s="14"/>
      <c r="N375" s="23">
        <v>1.485001485001E-2</v>
      </c>
      <c r="O375" s="14"/>
    </row>
    <row r="376" spans="1:15" x14ac:dyDescent="0.2">
      <c r="A376" s="15" t="s">
        <v>154</v>
      </c>
      <c r="B376" s="35">
        <v>5</v>
      </c>
      <c r="C376" s="35">
        <v>5</v>
      </c>
      <c r="D376">
        <v>73534.89</v>
      </c>
      <c r="E376" s="18" t="s">
        <v>51</v>
      </c>
      <c r="F376" s="19">
        <v>1.0389803438909999</v>
      </c>
      <c r="G376" s="14"/>
      <c r="H376" s="19">
        <v>1.0389803438909999</v>
      </c>
      <c r="I376" s="14"/>
      <c r="J376" s="14"/>
      <c r="K376" s="14"/>
      <c r="L376" s="14"/>
      <c r="M376" s="14"/>
      <c r="N376" s="14"/>
      <c r="O376" s="14"/>
    </row>
    <row r="377" spans="1:15" x14ac:dyDescent="0.2">
      <c r="A377" s="15" t="s">
        <v>170</v>
      </c>
      <c r="B377" s="35">
        <v>5</v>
      </c>
      <c r="C377" s="35">
        <v>21</v>
      </c>
      <c r="D377">
        <v>75383.59</v>
      </c>
      <c r="E377" s="26" t="s">
        <v>72</v>
      </c>
      <c r="F377" s="27">
        <v>0.17325017325020001</v>
      </c>
      <c r="G377" s="14"/>
      <c r="H377" s="14"/>
      <c r="I377" s="14"/>
      <c r="J377" s="14"/>
      <c r="K377" s="27">
        <v>0.17325017325020001</v>
      </c>
      <c r="L377" s="14"/>
      <c r="M377" s="14"/>
      <c r="N377" s="14"/>
      <c r="O377" s="14"/>
    </row>
    <row r="378" spans="1:15" x14ac:dyDescent="0.2">
      <c r="A378" s="15" t="s">
        <v>399</v>
      </c>
      <c r="B378" s="35">
        <v>15</v>
      </c>
      <c r="C378" s="35">
        <v>7</v>
      </c>
      <c r="D378">
        <v>76640.63</v>
      </c>
      <c r="E378" s="14" t="s">
        <v>59</v>
      </c>
      <c r="F378" s="14"/>
      <c r="G378" s="14"/>
      <c r="H378" s="14"/>
      <c r="I378" s="14"/>
      <c r="J378" s="14"/>
      <c r="K378" s="27">
        <v>1.485001485001E-2</v>
      </c>
      <c r="L378" s="29">
        <v>1.485001485001E-2</v>
      </c>
      <c r="M378" s="14"/>
      <c r="N378" s="14"/>
      <c r="O378" s="14"/>
    </row>
    <row r="379" spans="1:15" x14ac:dyDescent="0.2">
      <c r="A379" s="15" t="s">
        <v>301</v>
      </c>
      <c r="B379" s="35">
        <v>11</v>
      </c>
      <c r="C379" s="35">
        <v>5</v>
      </c>
      <c r="D379">
        <v>77788.34</v>
      </c>
      <c r="E379" s="30" t="s">
        <v>251</v>
      </c>
      <c r="F379" s="29">
        <v>1.8810018810019999</v>
      </c>
      <c r="G379" s="14"/>
      <c r="H379" s="14"/>
      <c r="I379" s="14"/>
      <c r="J379" s="14"/>
      <c r="K379" s="14"/>
      <c r="L379" s="29">
        <v>1.8810018810019999</v>
      </c>
      <c r="M379" s="14"/>
      <c r="N379" s="14"/>
      <c r="O379" s="14"/>
    </row>
    <row r="380" spans="1:15" x14ac:dyDescent="0.2">
      <c r="A380" s="15" t="s">
        <v>150</v>
      </c>
      <c r="B380" s="35">
        <v>5</v>
      </c>
      <c r="C380" s="35">
        <v>1</v>
      </c>
      <c r="D380">
        <v>79805.77</v>
      </c>
      <c r="E380" s="16" t="s">
        <v>47</v>
      </c>
      <c r="F380" s="17">
        <v>2.4007524007519998</v>
      </c>
      <c r="G380" s="17">
        <v>2.4007524007519998</v>
      </c>
      <c r="H380" s="14"/>
      <c r="I380" s="14"/>
      <c r="J380" s="14"/>
      <c r="K380" s="14"/>
      <c r="L380" s="14"/>
      <c r="M380" s="14"/>
      <c r="N380" s="14"/>
      <c r="O380" s="14"/>
    </row>
    <row r="381" spans="1:15" x14ac:dyDescent="0.2">
      <c r="A381" s="15" t="s">
        <v>106</v>
      </c>
      <c r="B381" s="35">
        <v>3</v>
      </c>
      <c r="C381" s="35">
        <v>5</v>
      </c>
      <c r="D381">
        <v>80292.89</v>
      </c>
      <c r="E381" s="18" t="s">
        <v>51</v>
      </c>
      <c r="F381" s="19">
        <v>22.727863061379999</v>
      </c>
      <c r="G381" s="14"/>
      <c r="H381" s="19">
        <v>22.727863061379999</v>
      </c>
      <c r="I381" s="14"/>
      <c r="J381" s="14"/>
      <c r="K381" s="14"/>
      <c r="L381" s="14"/>
      <c r="M381" s="14"/>
      <c r="N381" s="14"/>
      <c r="O381" s="14"/>
    </row>
    <row r="382" spans="1:15" x14ac:dyDescent="0.2">
      <c r="A382" s="15" t="s">
        <v>81</v>
      </c>
      <c r="B382" s="35">
        <v>2</v>
      </c>
      <c r="C382" s="35">
        <v>4</v>
      </c>
      <c r="D382">
        <v>80765.77</v>
      </c>
      <c r="E382" s="18" t="s">
        <v>51</v>
      </c>
      <c r="F382" s="19">
        <v>106.4962726305</v>
      </c>
      <c r="G382" s="14"/>
      <c r="H382" s="19">
        <v>106.4962726305</v>
      </c>
      <c r="I382" s="14"/>
      <c r="J382" s="14"/>
      <c r="K382" s="14"/>
      <c r="L382" s="14"/>
      <c r="M382" s="14"/>
      <c r="N382" s="14"/>
      <c r="O382" s="14"/>
    </row>
    <row r="383" spans="1:15" x14ac:dyDescent="0.2">
      <c r="A383" s="15" t="s">
        <v>325</v>
      </c>
      <c r="B383" s="35">
        <v>12</v>
      </c>
      <c r="C383" s="35">
        <v>5</v>
      </c>
      <c r="D383">
        <v>81369.33</v>
      </c>
      <c r="E383" s="30" t="s">
        <v>251</v>
      </c>
      <c r="F383" s="29">
        <v>0.5742005742006</v>
      </c>
      <c r="G383" s="14"/>
      <c r="H383" s="14"/>
      <c r="I383" s="14"/>
      <c r="J383" s="14"/>
      <c r="K383" s="14"/>
      <c r="L383" s="29">
        <v>0.5742005742006</v>
      </c>
      <c r="M383" s="14"/>
      <c r="N383" s="14"/>
      <c r="O383" s="14"/>
    </row>
    <row r="384" spans="1:15" x14ac:dyDescent="0.2">
      <c r="A384" s="15" t="s">
        <v>188</v>
      </c>
      <c r="B384" s="35">
        <v>6</v>
      </c>
      <c r="C384" s="35">
        <v>15</v>
      </c>
      <c r="D384">
        <v>85651.3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x14ac:dyDescent="0.2">
      <c r="A385" s="15" t="s">
        <v>179</v>
      </c>
      <c r="B385" s="35">
        <v>6</v>
      </c>
      <c r="C385" s="35">
        <v>6</v>
      </c>
      <c r="D385">
        <v>86544.76</v>
      </c>
      <c r="E385" s="18" t="s">
        <v>51</v>
      </c>
      <c r="F385" s="19">
        <v>0.21939310785669999</v>
      </c>
      <c r="G385" s="14"/>
      <c r="H385" s="19">
        <v>0.21939310785669999</v>
      </c>
      <c r="I385" s="14"/>
      <c r="J385" s="14"/>
      <c r="K385" s="14"/>
      <c r="L385" s="14"/>
      <c r="M385" s="14"/>
      <c r="N385" s="14"/>
      <c r="O385" s="14"/>
    </row>
  </sheetData>
  <autoFilter ref="A1:O385" xr:uid="{13538D90-924B-414A-BCC0-72F8E92DC34F}"/>
  <sortState xmlns:xlrd2="http://schemas.microsoft.com/office/spreadsheetml/2017/richdata2" ref="A2:O385">
    <sortCondition ref="D2:D3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72B-4023-AF45-9C0B-B99642AD7F11}">
  <dimension ref="A1:O385"/>
  <sheetViews>
    <sheetView workbookViewId="0">
      <selection activeCell="A2" sqref="A2:O385"/>
    </sheetView>
  </sheetViews>
  <sheetFormatPr baseColWidth="10" defaultColWidth="10.6640625" defaultRowHeight="16" x14ac:dyDescent="0.2"/>
  <sheetData>
    <row r="1" spans="1:15" ht="29" x14ac:dyDescent="0.2">
      <c r="A1" s="36" t="s">
        <v>28</v>
      </c>
      <c r="B1" s="36" t="s">
        <v>29</v>
      </c>
      <c r="C1" s="36" t="s">
        <v>30</v>
      </c>
      <c r="D1" s="36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x14ac:dyDescent="0.2">
      <c r="A2" s="37" t="s">
        <v>46</v>
      </c>
      <c r="B2" s="38">
        <v>1</v>
      </c>
      <c r="C2" s="38">
        <v>1</v>
      </c>
      <c r="D2">
        <v>195.15</v>
      </c>
      <c r="E2" s="16" t="s">
        <v>47</v>
      </c>
      <c r="F2" s="17">
        <v>1000.005</v>
      </c>
      <c r="G2" s="17">
        <v>1000.005</v>
      </c>
      <c r="H2" s="14"/>
      <c r="I2" s="14"/>
      <c r="J2" s="14"/>
      <c r="K2" s="14"/>
      <c r="L2" s="14"/>
      <c r="M2" s="14"/>
      <c r="N2" s="14"/>
      <c r="O2" s="14"/>
    </row>
    <row r="3" spans="1:15" x14ac:dyDescent="0.2">
      <c r="A3" s="37" t="s">
        <v>48</v>
      </c>
      <c r="B3" s="38">
        <v>1</v>
      </c>
      <c r="C3" s="38">
        <v>2</v>
      </c>
      <c r="D3">
        <v>590.154</v>
      </c>
      <c r="E3" s="16" t="s">
        <v>47</v>
      </c>
      <c r="F3" s="17">
        <v>1000.005</v>
      </c>
      <c r="G3" s="17">
        <v>1000.005</v>
      </c>
      <c r="H3" s="14"/>
      <c r="I3" s="14"/>
      <c r="J3" s="14"/>
      <c r="K3" s="14"/>
      <c r="L3" s="14"/>
      <c r="M3" s="14"/>
      <c r="N3" s="14"/>
      <c r="O3" s="14"/>
    </row>
    <row r="4" spans="1:15" x14ac:dyDescent="0.2">
      <c r="A4" s="37" t="s">
        <v>49</v>
      </c>
      <c r="B4" s="38">
        <v>1</v>
      </c>
      <c r="C4" s="38">
        <v>3</v>
      </c>
      <c r="D4">
        <v>681.851</v>
      </c>
      <c r="E4" s="16" t="s">
        <v>47</v>
      </c>
      <c r="F4" s="17">
        <v>1000.005</v>
      </c>
      <c r="G4" s="17">
        <v>1000.005</v>
      </c>
      <c r="H4" s="14"/>
      <c r="I4" s="14"/>
      <c r="J4" s="14"/>
      <c r="K4" s="14"/>
      <c r="L4" s="14"/>
      <c r="M4" s="14"/>
      <c r="N4" s="14"/>
      <c r="O4" s="14"/>
    </row>
    <row r="5" spans="1:15" x14ac:dyDescent="0.2">
      <c r="A5" s="37" t="s">
        <v>50</v>
      </c>
      <c r="B5" s="38">
        <v>1</v>
      </c>
      <c r="C5" s="38">
        <v>4</v>
      </c>
      <c r="D5">
        <v>2551.0630000000001</v>
      </c>
      <c r="E5" s="18" t="s">
        <v>51</v>
      </c>
      <c r="F5" s="19">
        <v>499.62336684069999</v>
      </c>
      <c r="G5" s="14"/>
      <c r="H5" s="19">
        <v>499.62336684069999</v>
      </c>
      <c r="I5" s="14"/>
      <c r="J5" s="14"/>
      <c r="K5" s="14"/>
      <c r="L5" s="14"/>
      <c r="M5" s="14"/>
      <c r="N5" s="14"/>
      <c r="O5" s="14"/>
    </row>
    <row r="6" spans="1:15" x14ac:dyDescent="0.2">
      <c r="A6" s="37" t="s">
        <v>52</v>
      </c>
      <c r="B6" s="38">
        <v>1</v>
      </c>
      <c r="C6" s="38">
        <v>5</v>
      </c>
      <c r="D6">
        <v>8443.1929999999993</v>
      </c>
      <c r="E6" s="18" t="s">
        <v>51</v>
      </c>
      <c r="F6" s="19">
        <v>499.62336684069999</v>
      </c>
      <c r="G6" s="14"/>
      <c r="H6" s="19">
        <v>499.62336684069999</v>
      </c>
      <c r="I6" s="14"/>
      <c r="J6" s="14"/>
      <c r="K6" s="14"/>
      <c r="L6" s="14"/>
      <c r="M6" s="14"/>
      <c r="N6" s="14"/>
      <c r="O6" s="14"/>
    </row>
    <row r="7" spans="1:15" x14ac:dyDescent="0.2">
      <c r="A7" s="37" t="s">
        <v>53</v>
      </c>
      <c r="B7" s="38">
        <v>1</v>
      </c>
      <c r="C7" s="38">
        <v>6</v>
      </c>
      <c r="D7">
        <v>10549.88</v>
      </c>
      <c r="E7" s="18" t="s">
        <v>51</v>
      </c>
      <c r="F7" s="19">
        <v>499.62336684069999</v>
      </c>
      <c r="G7" s="14"/>
      <c r="H7" s="19">
        <v>499.62336684069999</v>
      </c>
      <c r="I7" s="14"/>
      <c r="J7" s="14"/>
      <c r="K7" s="14"/>
      <c r="L7" s="14"/>
      <c r="M7" s="14"/>
      <c r="N7" s="14"/>
      <c r="O7" s="14"/>
    </row>
    <row r="8" spans="1:15" x14ac:dyDescent="0.2">
      <c r="A8" s="37" t="s">
        <v>54</v>
      </c>
      <c r="B8" s="38">
        <v>1</v>
      </c>
      <c r="C8" s="38">
        <v>7</v>
      </c>
      <c r="D8">
        <v>157.53100000000001</v>
      </c>
      <c r="E8" s="20" t="s">
        <v>55</v>
      </c>
      <c r="F8" s="21">
        <v>1.999801999802</v>
      </c>
      <c r="G8" s="14"/>
      <c r="H8" s="14"/>
      <c r="I8" s="21">
        <v>1.999801999802</v>
      </c>
      <c r="J8" s="14"/>
      <c r="K8" s="14"/>
      <c r="L8" s="14"/>
      <c r="M8" s="14"/>
      <c r="N8" s="14"/>
      <c r="O8" s="14"/>
    </row>
    <row r="9" spans="1:15" x14ac:dyDescent="0.2">
      <c r="A9" s="37" t="s">
        <v>56</v>
      </c>
      <c r="B9" s="38">
        <v>1</v>
      </c>
      <c r="C9" s="38">
        <v>8</v>
      </c>
      <c r="D9">
        <v>82.292000000000002</v>
      </c>
      <c r="E9" s="20" t="s">
        <v>55</v>
      </c>
      <c r="F9" s="21">
        <v>1.999801999802</v>
      </c>
      <c r="G9" s="14"/>
      <c r="H9" s="14"/>
      <c r="I9" s="21">
        <v>1.999801999802</v>
      </c>
      <c r="J9" s="14"/>
      <c r="K9" s="14"/>
      <c r="L9" s="14"/>
      <c r="M9" s="14"/>
      <c r="N9" s="14"/>
      <c r="O9" s="14"/>
    </row>
    <row r="10" spans="1:15" x14ac:dyDescent="0.2">
      <c r="A10" s="37" t="s">
        <v>57</v>
      </c>
      <c r="B10" s="38">
        <v>1</v>
      </c>
      <c r="C10" s="38">
        <v>9</v>
      </c>
      <c r="D10">
        <v>141.07300000000001</v>
      </c>
      <c r="E10" s="20" t="s">
        <v>55</v>
      </c>
      <c r="F10" s="21">
        <v>1.999801999802</v>
      </c>
      <c r="G10" s="14"/>
      <c r="H10" s="14"/>
      <c r="I10" s="21">
        <v>1.999801999802</v>
      </c>
      <c r="J10" s="14"/>
      <c r="K10" s="14"/>
      <c r="L10" s="14"/>
      <c r="M10" s="14"/>
      <c r="N10" s="14"/>
      <c r="O10" s="14"/>
    </row>
    <row r="11" spans="1:15" x14ac:dyDescent="0.2">
      <c r="A11" s="37" t="s">
        <v>58</v>
      </c>
      <c r="B11" s="38">
        <v>1</v>
      </c>
      <c r="C11" s="38">
        <v>10</v>
      </c>
      <c r="D11">
        <v>253.93100000000001</v>
      </c>
      <c r="E11" s="14" t="s">
        <v>59</v>
      </c>
      <c r="F11" s="14"/>
      <c r="G11" s="17">
        <v>1000.17615</v>
      </c>
      <c r="H11" s="19">
        <v>500.004456</v>
      </c>
      <c r="I11" s="14"/>
      <c r="J11" s="14"/>
      <c r="K11" s="14"/>
      <c r="L11" s="14"/>
      <c r="M11" s="14"/>
      <c r="N11" s="14"/>
      <c r="O11" s="14"/>
    </row>
    <row r="12" spans="1:15" x14ac:dyDescent="0.2">
      <c r="A12" s="37" t="s">
        <v>60</v>
      </c>
      <c r="B12" s="38">
        <v>1</v>
      </c>
      <c r="C12" s="38">
        <v>11</v>
      </c>
      <c r="D12">
        <v>444.37900000000002</v>
      </c>
      <c r="E12" s="14" t="s">
        <v>59</v>
      </c>
      <c r="F12" s="14"/>
      <c r="G12" s="17">
        <v>1000.17615</v>
      </c>
      <c r="H12" s="19">
        <v>500.004456</v>
      </c>
      <c r="I12" s="14"/>
      <c r="J12" s="14"/>
      <c r="K12" s="14"/>
      <c r="L12" s="14"/>
      <c r="M12" s="14"/>
      <c r="N12" s="14"/>
      <c r="O12" s="14"/>
    </row>
    <row r="13" spans="1:15" x14ac:dyDescent="0.2">
      <c r="A13" s="37" t="s">
        <v>61</v>
      </c>
      <c r="B13" s="38">
        <v>1</v>
      </c>
      <c r="C13" s="38">
        <v>12</v>
      </c>
      <c r="D13">
        <v>152.82900000000001</v>
      </c>
      <c r="E13" s="14" t="s">
        <v>59</v>
      </c>
      <c r="F13" s="14"/>
      <c r="G13" s="17">
        <v>1000.005</v>
      </c>
      <c r="H13" s="14"/>
      <c r="I13" s="21">
        <v>1.99512</v>
      </c>
      <c r="J13" s="14"/>
      <c r="K13" s="14"/>
      <c r="L13" s="14"/>
      <c r="M13" s="14"/>
      <c r="N13" s="14"/>
      <c r="O13" s="14"/>
    </row>
    <row r="14" spans="1:15" x14ac:dyDescent="0.2">
      <c r="A14" s="37" t="s">
        <v>62</v>
      </c>
      <c r="B14" s="38">
        <v>1</v>
      </c>
      <c r="C14" s="38">
        <v>13</v>
      </c>
      <c r="D14">
        <v>178.69200000000001</v>
      </c>
      <c r="E14" s="14" t="s">
        <v>59</v>
      </c>
      <c r="F14" s="14"/>
      <c r="G14" s="17">
        <v>1000.005</v>
      </c>
      <c r="H14" s="14"/>
      <c r="I14" s="21">
        <v>1.99512</v>
      </c>
      <c r="J14" s="14"/>
      <c r="K14" s="14"/>
      <c r="L14" s="14"/>
      <c r="M14" s="14"/>
      <c r="N14" s="14"/>
      <c r="O14" s="14"/>
    </row>
    <row r="15" spans="1:15" x14ac:dyDescent="0.2">
      <c r="A15" s="37" t="s">
        <v>63</v>
      </c>
      <c r="B15" s="38">
        <v>1</v>
      </c>
      <c r="C15" s="38">
        <v>14</v>
      </c>
      <c r="D15">
        <v>16101.08</v>
      </c>
      <c r="E15" s="22" t="s">
        <v>64</v>
      </c>
      <c r="F15" s="23">
        <v>9.9990099990099992</v>
      </c>
      <c r="G15" s="14"/>
      <c r="H15" s="14"/>
      <c r="I15" s="14"/>
      <c r="J15" s="14"/>
      <c r="K15" s="14"/>
      <c r="L15" s="14"/>
      <c r="M15" s="14"/>
      <c r="N15" s="23">
        <v>9.9990099990099992</v>
      </c>
      <c r="O15" s="14"/>
    </row>
    <row r="16" spans="1:15" x14ac:dyDescent="0.2">
      <c r="A16" s="37" t="s">
        <v>65</v>
      </c>
      <c r="B16" s="38">
        <v>1</v>
      </c>
      <c r="C16" s="38">
        <v>15</v>
      </c>
      <c r="D16">
        <v>7608.5140000000001</v>
      </c>
      <c r="E16" s="22" t="s">
        <v>64</v>
      </c>
      <c r="F16" s="23">
        <v>9.9990099990099992</v>
      </c>
      <c r="G16" s="14"/>
      <c r="H16" s="14"/>
      <c r="I16" s="14"/>
      <c r="J16" s="14"/>
      <c r="K16" s="14"/>
      <c r="L16" s="14"/>
      <c r="M16" s="14"/>
      <c r="N16" s="23">
        <v>9.9990099990099992</v>
      </c>
      <c r="O16" s="14"/>
    </row>
    <row r="17" spans="1:15" x14ac:dyDescent="0.2">
      <c r="A17" s="37" t="s">
        <v>66</v>
      </c>
      <c r="B17" s="38">
        <v>1</v>
      </c>
      <c r="C17" s="38">
        <v>16</v>
      </c>
      <c r="D17">
        <v>42227.73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">
      <c r="A18" s="37" t="s">
        <v>67</v>
      </c>
      <c r="B18" s="38">
        <v>1</v>
      </c>
      <c r="C18" s="38">
        <v>17</v>
      </c>
      <c r="D18">
        <v>30405.84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">
      <c r="A19" s="37" t="s">
        <v>68</v>
      </c>
      <c r="B19" s="38">
        <v>1</v>
      </c>
      <c r="C19" s="38">
        <v>18</v>
      </c>
      <c r="D19">
        <v>24842.880000000001</v>
      </c>
      <c r="E19" s="24" t="s">
        <v>69</v>
      </c>
      <c r="F19" s="25">
        <v>19.998019998019998</v>
      </c>
      <c r="G19" s="14"/>
      <c r="H19" s="14"/>
      <c r="I19" s="14"/>
      <c r="J19" s="25">
        <v>19.998019998019998</v>
      </c>
      <c r="K19" s="14"/>
      <c r="L19" s="14"/>
      <c r="M19" s="14"/>
      <c r="N19" s="14"/>
      <c r="O19" s="14"/>
    </row>
    <row r="20" spans="1:15" x14ac:dyDescent="0.2">
      <c r="A20" s="37" t="s">
        <v>70</v>
      </c>
      <c r="B20" s="38">
        <v>1</v>
      </c>
      <c r="C20" s="38">
        <v>19</v>
      </c>
      <c r="D20">
        <v>22515.18</v>
      </c>
      <c r="E20" s="24" t="s">
        <v>69</v>
      </c>
      <c r="F20" s="25">
        <v>19.998019998019998</v>
      </c>
      <c r="G20" s="14"/>
      <c r="H20" s="14"/>
      <c r="I20" s="14"/>
      <c r="J20" s="25">
        <v>19.998019998019998</v>
      </c>
      <c r="K20" s="14"/>
      <c r="L20" s="14"/>
      <c r="M20" s="14"/>
      <c r="N20" s="14"/>
      <c r="O20" s="14"/>
    </row>
    <row r="21" spans="1:15" x14ac:dyDescent="0.2">
      <c r="A21" s="37" t="s">
        <v>71</v>
      </c>
      <c r="B21" s="38">
        <v>1</v>
      </c>
      <c r="C21" s="38">
        <v>20</v>
      </c>
      <c r="D21">
        <v>14377.65</v>
      </c>
      <c r="E21" s="26" t="s">
        <v>72</v>
      </c>
      <c r="F21" s="27">
        <v>19.998019998019998</v>
      </c>
      <c r="G21" s="14"/>
      <c r="H21" s="14"/>
      <c r="I21" s="14"/>
      <c r="J21" s="14"/>
      <c r="K21" s="27">
        <v>19.998019998019998</v>
      </c>
      <c r="L21" s="14"/>
      <c r="M21" s="14"/>
      <c r="N21" s="14"/>
      <c r="O21" s="14"/>
    </row>
    <row r="22" spans="1:15" x14ac:dyDescent="0.2">
      <c r="A22" s="37" t="s">
        <v>73</v>
      </c>
      <c r="B22" s="38">
        <v>1</v>
      </c>
      <c r="C22" s="38">
        <v>21</v>
      </c>
      <c r="D22">
        <v>12701.23</v>
      </c>
      <c r="E22" s="26" t="s">
        <v>72</v>
      </c>
      <c r="F22" s="27">
        <v>19.998019998019998</v>
      </c>
      <c r="G22" s="14"/>
      <c r="H22" s="14"/>
      <c r="I22" s="14"/>
      <c r="J22" s="14"/>
      <c r="K22" s="27">
        <v>19.998019998019998</v>
      </c>
      <c r="L22" s="14"/>
      <c r="M22" s="14"/>
      <c r="N22" s="14"/>
      <c r="O22" s="14"/>
    </row>
    <row r="23" spans="1:15" x14ac:dyDescent="0.2">
      <c r="A23" s="37" t="s">
        <v>74</v>
      </c>
      <c r="B23" s="38">
        <v>1</v>
      </c>
      <c r="C23" s="38">
        <v>22</v>
      </c>
      <c r="D23">
        <v>256.28199999999998</v>
      </c>
      <c r="E23" s="14" t="s">
        <v>75</v>
      </c>
      <c r="F23" s="14"/>
      <c r="G23" s="14"/>
      <c r="H23" s="14"/>
      <c r="I23" s="14"/>
      <c r="J23" s="25">
        <v>0.17325017325020001</v>
      </c>
      <c r="K23" s="27">
        <v>0.17325017325020001</v>
      </c>
      <c r="L23" s="14"/>
      <c r="M23" s="14"/>
      <c r="N23" s="14"/>
      <c r="O23" s="28">
        <v>19.998019998019998</v>
      </c>
    </row>
    <row r="24" spans="1:15" x14ac:dyDescent="0.2">
      <c r="A24" s="37" t="s">
        <v>76</v>
      </c>
      <c r="B24" s="38">
        <v>1</v>
      </c>
      <c r="C24" s="38">
        <v>23</v>
      </c>
      <c r="D24">
        <v>150.477</v>
      </c>
      <c r="E24" s="14" t="s">
        <v>75</v>
      </c>
      <c r="F24" s="14"/>
      <c r="G24" s="14"/>
      <c r="H24" s="14"/>
      <c r="I24" s="14"/>
      <c r="J24" s="25">
        <v>0.17325017325020001</v>
      </c>
      <c r="K24" s="27">
        <v>0.17325017325020001</v>
      </c>
      <c r="L24" s="14"/>
      <c r="M24" s="14"/>
      <c r="N24" s="14"/>
      <c r="O24" s="28">
        <v>19.998019998019998</v>
      </c>
    </row>
    <row r="25" spans="1:15" x14ac:dyDescent="0.2">
      <c r="A25" s="37" t="s">
        <v>77</v>
      </c>
      <c r="B25" s="38">
        <v>1</v>
      </c>
      <c r="C25" s="38">
        <v>24</v>
      </c>
      <c r="D25">
        <v>14.106999999999999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2">
      <c r="A26" s="37" t="s">
        <v>78</v>
      </c>
      <c r="B26" s="38">
        <v>2</v>
      </c>
      <c r="C26" s="38">
        <v>1</v>
      </c>
      <c r="D26">
        <v>10446.43</v>
      </c>
      <c r="E26" s="16" t="s">
        <v>47</v>
      </c>
      <c r="F26" s="17">
        <v>221.26522126520001</v>
      </c>
      <c r="G26" s="17">
        <v>221.26522126520001</v>
      </c>
      <c r="H26" s="14"/>
      <c r="I26" s="14"/>
      <c r="J26" s="14"/>
      <c r="K26" s="14"/>
      <c r="L26" s="14"/>
      <c r="M26" s="14"/>
      <c r="N26" s="14"/>
      <c r="O26" s="14"/>
    </row>
    <row r="27" spans="1:15" x14ac:dyDescent="0.2">
      <c r="A27" s="37" t="s">
        <v>79</v>
      </c>
      <c r="B27" s="38">
        <v>2</v>
      </c>
      <c r="C27" s="38">
        <v>2</v>
      </c>
      <c r="D27">
        <v>8229.2330000000002</v>
      </c>
      <c r="E27" s="16" t="s">
        <v>47</v>
      </c>
      <c r="F27" s="17">
        <v>221.26522126520001</v>
      </c>
      <c r="G27" s="17">
        <v>221.26522126520001</v>
      </c>
      <c r="H27" s="14"/>
      <c r="I27" s="14"/>
      <c r="J27" s="14"/>
      <c r="K27" s="14"/>
      <c r="L27" s="14"/>
      <c r="M27" s="14"/>
      <c r="N27" s="14"/>
      <c r="O27" s="14"/>
    </row>
    <row r="28" spans="1:15" x14ac:dyDescent="0.2">
      <c r="A28" s="37" t="s">
        <v>80</v>
      </c>
      <c r="B28" s="38">
        <v>2</v>
      </c>
      <c r="C28" s="38">
        <v>3</v>
      </c>
      <c r="D28">
        <v>10253.629999999999</v>
      </c>
      <c r="E28" s="16" t="s">
        <v>47</v>
      </c>
      <c r="F28" s="17">
        <v>221.26522126520001</v>
      </c>
      <c r="G28" s="17">
        <v>221.26522126520001</v>
      </c>
      <c r="H28" s="14"/>
      <c r="I28" s="14"/>
      <c r="J28" s="14"/>
      <c r="K28" s="14"/>
      <c r="L28" s="14"/>
      <c r="M28" s="14"/>
      <c r="N28" s="14"/>
      <c r="O28" s="14"/>
    </row>
    <row r="29" spans="1:15" x14ac:dyDescent="0.2">
      <c r="A29" s="37" t="s">
        <v>81</v>
      </c>
      <c r="B29" s="38">
        <v>2</v>
      </c>
      <c r="C29" s="38">
        <v>4</v>
      </c>
      <c r="D29">
        <v>18786.16</v>
      </c>
      <c r="E29" s="18" t="s">
        <v>51</v>
      </c>
      <c r="F29" s="19">
        <v>106.4962726305</v>
      </c>
      <c r="G29" s="14"/>
      <c r="H29" s="19">
        <v>106.4962726305</v>
      </c>
      <c r="I29" s="14"/>
      <c r="J29" s="14"/>
      <c r="K29" s="14"/>
      <c r="L29" s="14"/>
      <c r="M29" s="14"/>
      <c r="N29" s="14"/>
      <c r="O29" s="14"/>
    </row>
    <row r="30" spans="1:15" x14ac:dyDescent="0.2">
      <c r="A30" s="37" t="s">
        <v>82</v>
      </c>
      <c r="B30" s="38">
        <v>2</v>
      </c>
      <c r="C30" s="38">
        <v>5</v>
      </c>
      <c r="D30">
        <v>25637.59</v>
      </c>
      <c r="E30" s="18" t="s">
        <v>51</v>
      </c>
      <c r="F30" s="19">
        <v>106.4962726305</v>
      </c>
      <c r="G30" s="14"/>
      <c r="H30" s="19">
        <v>106.4962726305</v>
      </c>
      <c r="I30" s="14"/>
      <c r="J30" s="14"/>
      <c r="K30" s="14"/>
      <c r="L30" s="14"/>
      <c r="M30" s="14"/>
      <c r="N30" s="14"/>
      <c r="O30" s="14"/>
    </row>
    <row r="31" spans="1:15" x14ac:dyDescent="0.2">
      <c r="A31" s="37" t="s">
        <v>83</v>
      </c>
      <c r="B31" s="38">
        <v>2</v>
      </c>
      <c r="C31" s="38">
        <v>6</v>
      </c>
      <c r="D31">
        <v>22216.58</v>
      </c>
      <c r="E31" s="18" t="s">
        <v>51</v>
      </c>
      <c r="F31" s="19">
        <v>106.4962726305</v>
      </c>
      <c r="G31" s="14"/>
      <c r="H31" s="19">
        <v>106.4962726305</v>
      </c>
      <c r="I31" s="14"/>
      <c r="J31" s="14"/>
      <c r="K31" s="14"/>
      <c r="L31" s="14"/>
      <c r="M31" s="14"/>
      <c r="N31" s="14"/>
      <c r="O31" s="14"/>
    </row>
    <row r="32" spans="1:15" x14ac:dyDescent="0.2">
      <c r="A32" s="37" t="s">
        <v>84</v>
      </c>
      <c r="B32" s="38">
        <v>2</v>
      </c>
      <c r="C32" s="38">
        <v>7</v>
      </c>
      <c r="D32">
        <v>1175.605</v>
      </c>
      <c r="E32" s="20" t="s">
        <v>55</v>
      </c>
      <c r="F32" s="21">
        <v>0.63360063360060004</v>
      </c>
      <c r="G32" s="14"/>
      <c r="H32" s="14"/>
      <c r="I32" s="21">
        <v>0.63360063360060004</v>
      </c>
      <c r="J32" s="14"/>
      <c r="K32" s="14"/>
      <c r="L32" s="14"/>
      <c r="M32" s="14"/>
      <c r="N32" s="14"/>
      <c r="O32" s="14"/>
    </row>
    <row r="33" spans="1:15" x14ac:dyDescent="0.2">
      <c r="A33" s="37" t="s">
        <v>85</v>
      </c>
      <c r="B33" s="38">
        <v>2</v>
      </c>
      <c r="C33" s="38">
        <v>8</v>
      </c>
      <c r="D33">
        <v>832.32799999999997</v>
      </c>
      <c r="E33" s="20" t="s">
        <v>55</v>
      </c>
      <c r="F33" s="21">
        <v>0.63360063360060004</v>
      </c>
      <c r="G33" s="14"/>
      <c r="H33" s="14"/>
      <c r="I33" s="21">
        <v>0.63360063360060004</v>
      </c>
      <c r="J33" s="14"/>
      <c r="K33" s="14"/>
      <c r="L33" s="14"/>
      <c r="M33" s="14"/>
      <c r="N33" s="14"/>
      <c r="O33" s="14"/>
    </row>
    <row r="34" spans="1:15" x14ac:dyDescent="0.2">
      <c r="A34" s="37" t="s">
        <v>86</v>
      </c>
      <c r="B34" s="38">
        <v>2</v>
      </c>
      <c r="C34" s="38">
        <v>9</v>
      </c>
      <c r="D34">
        <v>1166.2</v>
      </c>
      <c r="E34" s="20" t="s">
        <v>55</v>
      </c>
      <c r="F34" s="21">
        <v>0.63360063360060004</v>
      </c>
      <c r="G34" s="14"/>
      <c r="H34" s="14"/>
      <c r="I34" s="21">
        <v>0.63360063360060004</v>
      </c>
      <c r="J34" s="14"/>
      <c r="K34" s="14"/>
      <c r="L34" s="14"/>
      <c r="M34" s="14"/>
      <c r="N34" s="14"/>
      <c r="O34" s="14"/>
    </row>
    <row r="35" spans="1:15" x14ac:dyDescent="0.2">
      <c r="A35" s="37" t="s">
        <v>87</v>
      </c>
      <c r="B35" s="38">
        <v>2</v>
      </c>
      <c r="C35" s="38">
        <v>10</v>
      </c>
      <c r="D35">
        <v>8591.32</v>
      </c>
      <c r="E35" s="14" t="s">
        <v>59</v>
      </c>
      <c r="F35" s="14"/>
      <c r="G35" s="17">
        <v>221.23892617449999</v>
      </c>
      <c r="H35" s="19">
        <v>106.5328841961</v>
      </c>
      <c r="I35" s="14"/>
      <c r="J35" s="14"/>
      <c r="K35" s="14"/>
      <c r="L35" s="14"/>
      <c r="M35" s="14"/>
      <c r="N35" s="14"/>
      <c r="O35" s="14"/>
    </row>
    <row r="36" spans="1:15" x14ac:dyDescent="0.2">
      <c r="A36" s="37" t="s">
        <v>88</v>
      </c>
      <c r="B36" s="38">
        <v>2</v>
      </c>
      <c r="C36" s="38">
        <v>11</v>
      </c>
      <c r="D36">
        <v>8179.8580000000002</v>
      </c>
      <c r="E36" s="14" t="s">
        <v>59</v>
      </c>
      <c r="F36" s="14"/>
      <c r="G36" s="17">
        <v>221.23892617449999</v>
      </c>
      <c r="H36" s="19">
        <v>106.5328841961</v>
      </c>
      <c r="I36" s="14"/>
      <c r="J36" s="14"/>
      <c r="K36" s="14"/>
      <c r="L36" s="14"/>
      <c r="M36" s="14"/>
      <c r="N36" s="14"/>
      <c r="O36" s="14"/>
    </row>
    <row r="37" spans="1:15" x14ac:dyDescent="0.2">
      <c r="A37" s="37" t="s">
        <v>89</v>
      </c>
      <c r="B37" s="38">
        <v>2</v>
      </c>
      <c r="C37" s="38">
        <v>12</v>
      </c>
      <c r="D37">
        <v>604.26099999999997</v>
      </c>
      <c r="E37" s="14" t="s">
        <v>59</v>
      </c>
      <c r="F37" s="14"/>
      <c r="G37" s="17">
        <v>221.26522126520001</v>
      </c>
      <c r="H37" s="14"/>
      <c r="I37" s="21">
        <v>0.63360063360060004</v>
      </c>
      <c r="J37" s="14"/>
      <c r="K37" s="14"/>
      <c r="L37" s="14"/>
      <c r="M37" s="14"/>
      <c r="N37" s="14"/>
      <c r="O37" s="14"/>
    </row>
    <row r="38" spans="1:15" x14ac:dyDescent="0.2">
      <c r="A38" s="37" t="s">
        <v>90</v>
      </c>
      <c r="B38" s="38">
        <v>2</v>
      </c>
      <c r="C38" s="38">
        <v>13</v>
      </c>
      <c r="D38">
        <v>733.577</v>
      </c>
      <c r="E38" s="14" t="s">
        <v>59</v>
      </c>
      <c r="F38" s="14"/>
      <c r="G38" s="17">
        <v>221.26522126520001</v>
      </c>
      <c r="H38" s="14"/>
      <c r="I38" s="21">
        <v>0.63360063360060004</v>
      </c>
      <c r="J38" s="14"/>
      <c r="K38" s="14"/>
      <c r="L38" s="14"/>
      <c r="M38" s="14"/>
      <c r="N38" s="14"/>
      <c r="O38" s="14"/>
    </row>
    <row r="39" spans="1:15" x14ac:dyDescent="0.2">
      <c r="A39" s="37" t="s">
        <v>91</v>
      </c>
      <c r="B39" s="38">
        <v>2</v>
      </c>
      <c r="C39" s="38">
        <v>14</v>
      </c>
      <c r="D39">
        <v>2948.4169999999999</v>
      </c>
      <c r="E39" s="22" t="s">
        <v>64</v>
      </c>
      <c r="F39" s="23">
        <v>9.9990099990099992</v>
      </c>
      <c r="G39" s="14"/>
      <c r="H39" s="14"/>
      <c r="I39" s="14"/>
      <c r="J39" s="14"/>
      <c r="K39" s="14"/>
      <c r="L39" s="14"/>
      <c r="M39" s="14"/>
      <c r="N39" s="23">
        <v>9.9990099990099992</v>
      </c>
      <c r="O39" s="14"/>
    </row>
    <row r="40" spans="1:15" x14ac:dyDescent="0.2">
      <c r="A40" s="37" t="s">
        <v>92</v>
      </c>
      <c r="B40" s="38">
        <v>2</v>
      </c>
      <c r="C40" s="38">
        <v>15</v>
      </c>
      <c r="D40">
        <v>1098.0150000000001</v>
      </c>
      <c r="E40" s="22" t="s">
        <v>64</v>
      </c>
      <c r="F40" s="23">
        <v>9.9990099990099992</v>
      </c>
      <c r="G40" s="14"/>
      <c r="H40" s="14"/>
      <c r="I40" s="14"/>
      <c r="J40" s="14"/>
      <c r="K40" s="14"/>
      <c r="L40" s="14"/>
      <c r="M40" s="14"/>
      <c r="N40" s="23">
        <v>9.9990099990099992</v>
      </c>
      <c r="O40" s="14"/>
    </row>
    <row r="41" spans="1:15" x14ac:dyDescent="0.2">
      <c r="A41" s="37" t="s">
        <v>93</v>
      </c>
      <c r="B41" s="38">
        <v>2</v>
      </c>
      <c r="C41" s="38">
        <v>16</v>
      </c>
      <c r="D41">
        <v>31771.9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">
      <c r="A42" s="37" t="s">
        <v>94</v>
      </c>
      <c r="B42" s="38">
        <v>2</v>
      </c>
      <c r="C42" s="38">
        <v>17</v>
      </c>
      <c r="D42">
        <v>51352.77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">
      <c r="A43" s="37" t="s">
        <v>95</v>
      </c>
      <c r="B43" s="38">
        <v>2</v>
      </c>
      <c r="C43" s="38">
        <v>18</v>
      </c>
      <c r="D43">
        <v>63221.68</v>
      </c>
      <c r="E43" s="24" t="s">
        <v>69</v>
      </c>
      <c r="F43" s="25">
        <v>6.1380061380060003</v>
      </c>
      <c r="G43" s="14"/>
      <c r="H43" s="14"/>
      <c r="I43" s="14"/>
      <c r="J43" s="25">
        <v>6.1380061380060003</v>
      </c>
      <c r="K43" s="14"/>
      <c r="L43" s="14"/>
      <c r="M43" s="14"/>
      <c r="N43" s="14"/>
      <c r="O43" s="14"/>
    </row>
    <row r="44" spans="1:15" x14ac:dyDescent="0.2">
      <c r="A44" s="37" t="s">
        <v>96</v>
      </c>
      <c r="B44" s="38">
        <v>2</v>
      </c>
      <c r="C44" s="38">
        <v>19</v>
      </c>
      <c r="D44">
        <v>52297.96</v>
      </c>
      <c r="E44" s="24" t="s">
        <v>69</v>
      </c>
      <c r="F44" s="25">
        <v>6.1380061380060003</v>
      </c>
      <c r="G44" s="14"/>
      <c r="H44" s="14"/>
      <c r="I44" s="14"/>
      <c r="J44" s="25">
        <v>6.1380061380060003</v>
      </c>
      <c r="K44" s="14"/>
      <c r="L44" s="14"/>
      <c r="M44" s="14"/>
      <c r="N44" s="14"/>
      <c r="O44" s="14"/>
    </row>
    <row r="45" spans="1:15" x14ac:dyDescent="0.2">
      <c r="A45" s="37" t="s">
        <v>97</v>
      </c>
      <c r="B45" s="38">
        <v>2</v>
      </c>
      <c r="C45" s="38">
        <v>20</v>
      </c>
      <c r="D45">
        <v>865.245</v>
      </c>
      <c r="E45" s="26" t="s">
        <v>72</v>
      </c>
      <c r="F45" s="27">
        <v>6.1380061380060003</v>
      </c>
      <c r="G45" s="14"/>
      <c r="H45" s="14"/>
      <c r="I45" s="14"/>
      <c r="J45" s="14"/>
      <c r="K45" s="27">
        <v>6.1380061380060003</v>
      </c>
      <c r="L45" s="14"/>
      <c r="M45" s="14"/>
      <c r="N45" s="14"/>
      <c r="O45" s="14"/>
    </row>
    <row r="46" spans="1:15" x14ac:dyDescent="0.2">
      <c r="A46" s="37" t="s">
        <v>98</v>
      </c>
      <c r="B46" s="38">
        <v>2</v>
      </c>
      <c r="C46" s="38">
        <v>21</v>
      </c>
      <c r="D46">
        <v>15699.03</v>
      </c>
      <c r="E46" s="26" t="s">
        <v>72</v>
      </c>
      <c r="F46" s="27">
        <v>6.1380061380060003</v>
      </c>
      <c r="G46" s="14"/>
      <c r="H46" s="14"/>
      <c r="I46" s="14"/>
      <c r="J46" s="14"/>
      <c r="K46" s="27">
        <v>6.1380061380060003</v>
      </c>
      <c r="L46" s="14"/>
      <c r="M46" s="14"/>
      <c r="N46" s="14"/>
      <c r="O46" s="14"/>
    </row>
    <row r="47" spans="1:15" x14ac:dyDescent="0.2">
      <c r="A47" s="37" t="s">
        <v>99</v>
      </c>
      <c r="B47" s="38">
        <v>2</v>
      </c>
      <c r="C47" s="38">
        <v>22</v>
      </c>
      <c r="D47">
        <v>409.11</v>
      </c>
      <c r="E47" s="14" t="s">
        <v>75</v>
      </c>
      <c r="F47" s="14"/>
      <c r="G47" s="14"/>
      <c r="H47" s="14"/>
      <c r="I47" s="14"/>
      <c r="J47" s="25">
        <v>0.17325017325020001</v>
      </c>
      <c r="K47" s="27">
        <v>0.17325017325020001</v>
      </c>
      <c r="L47" s="14"/>
      <c r="M47" s="14"/>
      <c r="N47" s="14"/>
      <c r="O47" s="28">
        <v>6.1380061380060003</v>
      </c>
    </row>
    <row r="48" spans="1:15" x14ac:dyDescent="0.2">
      <c r="A48" s="37" t="s">
        <v>100</v>
      </c>
      <c r="B48" s="38">
        <v>2</v>
      </c>
      <c r="C48" s="38">
        <v>23</v>
      </c>
      <c r="D48">
        <v>286.84800000000001</v>
      </c>
      <c r="E48" s="14" t="s">
        <v>75</v>
      </c>
      <c r="F48" s="14"/>
      <c r="G48" s="14"/>
      <c r="H48" s="14"/>
      <c r="I48" s="14"/>
      <c r="J48" s="25">
        <v>0.17325017325020001</v>
      </c>
      <c r="K48" s="27">
        <v>0.17325017325020001</v>
      </c>
      <c r="L48" s="14"/>
      <c r="M48" s="14"/>
      <c r="N48" s="14"/>
      <c r="O48" s="28">
        <v>6.1380061380060003</v>
      </c>
    </row>
    <row r="49" spans="1:15" x14ac:dyDescent="0.2">
      <c r="A49" s="37" t="s">
        <v>101</v>
      </c>
      <c r="B49" s="38">
        <v>2</v>
      </c>
      <c r="C49" s="38">
        <v>24</v>
      </c>
      <c r="D49">
        <v>18.809999999999999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">
      <c r="A50" s="37" t="s">
        <v>102</v>
      </c>
      <c r="B50" s="38">
        <v>3</v>
      </c>
      <c r="C50" s="38">
        <v>1</v>
      </c>
      <c r="D50">
        <v>18496.97</v>
      </c>
      <c r="E50" s="16" t="s">
        <v>47</v>
      </c>
      <c r="F50" s="17">
        <v>49.005049005049997</v>
      </c>
      <c r="G50" s="17">
        <v>49.005049005049997</v>
      </c>
      <c r="H50" s="14"/>
      <c r="I50" s="14"/>
      <c r="J50" s="14"/>
      <c r="K50" s="14"/>
      <c r="L50" s="14"/>
      <c r="M50" s="14"/>
      <c r="N50" s="14"/>
      <c r="O50" s="14"/>
    </row>
    <row r="51" spans="1:15" x14ac:dyDescent="0.2">
      <c r="A51" s="37" t="s">
        <v>103</v>
      </c>
      <c r="B51" s="38">
        <v>3</v>
      </c>
      <c r="C51" s="38">
        <v>2</v>
      </c>
      <c r="D51">
        <v>19345.75</v>
      </c>
      <c r="E51" s="16" t="s">
        <v>47</v>
      </c>
      <c r="F51" s="17">
        <v>49.005049005049997</v>
      </c>
      <c r="G51" s="17">
        <v>49.005049005049997</v>
      </c>
      <c r="H51" s="14"/>
      <c r="I51" s="14"/>
      <c r="J51" s="14"/>
      <c r="K51" s="14"/>
      <c r="L51" s="14"/>
      <c r="M51" s="14"/>
      <c r="N51" s="14"/>
      <c r="O51" s="14"/>
    </row>
    <row r="52" spans="1:15" x14ac:dyDescent="0.2">
      <c r="A52" s="37" t="s">
        <v>104</v>
      </c>
      <c r="B52" s="38">
        <v>3</v>
      </c>
      <c r="C52" s="38">
        <v>3</v>
      </c>
      <c r="D52">
        <v>27925.32</v>
      </c>
      <c r="E52" s="16" t="s">
        <v>47</v>
      </c>
      <c r="F52" s="17">
        <v>49.005049005049997</v>
      </c>
      <c r="G52" s="17">
        <v>49.005049005049997</v>
      </c>
      <c r="H52" s="14"/>
      <c r="I52" s="14"/>
      <c r="J52" s="14"/>
      <c r="K52" s="14"/>
      <c r="L52" s="14"/>
      <c r="M52" s="14"/>
      <c r="N52" s="14"/>
      <c r="O52" s="14"/>
    </row>
    <row r="53" spans="1:15" x14ac:dyDescent="0.2">
      <c r="A53" s="37" t="s">
        <v>105</v>
      </c>
      <c r="B53" s="38">
        <v>3</v>
      </c>
      <c r="C53" s="38">
        <v>4</v>
      </c>
      <c r="D53">
        <v>65610.509999999995</v>
      </c>
      <c r="E53" s="18" t="s">
        <v>51</v>
      </c>
      <c r="F53" s="19">
        <v>22.727863061379999</v>
      </c>
      <c r="G53" s="14"/>
      <c r="H53" s="19">
        <v>22.727863061379999</v>
      </c>
      <c r="I53" s="14"/>
      <c r="J53" s="14"/>
      <c r="K53" s="14"/>
      <c r="L53" s="14"/>
      <c r="M53" s="14"/>
      <c r="N53" s="14"/>
      <c r="O53" s="14"/>
    </row>
    <row r="54" spans="1:15" x14ac:dyDescent="0.2">
      <c r="A54" s="37" t="s">
        <v>106</v>
      </c>
      <c r="B54" s="38">
        <v>3</v>
      </c>
      <c r="C54" s="38">
        <v>5</v>
      </c>
      <c r="D54">
        <v>37189.08</v>
      </c>
      <c r="E54" s="18" t="s">
        <v>51</v>
      </c>
      <c r="F54" s="19">
        <v>22.727863061379999</v>
      </c>
      <c r="G54" s="14"/>
      <c r="H54" s="19">
        <v>22.727863061379999</v>
      </c>
      <c r="I54" s="14"/>
      <c r="J54" s="14"/>
      <c r="K54" s="14"/>
      <c r="L54" s="14"/>
      <c r="M54" s="14"/>
      <c r="N54" s="14"/>
      <c r="O54" s="14"/>
    </row>
    <row r="55" spans="1:15" x14ac:dyDescent="0.2">
      <c r="A55" s="37" t="s">
        <v>107</v>
      </c>
      <c r="B55" s="38">
        <v>3</v>
      </c>
      <c r="C55" s="38">
        <v>6</v>
      </c>
      <c r="D55">
        <v>48594.8</v>
      </c>
      <c r="E55" s="18" t="s">
        <v>51</v>
      </c>
      <c r="F55" s="19">
        <v>22.727863061379999</v>
      </c>
      <c r="G55" s="14"/>
      <c r="H55" s="19">
        <v>22.727863061379999</v>
      </c>
      <c r="I55" s="14"/>
      <c r="J55" s="14"/>
      <c r="K55" s="14"/>
      <c r="L55" s="14"/>
      <c r="M55" s="14"/>
      <c r="N55" s="14"/>
      <c r="O55" s="14"/>
    </row>
    <row r="56" spans="1:15" x14ac:dyDescent="0.2">
      <c r="A56" s="37" t="s">
        <v>108</v>
      </c>
      <c r="B56" s="38">
        <v>3</v>
      </c>
      <c r="C56" s="38">
        <v>7</v>
      </c>
      <c r="D56">
        <v>1255.546</v>
      </c>
      <c r="E56" s="20" t="s">
        <v>55</v>
      </c>
      <c r="F56" s="21">
        <v>0.1980001980002</v>
      </c>
      <c r="G56" s="14"/>
      <c r="H56" s="14"/>
      <c r="I56" s="21">
        <v>0.1980001980002</v>
      </c>
      <c r="J56" s="14"/>
      <c r="K56" s="14"/>
      <c r="L56" s="14"/>
      <c r="M56" s="14"/>
      <c r="N56" s="14"/>
      <c r="O56" s="14"/>
    </row>
    <row r="57" spans="1:15" x14ac:dyDescent="0.2">
      <c r="A57" s="37" t="s">
        <v>109</v>
      </c>
      <c r="B57" s="38">
        <v>3</v>
      </c>
      <c r="C57" s="38">
        <v>8</v>
      </c>
      <c r="D57">
        <v>818.221</v>
      </c>
      <c r="E57" s="20" t="s">
        <v>55</v>
      </c>
      <c r="F57" s="21">
        <v>0.1980001980002</v>
      </c>
      <c r="G57" s="14"/>
      <c r="H57" s="14"/>
      <c r="I57" s="21">
        <v>0.1980001980002</v>
      </c>
      <c r="J57" s="14"/>
      <c r="K57" s="14"/>
      <c r="L57" s="14"/>
      <c r="M57" s="14"/>
      <c r="N57" s="14"/>
      <c r="O57" s="14"/>
    </row>
    <row r="58" spans="1:15" x14ac:dyDescent="0.2">
      <c r="A58" s="37" t="s">
        <v>110</v>
      </c>
      <c r="B58" s="38">
        <v>3</v>
      </c>
      <c r="C58" s="38">
        <v>9</v>
      </c>
      <c r="D58">
        <v>700.66</v>
      </c>
      <c r="E58" s="20" t="s">
        <v>55</v>
      </c>
      <c r="F58" s="21">
        <v>0.1980001980002</v>
      </c>
      <c r="G58" s="14"/>
      <c r="H58" s="14"/>
      <c r="I58" s="21">
        <v>0.1980001980002</v>
      </c>
      <c r="J58" s="14"/>
      <c r="K58" s="14"/>
      <c r="L58" s="14"/>
      <c r="M58" s="14"/>
      <c r="N58" s="14"/>
      <c r="O58" s="14"/>
    </row>
    <row r="59" spans="1:15" x14ac:dyDescent="0.2">
      <c r="A59" s="37" t="s">
        <v>111</v>
      </c>
      <c r="B59" s="38">
        <v>3</v>
      </c>
      <c r="C59" s="38">
        <v>10</v>
      </c>
      <c r="D59">
        <v>23613.200000000001</v>
      </c>
      <c r="E59" s="14" t="s">
        <v>59</v>
      </c>
      <c r="F59" s="14"/>
      <c r="G59" s="17">
        <v>48.851350877889999</v>
      </c>
      <c r="H59" s="19">
        <v>22.753456120429998</v>
      </c>
      <c r="I59" s="14"/>
      <c r="J59" s="14"/>
      <c r="K59" s="14"/>
      <c r="L59" s="14"/>
      <c r="M59" s="14"/>
      <c r="N59" s="14"/>
      <c r="O59" s="14"/>
    </row>
    <row r="60" spans="1:15" x14ac:dyDescent="0.2">
      <c r="A60" s="37" t="s">
        <v>112</v>
      </c>
      <c r="B60" s="38">
        <v>3</v>
      </c>
      <c r="C60" s="38">
        <v>11</v>
      </c>
      <c r="D60">
        <v>21358.39</v>
      </c>
      <c r="E60" s="14" t="s">
        <v>59</v>
      </c>
      <c r="F60" s="14"/>
      <c r="G60" s="17">
        <v>48.851350877889999</v>
      </c>
      <c r="H60" s="19">
        <v>22.753456120429998</v>
      </c>
      <c r="I60" s="14"/>
      <c r="J60" s="14"/>
      <c r="K60" s="14"/>
      <c r="L60" s="14"/>
      <c r="M60" s="14"/>
      <c r="N60" s="14"/>
      <c r="O60" s="14"/>
    </row>
    <row r="61" spans="1:15" x14ac:dyDescent="0.2">
      <c r="A61" s="37" t="s">
        <v>113</v>
      </c>
      <c r="B61" s="38">
        <v>3</v>
      </c>
      <c r="C61" s="38">
        <v>12</v>
      </c>
      <c r="D61">
        <v>3409.2539999999999</v>
      </c>
      <c r="E61" s="14" t="s">
        <v>59</v>
      </c>
      <c r="F61" s="14"/>
      <c r="G61" s="17">
        <v>49.005049005049997</v>
      </c>
      <c r="H61" s="14"/>
      <c r="I61" s="21">
        <v>0.1980001980002</v>
      </c>
      <c r="J61" s="14"/>
      <c r="K61" s="14"/>
      <c r="L61" s="14"/>
      <c r="M61" s="14"/>
      <c r="N61" s="14"/>
      <c r="O61" s="14"/>
    </row>
    <row r="62" spans="1:15" x14ac:dyDescent="0.2">
      <c r="A62" s="37" t="s">
        <v>114</v>
      </c>
      <c r="B62" s="38">
        <v>3</v>
      </c>
      <c r="C62" s="38">
        <v>13</v>
      </c>
      <c r="D62">
        <v>7079.4920000000002</v>
      </c>
      <c r="E62" s="14" t="s">
        <v>59</v>
      </c>
      <c r="F62" s="14"/>
      <c r="G62" s="17">
        <v>49.005049005049997</v>
      </c>
      <c r="H62" s="14"/>
      <c r="I62" s="21">
        <v>0.1980001980002</v>
      </c>
      <c r="J62" s="14"/>
      <c r="K62" s="14"/>
      <c r="L62" s="14"/>
      <c r="M62" s="14"/>
      <c r="N62" s="14"/>
      <c r="O62" s="14"/>
    </row>
    <row r="63" spans="1:15" x14ac:dyDescent="0.2">
      <c r="A63" s="37" t="s">
        <v>115</v>
      </c>
      <c r="B63" s="38">
        <v>3</v>
      </c>
      <c r="C63" s="38">
        <v>14</v>
      </c>
      <c r="D63">
        <v>27020.1</v>
      </c>
      <c r="E63" s="22" t="s">
        <v>64</v>
      </c>
      <c r="F63" s="23">
        <v>9.9990099990099992</v>
      </c>
      <c r="G63" s="14"/>
      <c r="H63" s="14"/>
      <c r="I63" s="14"/>
      <c r="J63" s="14"/>
      <c r="K63" s="14"/>
      <c r="L63" s="14"/>
      <c r="M63" s="14"/>
      <c r="N63" s="23">
        <v>9.9990099990099992</v>
      </c>
      <c r="O63" s="14"/>
    </row>
    <row r="64" spans="1:15" x14ac:dyDescent="0.2">
      <c r="A64" s="37" t="s">
        <v>116</v>
      </c>
      <c r="B64" s="38">
        <v>3</v>
      </c>
      <c r="C64" s="38">
        <v>15</v>
      </c>
      <c r="D64">
        <v>22705.63</v>
      </c>
      <c r="E64" s="22" t="s">
        <v>64</v>
      </c>
      <c r="F64" s="23">
        <v>9.9990099990099992</v>
      </c>
      <c r="G64" s="14"/>
      <c r="H64" s="14"/>
      <c r="I64" s="14"/>
      <c r="J64" s="14"/>
      <c r="K64" s="14"/>
      <c r="L64" s="14"/>
      <c r="M64" s="14"/>
      <c r="N64" s="23">
        <v>9.9990099990099992</v>
      </c>
      <c r="O64" s="14"/>
    </row>
    <row r="65" spans="1:15" x14ac:dyDescent="0.2">
      <c r="A65" s="37" t="s">
        <v>117</v>
      </c>
      <c r="B65" s="38">
        <v>3</v>
      </c>
      <c r="C65" s="38">
        <v>16</v>
      </c>
      <c r="D65">
        <v>43520.89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">
      <c r="A66" s="37" t="s">
        <v>118</v>
      </c>
      <c r="B66" s="38">
        <v>3</v>
      </c>
      <c r="C66" s="38">
        <v>17</v>
      </c>
      <c r="D66">
        <v>74469.86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">
      <c r="A67" s="37" t="s">
        <v>119</v>
      </c>
      <c r="B67" s="38">
        <v>3</v>
      </c>
      <c r="C67" s="38">
        <v>18</v>
      </c>
      <c r="D67">
        <v>40734.71</v>
      </c>
      <c r="E67" s="24" t="s">
        <v>69</v>
      </c>
      <c r="F67" s="25">
        <v>1.8810018810019999</v>
      </c>
      <c r="G67" s="14"/>
      <c r="H67" s="14"/>
      <c r="I67" s="14"/>
      <c r="J67" s="25">
        <v>1.8810018810019999</v>
      </c>
      <c r="K67" s="14"/>
      <c r="L67" s="14"/>
      <c r="M67" s="14"/>
      <c r="N67" s="14"/>
      <c r="O67" s="14"/>
    </row>
    <row r="68" spans="1:15" x14ac:dyDescent="0.2">
      <c r="A68" s="37" t="s">
        <v>120</v>
      </c>
      <c r="B68" s="38">
        <v>3</v>
      </c>
      <c r="C68" s="38">
        <v>19</v>
      </c>
      <c r="D68">
        <v>23667.279999999999</v>
      </c>
      <c r="E68" s="24" t="s">
        <v>69</v>
      </c>
      <c r="F68" s="25">
        <v>1.8810018810019999</v>
      </c>
      <c r="G68" s="14"/>
      <c r="H68" s="14"/>
      <c r="I68" s="14"/>
      <c r="J68" s="25">
        <v>1.8810018810019999</v>
      </c>
      <c r="K68" s="14"/>
      <c r="L68" s="14"/>
      <c r="M68" s="14"/>
      <c r="N68" s="14"/>
      <c r="O68" s="14"/>
    </row>
    <row r="69" spans="1:15" x14ac:dyDescent="0.2">
      <c r="A69" s="37" t="s">
        <v>121</v>
      </c>
      <c r="B69" s="38">
        <v>3</v>
      </c>
      <c r="C69" s="38">
        <v>20</v>
      </c>
      <c r="D69">
        <v>14528.12</v>
      </c>
      <c r="E69" s="26" t="s">
        <v>72</v>
      </c>
      <c r="F69" s="27">
        <v>1.8810018810019999</v>
      </c>
      <c r="G69" s="14"/>
      <c r="H69" s="14"/>
      <c r="I69" s="14"/>
      <c r="J69" s="14"/>
      <c r="K69" s="27">
        <v>1.8810018810019999</v>
      </c>
      <c r="L69" s="14"/>
      <c r="M69" s="14"/>
      <c r="N69" s="14"/>
      <c r="O69" s="14"/>
    </row>
    <row r="70" spans="1:15" x14ac:dyDescent="0.2">
      <c r="A70" s="37" t="s">
        <v>122</v>
      </c>
      <c r="B70" s="38">
        <v>3</v>
      </c>
      <c r="C70" s="38">
        <v>21</v>
      </c>
      <c r="D70">
        <v>11412.77</v>
      </c>
      <c r="E70" s="26" t="s">
        <v>72</v>
      </c>
      <c r="F70" s="27">
        <v>1.8810018810019999</v>
      </c>
      <c r="G70" s="14"/>
      <c r="H70" s="14"/>
      <c r="I70" s="14"/>
      <c r="J70" s="14"/>
      <c r="K70" s="27">
        <v>1.8810018810019999</v>
      </c>
      <c r="L70" s="14"/>
      <c r="M70" s="14"/>
      <c r="N70" s="14"/>
      <c r="O70" s="14"/>
    </row>
    <row r="71" spans="1:15" x14ac:dyDescent="0.2">
      <c r="A71" s="37" t="s">
        <v>123</v>
      </c>
      <c r="B71" s="38">
        <v>3</v>
      </c>
      <c r="C71" s="38">
        <v>22</v>
      </c>
      <c r="D71">
        <v>719.47</v>
      </c>
      <c r="E71" s="14" t="s">
        <v>75</v>
      </c>
      <c r="F71" s="14"/>
      <c r="G71" s="14"/>
      <c r="H71" s="14"/>
      <c r="I71" s="14"/>
      <c r="J71" s="25">
        <v>0.17325017325020001</v>
      </c>
      <c r="K71" s="27">
        <v>0.17325017325020001</v>
      </c>
      <c r="L71" s="14"/>
      <c r="M71" s="14"/>
      <c r="N71" s="14"/>
      <c r="O71" s="28">
        <v>1.8810018810019999</v>
      </c>
    </row>
    <row r="72" spans="1:15" x14ac:dyDescent="0.2">
      <c r="A72" s="37" t="s">
        <v>124</v>
      </c>
      <c r="B72" s="38">
        <v>3</v>
      </c>
      <c r="C72" s="38">
        <v>23</v>
      </c>
      <c r="D72">
        <v>590.154</v>
      </c>
      <c r="E72" s="14" t="s">
        <v>75</v>
      </c>
      <c r="F72" s="14"/>
      <c r="G72" s="14"/>
      <c r="H72" s="14"/>
      <c r="I72" s="14"/>
      <c r="J72" s="25">
        <v>0.17325017325020001</v>
      </c>
      <c r="K72" s="27">
        <v>0.17325017325020001</v>
      </c>
      <c r="L72" s="14"/>
      <c r="M72" s="14"/>
      <c r="N72" s="14"/>
      <c r="O72" s="28">
        <v>1.8810018810019999</v>
      </c>
    </row>
    <row r="73" spans="1:15" x14ac:dyDescent="0.2">
      <c r="A73" s="37" t="s">
        <v>125</v>
      </c>
      <c r="B73" s="38">
        <v>3</v>
      </c>
      <c r="C73" s="38">
        <v>24</v>
      </c>
      <c r="D73">
        <v>14.106999999999999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">
      <c r="A74" s="37" t="s">
        <v>126</v>
      </c>
      <c r="B74" s="38">
        <v>4</v>
      </c>
      <c r="C74" s="38">
        <v>1</v>
      </c>
      <c r="D74">
        <v>33347.21</v>
      </c>
      <c r="E74" s="16" t="s">
        <v>47</v>
      </c>
      <c r="F74" s="17">
        <v>10.89001089001</v>
      </c>
      <c r="G74" s="17">
        <v>10.89001089001</v>
      </c>
      <c r="H74" s="14"/>
      <c r="I74" s="14"/>
      <c r="J74" s="14"/>
      <c r="K74" s="14"/>
      <c r="L74" s="14"/>
      <c r="M74" s="14"/>
      <c r="N74" s="14"/>
      <c r="O74" s="14"/>
    </row>
    <row r="75" spans="1:15" x14ac:dyDescent="0.2">
      <c r="A75" s="37" t="s">
        <v>127</v>
      </c>
      <c r="B75" s="38">
        <v>4</v>
      </c>
      <c r="C75" s="38">
        <v>2</v>
      </c>
      <c r="D75">
        <v>18496.97</v>
      </c>
      <c r="E75" s="16" t="s">
        <v>47</v>
      </c>
      <c r="F75" s="17">
        <v>10.89001089001</v>
      </c>
      <c r="G75" s="17">
        <v>10.89001089001</v>
      </c>
      <c r="H75" s="14"/>
      <c r="I75" s="14"/>
      <c r="J75" s="14"/>
      <c r="K75" s="14"/>
      <c r="L75" s="14"/>
      <c r="M75" s="14"/>
      <c r="N75" s="14"/>
      <c r="O75" s="14"/>
    </row>
    <row r="76" spans="1:15" x14ac:dyDescent="0.2">
      <c r="A76" s="37" t="s">
        <v>128</v>
      </c>
      <c r="B76" s="38">
        <v>4</v>
      </c>
      <c r="C76" s="38">
        <v>3</v>
      </c>
      <c r="D76">
        <v>23655.52</v>
      </c>
      <c r="E76" s="16" t="s">
        <v>47</v>
      </c>
      <c r="F76" s="17">
        <v>10.89001089001</v>
      </c>
      <c r="G76" s="17">
        <v>10.89001089001</v>
      </c>
      <c r="H76" s="14"/>
      <c r="I76" s="14"/>
      <c r="J76" s="14"/>
      <c r="K76" s="14"/>
      <c r="L76" s="14"/>
      <c r="M76" s="14"/>
      <c r="N76" s="14"/>
      <c r="O76" s="14"/>
    </row>
    <row r="77" spans="1:15" x14ac:dyDescent="0.2">
      <c r="A77" s="37" t="s">
        <v>129</v>
      </c>
      <c r="B77" s="38">
        <v>4</v>
      </c>
      <c r="C77" s="38">
        <v>4</v>
      </c>
      <c r="D77">
        <v>51914.71</v>
      </c>
      <c r="E77" s="18" t="s">
        <v>51</v>
      </c>
      <c r="F77" s="19">
        <v>4.8051529543260001</v>
      </c>
      <c r="G77" s="14"/>
      <c r="H77" s="19">
        <v>4.8051529543260001</v>
      </c>
      <c r="I77" s="14"/>
      <c r="J77" s="14"/>
      <c r="K77" s="14"/>
      <c r="L77" s="14"/>
      <c r="M77" s="14"/>
      <c r="N77" s="14"/>
      <c r="O77" s="14"/>
    </row>
    <row r="78" spans="1:15" x14ac:dyDescent="0.2">
      <c r="A78" s="37" t="s">
        <v>130</v>
      </c>
      <c r="B78" s="38">
        <v>4</v>
      </c>
      <c r="C78" s="38">
        <v>5</v>
      </c>
      <c r="D78">
        <v>50576.87</v>
      </c>
      <c r="E78" s="18" t="s">
        <v>51</v>
      </c>
      <c r="F78" s="19">
        <v>4.8051529543260001</v>
      </c>
      <c r="G78" s="14"/>
      <c r="H78" s="19">
        <v>4.8051529543260001</v>
      </c>
      <c r="I78" s="14"/>
      <c r="J78" s="14"/>
      <c r="K78" s="14"/>
      <c r="L78" s="14"/>
      <c r="M78" s="14"/>
      <c r="N78" s="14"/>
      <c r="O78" s="14"/>
    </row>
    <row r="79" spans="1:15" x14ac:dyDescent="0.2">
      <c r="A79" s="37" t="s">
        <v>131</v>
      </c>
      <c r="B79" s="38">
        <v>4</v>
      </c>
      <c r="C79" s="38">
        <v>6</v>
      </c>
      <c r="D79">
        <v>51531.46</v>
      </c>
      <c r="E79" s="18" t="s">
        <v>51</v>
      </c>
      <c r="F79" s="19">
        <v>4.8051529543260001</v>
      </c>
      <c r="G79" s="14"/>
      <c r="H79" s="19">
        <v>4.8051529543260001</v>
      </c>
      <c r="I79" s="14"/>
      <c r="J79" s="14"/>
      <c r="K79" s="14"/>
      <c r="L79" s="14"/>
      <c r="M79" s="14"/>
      <c r="N79" s="14"/>
      <c r="O79" s="14"/>
    </row>
    <row r="80" spans="1:15" x14ac:dyDescent="0.2">
      <c r="A80" s="37" t="s">
        <v>132</v>
      </c>
      <c r="B80" s="38">
        <v>4</v>
      </c>
      <c r="C80" s="38">
        <v>7</v>
      </c>
      <c r="D80">
        <v>837.03099999999995</v>
      </c>
      <c r="E80" s="20" t="s">
        <v>55</v>
      </c>
      <c r="F80" s="21">
        <v>6.4350064350059993E-2</v>
      </c>
      <c r="G80" s="14"/>
      <c r="H80" s="14"/>
      <c r="I80" s="21">
        <v>6.4350064350059993E-2</v>
      </c>
      <c r="J80" s="14"/>
      <c r="K80" s="14"/>
      <c r="L80" s="14"/>
      <c r="M80" s="14"/>
      <c r="N80" s="14"/>
      <c r="O80" s="14"/>
    </row>
    <row r="81" spans="1:15" x14ac:dyDescent="0.2">
      <c r="A81" s="37" t="s">
        <v>133</v>
      </c>
      <c r="B81" s="38">
        <v>4</v>
      </c>
      <c r="C81" s="38">
        <v>8</v>
      </c>
      <c r="D81">
        <v>728.875</v>
      </c>
      <c r="E81" s="20" t="s">
        <v>55</v>
      </c>
      <c r="F81" s="21">
        <v>6.4350064350059993E-2</v>
      </c>
      <c r="G81" s="14"/>
      <c r="H81" s="14"/>
      <c r="I81" s="21">
        <v>6.4350064350059993E-2</v>
      </c>
      <c r="J81" s="14"/>
      <c r="K81" s="14"/>
      <c r="L81" s="14"/>
      <c r="M81" s="14"/>
      <c r="N81" s="14"/>
      <c r="O81" s="14"/>
    </row>
    <row r="82" spans="1:15" x14ac:dyDescent="0.2">
      <c r="A82" s="37" t="s">
        <v>134</v>
      </c>
      <c r="B82" s="38">
        <v>4</v>
      </c>
      <c r="C82" s="38">
        <v>9</v>
      </c>
      <c r="D82">
        <v>580.74900000000002</v>
      </c>
      <c r="E82" s="20" t="s">
        <v>55</v>
      </c>
      <c r="F82" s="21">
        <v>6.4350064350059993E-2</v>
      </c>
      <c r="G82" s="14"/>
      <c r="H82" s="14"/>
      <c r="I82" s="21">
        <v>6.4350064350059993E-2</v>
      </c>
      <c r="J82" s="14"/>
      <c r="K82" s="14"/>
      <c r="L82" s="14"/>
      <c r="M82" s="14"/>
      <c r="N82" s="14"/>
      <c r="O82" s="14"/>
    </row>
    <row r="83" spans="1:15" x14ac:dyDescent="0.2">
      <c r="A83" s="37" t="s">
        <v>135</v>
      </c>
      <c r="B83" s="38">
        <v>4</v>
      </c>
      <c r="C83" s="38">
        <v>10</v>
      </c>
      <c r="D83">
        <v>20448.47</v>
      </c>
      <c r="E83" s="14" t="s">
        <v>59</v>
      </c>
      <c r="F83" s="14"/>
      <c r="G83" s="17">
        <v>10.80339220202</v>
      </c>
      <c r="H83" s="19">
        <v>4.8662236179520004</v>
      </c>
      <c r="I83" s="14"/>
      <c r="J83" s="14"/>
      <c r="K83" s="14"/>
      <c r="L83" s="14"/>
      <c r="M83" s="14"/>
      <c r="N83" s="14"/>
      <c r="O83" s="14"/>
    </row>
    <row r="84" spans="1:15" x14ac:dyDescent="0.2">
      <c r="A84" s="37" t="s">
        <v>136</v>
      </c>
      <c r="B84" s="38">
        <v>4</v>
      </c>
      <c r="C84" s="38">
        <v>11</v>
      </c>
      <c r="D84">
        <v>19877.13</v>
      </c>
      <c r="E84" s="14" t="s">
        <v>59</v>
      </c>
      <c r="F84" s="14"/>
      <c r="G84" s="17">
        <v>10.80339220202</v>
      </c>
      <c r="H84" s="19">
        <v>4.8662236179520004</v>
      </c>
      <c r="I84" s="14"/>
      <c r="J84" s="14"/>
      <c r="K84" s="14"/>
      <c r="L84" s="14"/>
      <c r="M84" s="14"/>
      <c r="N84" s="14"/>
      <c r="O84" s="14"/>
    </row>
    <row r="85" spans="1:15" x14ac:dyDescent="0.2">
      <c r="A85" s="37" t="s">
        <v>137</v>
      </c>
      <c r="B85" s="38">
        <v>4</v>
      </c>
      <c r="C85" s="38">
        <v>12</v>
      </c>
      <c r="D85">
        <v>3858.335</v>
      </c>
      <c r="E85" s="14" t="s">
        <v>59</v>
      </c>
      <c r="F85" s="14"/>
      <c r="G85" s="17">
        <v>10.89001089001</v>
      </c>
      <c r="H85" s="14"/>
      <c r="I85" s="21">
        <v>6.4350064350059993E-2</v>
      </c>
      <c r="J85" s="14"/>
      <c r="K85" s="14"/>
      <c r="L85" s="14"/>
      <c r="M85" s="14"/>
      <c r="N85" s="14"/>
      <c r="O85" s="14"/>
    </row>
    <row r="86" spans="1:15" x14ac:dyDescent="0.2">
      <c r="A86" s="37" t="s">
        <v>138</v>
      </c>
      <c r="B86" s="38">
        <v>4</v>
      </c>
      <c r="C86" s="38">
        <v>13</v>
      </c>
      <c r="D86">
        <v>4765.902</v>
      </c>
      <c r="E86" s="14" t="s">
        <v>59</v>
      </c>
      <c r="F86" s="14"/>
      <c r="G86" s="17">
        <v>10.89001089001</v>
      </c>
      <c r="H86" s="14"/>
      <c r="I86" s="21">
        <v>6.4350064350059993E-2</v>
      </c>
      <c r="J86" s="14"/>
      <c r="K86" s="14"/>
      <c r="L86" s="14"/>
      <c r="M86" s="14"/>
      <c r="N86" s="14"/>
      <c r="O86" s="14"/>
    </row>
    <row r="87" spans="1:15" x14ac:dyDescent="0.2">
      <c r="A87" s="37" t="s">
        <v>139</v>
      </c>
      <c r="B87" s="38">
        <v>4</v>
      </c>
      <c r="C87" s="38">
        <v>14</v>
      </c>
      <c r="D87">
        <v>1267.3019999999999</v>
      </c>
      <c r="E87" s="22" t="s">
        <v>64</v>
      </c>
      <c r="F87" s="23">
        <v>9.9990099990099992</v>
      </c>
      <c r="G87" s="14"/>
      <c r="H87" s="14"/>
      <c r="I87" s="14"/>
      <c r="J87" s="14"/>
      <c r="K87" s="14"/>
      <c r="L87" s="14"/>
      <c r="M87" s="14"/>
      <c r="N87" s="23">
        <v>9.9990099990099992</v>
      </c>
      <c r="O87" s="14"/>
    </row>
    <row r="88" spans="1:15" x14ac:dyDescent="0.2">
      <c r="A88" s="37" t="s">
        <v>140</v>
      </c>
      <c r="B88" s="38">
        <v>4</v>
      </c>
      <c r="C88" s="38">
        <v>15</v>
      </c>
      <c r="D88">
        <v>1493.018</v>
      </c>
      <c r="E88" s="22" t="s">
        <v>64</v>
      </c>
      <c r="F88" s="23">
        <v>9.9990099990099992</v>
      </c>
      <c r="G88" s="14"/>
      <c r="H88" s="14"/>
      <c r="I88" s="14"/>
      <c r="J88" s="14"/>
      <c r="K88" s="14"/>
      <c r="L88" s="14"/>
      <c r="M88" s="14"/>
      <c r="N88" s="23">
        <v>9.9990099990099992</v>
      </c>
      <c r="O88" s="14"/>
    </row>
    <row r="89" spans="1:15" x14ac:dyDescent="0.2">
      <c r="A89" s="37" t="s">
        <v>141</v>
      </c>
      <c r="B89" s="38">
        <v>4</v>
      </c>
      <c r="C89" s="38">
        <v>16</v>
      </c>
      <c r="D89">
        <v>59365.69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">
      <c r="A90" s="37" t="s">
        <v>142</v>
      </c>
      <c r="B90" s="38">
        <v>4</v>
      </c>
      <c r="C90" s="38">
        <v>17</v>
      </c>
      <c r="D90">
        <v>51870.04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">
      <c r="A91" s="37" t="s">
        <v>143</v>
      </c>
      <c r="B91" s="38">
        <v>4</v>
      </c>
      <c r="C91" s="38">
        <v>18</v>
      </c>
      <c r="D91">
        <v>37847.42</v>
      </c>
      <c r="E91" s="24" t="s">
        <v>69</v>
      </c>
      <c r="F91" s="25">
        <v>0.5742005742006</v>
      </c>
      <c r="G91" s="14"/>
      <c r="H91" s="14"/>
      <c r="I91" s="14"/>
      <c r="J91" s="25">
        <v>0.5742005742006</v>
      </c>
      <c r="K91" s="14"/>
      <c r="L91" s="14"/>
      <c r="M91" s="14"/>
      <c r="N91" s="14"/>
      <c r="O91" s="14"/>
    </row>
    <row r="92" spans="1:15" x14ac:dyDescent="0.2">
      <c r="A92" s="37" t="s">
        <v>144</v>
      </c>
      <c r="B92" s="38">
        <v>4</v>
      </c>
      <c r="C92" s="38">
        <v>19</v>
      </c>
      <c r="D92">
        <v>34583.94</v>
      </c>
      <c r="E92" s="24" t="s">
        <v>69</v>
      </c>
      <c r="F92" s="25">
        <v>0.5742005742006</v>
      </c>
      <c r="G92" s="14"/>
      <c r="H92" s="14"/>
      <c r="I92" s="14"/>
      <c r="J92" s="25">
        <v>0.5742005742006</v>
      </c>
      <c r="K92" s="14"/>
      <c r="L92" s="14"/>
      <c r="M92" s="14"/>
      <c r="N92" s="14"/>
      <c r="O92" s="14"/>
    </row>
    <row r="93" spans="1:15" x14ac:dyDescent="0.2">
      <c r="A93" s="37" t="s">
        <v>145</v>
      </c>
      <c r="B93" s="38">
        <v>4</v>
      </c>
      <c r="C93" s="38">
        <v>20</v>
      </c>
      <c r="D93">
        <v>21435.98</v>
      </c>
      <c r="E93" s="26" t="s">
        <v>72</v>
      </c>
      <c r="F93" s="27">
        <v>0.5742005742006</v>
      </c>
      <c r="G93" s="14"/>
      <c r="H93" s="14"/>
      <c r="I93" s="14"/>
      <c r="J93" s="14"/>
      <c r="K93" s="27">
        <v>0.5742005742006</v>
      </c>
      <c r="L93" s="14"/>
      <c r="M93" s="14"/>
      <c r="N93" s="14"/>
      <c r="O93" s="14"/>
    </row>
    <row r="94" spans="1:15" x14ac:dyDescent="0.2">
      <c r="A94" s="37" t="s">
        <v>146</v>
      </c>
      <c r="B94" s="38">
        <v>4</v>
      </c>
      <c r="C94" s="38">
        <v>21</v>
      </c>
      <c r="D94">
        <v>20286.240000000002</v>
      </c>
      <c r="E94" s="26" t="s">
        <v>72</v>
      </c>
      <c r="F94" s="27">
        <v>0.5742005742006</v>
      </c>
      <c r="G94" s="14"/>
      <c r="H94" s="14"/>
      <c r="I94" s="14"/>
      <c r="J94" s="14"/>
      <c r="K94" s="27">
        <v>0.5742005742006</v>
      </c>
      <c r="L94" s="14"/>
      <c r="M94" s="14"/>
      <c r="N94" s="14"/>
      <c r="O94" s="14"/>
    </row>
    <row r="95" spans="1:15" x14ac:dyDescent="0.2">
      <c r="A95" s="37" t="s">
        <v>147</v>
      </c>
      <c r="B95" s="38">
        <v>4</v>
      </c>
      <c r="C95" s="38">
        <v>22</v>
      </c>
      <c r="D95">
        <v>926.37699999999995</v>
      </c>
      <c r="E95" s="14" t="s">
        <v>75</v>
      </c>
      <c r="F95" s="14"/>
      <c r="G95" s="14"/>
      <c r="H95" s="14"/>
      <c r="I95" s="14"/>
      <c r="J95" s="25">
        <v>0.17325017325020001</v>
      </c>
      <c r="K95" s="27">
        <v>0.17325017325020001</v>
      </c>
      <c r="L95" s="14"/>
      <c r="M95" s="14"/>
      <c r="N95" s="14"/>
      <c r="O95" s="28">
        <v>0.5742005742006</v>
      </c>
    </row>
    <row r="96" spans="1:15" x14ac:dyDescent="0.2">
      <c r="A96" s="37" t="s">
        <v>148</v>
      </c>
      <c r="B96" s="38">
        <v>4</v>
      </c>
      <c r="C96" s="38">
        <v>23</v>
      </c>
      <c r="D96">
        <v>841.73299999999995</v>
      </c>
      <c r="E96" s="14" t="s">
        <v>75</v>
      </c>
      <c r="F96" s="14"/>
      <c r="G96" s="14"/>
      <c r="H96" s="14"/>
      <c r="I96" s="14"/>
      <c r="J96" s="25">
        <v>0.17325017325020001</v>
      </c>
      <c r="K96" s="27">
        <v>0.17325017325020001</v>
      </c>
      <c r="L96" s="14"/>
      <c r="M96" s="14"/>
      <c r="N96" s="14"/>
      <c r="O96" s="28">
        <v>0.5742005742006</v>
      </c>
    </row>
    <row r="97" spans="1:15" x14ac:dyDescent="0.2">
      <c r="A97" s="37" t="s">
        <v>149</v>
      </c>
      <c r="B97" s="38">
        <v>4</v>
      </c>
      <c r="C97" s="38">
        <v>24</v>
      </c>
      <c r="D97">
        <v>16.457999999999998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">
      <c r="A98" s="37" t="s">
        <v>150</v>
      </c>
      <c r="B98" s="38">
        <v>5</v>
      </c>
      <c r="C98" s="38">
        <v>1</v>
      </c>
      <c r="D98">
        <v>54752.62</v>
      </c>
      <c r="E98" s="16" t="s">
        <v>47</v>
      </c>
      <c r="F98" s="17">
        <v>2.4007524007519998</v>
      </c>
      <c r="G98" s="17">
        <v>2.4007524007519998</v>
      </c>
      <c r="H98" s="14"/>
      <c r="I98" s="14"/>
      <c r="J98" s="14"/>
      <c r="K98" s="14"/>
      <c r="L98" s="14"/>
      <c r="M98" s="14"/>
      <c r="N98" s="14"/>
      <c r="O98" s="14"/>
    </row>
    <row r="99" spans="1:15" x14ac:dyDescent="0.2">
      <c r="A99" s="37" t="s">
        <v>151</v>
      </c>
      <c r="B99" s="38">
        <v>5</v>
      </c>
      <c r="C99" s="38">
        <v>2</v>
      </c>
      <c r="D99">
        <v>32886.370000000003</v>
      </c>
      <c r="E99" s="16" t="s">
        <v>47</v>
      </c>
      <c r="F99" s="17">
        <v>2.4007524007519998</v>
      </c>
      <c r="G99" s="17">
        <v>2.4007524007519998</v>
      </c>
      <c r="H99" s="14"/>
      <c r="I99" s="14"/>
      <c r="J99" s="14"/>
      <c r="K99" s="14"/>
      <c r="L99" s="14"/>
      <c r="M99" s="14"/>
      <c r="N99" s="14"/>
      <c r="O99" s="14"/>
    </row>
    <row r="100" spans="1:15" x14ac:dyDescent="0.2">
      <c r="A100" s="37" t="s">
        <v>152</v>
      </c>
      <c r="B100" s="38">
        <v>5</v>
      </c>
      <c r="C100" s="38">
        <v>3</v>
      </c>
      <c r="D100">
        <v>40389.08</v>
      </c>
      <c r="E100" s="16" t="s">
        <v>47</v>
      </c>
      <c r="F100" s="17">
        <v>2.4007524007519998</v>
      </c>
      <c r="G100" s="17">
        <v>2.4007524007519998</v>
      </c>
      <c r="H100" s="14"/>
      <c r="I100" s="14"/>
      <c r="J100" s="14"/>
      <c r="K100" s="14"/>
      <c r="L100" s="14"/>
      <c r="M100" s="14"/>
      <c r="N100" s="14"/>
      <c r="O100" s="14"/>
    </row>
    <row r="101" spans="1:15" x14ac:dyDescent="0.2">
      <c r="A101" s="37" t="s">
        <v>153</v>
      </c>
      <c r="B101" s="38">
        <v>5</v>
      </c>
      <c r="C101" s="38">
        <v>4</v>
      </c>
      <c r="D101">
        <v>44247.41</v>
      </c>
      <c r="E101" s="18" t="s">
        <v>51</v>
      </c>
      <c r="F101" s="19">
        <v>1.0389803438909999</v>
      </c>
      <c r="G101" s="14"/>
      <c r="H101" s="19">
        <v>1.0389803438909999</v>
      </c>
      <c r="I101" s="14"/>
      <c r="J101" s="14"/>
      <c r="K101" s="14"/>
      <c r="L101" s="14"/>
      <c r="M101" s="14"/>
      <c r="N101" s="14"/>
      <c r="O101" s="14"/>
    </row>
    <row r="102" spans="1:15" x14ac:dyDescent="0.2">
      <c r="A102" s="37" t="s">
        <v>154</v>
      </c>
      <c r="B102" s="38">
        <v>5</v>
      </c>
      <c r="C102" s="38">
        <v>5</v>
      </c>
      <c r="D102">
        <v>46932.5</v>
      </c>
      <c r="E102" s="18" t="s">
        <v>51</v>
      </c>
      <c r="F102" s="19">
        <v>1.0389803438909999</v>
      </c>
      <c r="G102" s="14"/>
      <c r="H102" s="19">
        <v>1.0389803438909999</v>
      </c>
      <c r="I102" s="14"/>
      <c r="J102" s="14"/>
      <c r="K102" s="14"/>
      <c r="L102" s="14"/>
      <c r="M102" s="14"/>
      <c r="N102" s="14"/>
      <c r="O102" s="14"/>
    </row>
    <row r="103" spans="1:15" x14ac:dyDescent="0.2">
      <c r="A103" s="37" t="s">
        <v>155</v>
      </c>
      <c r="B103" s="38">
        <v>5</v>
      </c>
      <c r="C103" s="38">
        <v>6</v>
      </c>
      <c r="D103">
        <v>43532.65</v>
      </c>
      <c r="E103" s="18" t="s">
        <v>51</v>
      </c>
      <c r="F103" s="19">
        <v>1.0389803438909999</v>
      </c>
      <c r="G103" s="14"/>
      <c r="H103" s="19">
        <v>1.0389803438909999</v>
      </c>
      <c r="I103" s="14"/>
      <c r="J103" s="14"/>
      <c r="K103" s="14"/>
      <c r="L103" s="14"/>
      <c r="M103" s="14"/>
      <c r="N103" s="14"/>
      <c r="O103" s="14"/>
    </row>
    <row r="104" spans="1:15" x14ac:dyDescent="0.2">
      <c r="A104" s="37" t="s">
        <v>156</v>
      </c>
      <c r="B104" s="38">
        <v>5</v>
      </c>
      <c r="C104" s="38">
        <v>7</v>
      </c>
      <c r="D104">
        <v>1185.01</v>
      </c>
      <c r="E104" s="20" t="s">
        <v>55</v>
      </c>
      <c r="F104" s="21">
        <v>2.079002079002E-2</v>
      </c>
      <c r="G104" s="14"/>
      <c r="H104" s="14"/>
      <c r="I104" s="21">
        <v>2.079002079002E-2</v>
      </c>
      <c r="J104" s="14"/>
      <c r="K104" s="14"/>
      <c r="L104" s="14"/>
      <c r="M104" s="14"/>
      <c r="N104" s="14"/>
      <c r="O104" s="14"/>
    </row>
    <row r="105" spans="1:15" x14ac:dyDescent="0.2">
      <c r="A105" s="37" t="s">
        <v>157</v>
      </c>
      <c r="B105" s="38">
        <v>5</v>
      </c>
      <c r="C105" s="38">
        <v>8</v>
      </c>
      <c r="D105">
        <v>900.51300000000003</v>
      </c>
      <c r="E105" s="20" t="s">
        <v>55</v>
      </c>
      <c r="F105" s="21">
        <v>2.079002079002E-2</v>
      </c>
      <c r="G105" s="14"/>
      <c r="H105" s="14"/>
      <c r="I105" s="21">
        <v>2.079002079002E-2</v>
      </c>
      <c r="J105" s="14"/>
      <c r="K105" s="14"/>
      <c r="L105" s="14"/>
      <c r="M105" s="14"/>
      <c r="N105" s="14"/>
      <c r="O105" s="14"/>
    </row>
    <row r="106" spans="1:15" x14ac:dyDescent="0.2">
      <c r="A106" s="37" t="s">
        <v>158</v>
      </c>
      <c r="B106" s="38">
        <v>5</v>
      </c>
      <c r="C106" s="38">
        <v>9</v>
      </c>
      <c r="D106">
        <v>1232.0340000000001</v>
      </c>
      <c r="E106" s="20" t="s">
        <v>55</v>
      </c>
      <c r="F106" s="21">
        <v>2.079002079002E-2</v>
      </c>
      <c r="G106" s="14"/>
      <c r="H106" s="14"/>
      <c r="I106" s="21">
        <v>2.079002079002E-2</v>
      </c>
      <c r="J106" s="14"/>
      <c r="K106" s="14"/>
      <c r="L106" s="14"/>
      <c r="M106" s="14"/>
      <c r="N106" s="14"/>
      <c r="O106" s="14"/>
    </row>
    <row r="107" spans="1:15" x14ac:dyDescent="0.2">
      <c r="A107" s="37" t="s">
        <v>159</v>
      </c>
      <c r="B107" s="38">
        <v>5</v>
      </c>
      <c r="C107" s="38">
        <v>10</v>
      </c>
      <c r="D107">
        <v>31891.81</v>
      </c>
      <c r="E107" s="14" t="s">
        <v>59</v>
      </c>
      <c r="F107" s="14"/>
      <c r="G107" s="17">
        <v>2.3955895171439998</v>
      </c>
      <c r="H107" s="19">
        <v>1.052180493804</v>
      </c>
      <c r="I107" s="14"/>
      <c r="J107" s="14"/>
      <c r="K107" s="14"/>
      <c r="L107" s="14"/>
      <c r="M107" s="14"/>
      <c r="N107" s="14"/>
      <c r="O107" s="14"/>
    </row>
    <row r="108" spans="1:15" x14ac:dyDescent="0.2">
      <c r="A108" s="37" t="s">
        <v>160</v>
      </c>
      <c r="B108" s="38">
        <v>5</v>
      </c>
      <c r="C108" s="38">
        <v>11</v>
      </c>
      <c r="D108">
        <v>46194.22</v>
      </c>
      <c r="E108" s="14" t="s">
        <v>59</v>
      </c>
      <c r="F108" s="14"/>
      <c r="G108" s="17">
        <v>2.3955895171439998</v>
      </c>
      <c r="H108" s="19">
        <v>1.052180493804</v>
      </c>
      <c r="I108" s="14"/>
      <c r="J108" s="14"/>
      <c r="K108" s="14"/>
      <c r="L108" s="14"/>
      <c r="M108" s="14"/>
      <c r="N108" s="14"/>
      <c r="O108" s="14"/>
    </row>
    <row r="109" spans="1:15" x14ac:dyDescent="0.2">
      <c r="A109" s="37" t="s">
        <v>161</v>
      </c>
      <c r="B109" s="38">
        <v>5</v>
      </c>
      <c r="C109" s="38">
        <v>12</v>
      </c>
      <c r="D109">
        <v>5932.1019999999999</v>
      </c>
      <c r="E109" s="14" t="s">
        <v>59</v>
      </c>
      <c r="F109" s="14"/>
      <c r="G109" s="17">
        <v>2.4007524007519998</v>
      </c>
      <c r="H109" s="14"/>
      <c r="I109" s="21">
        <v>2.079002079002E-2</v>
      </c>
      <c r="J109" s="14"/>
      <c r="K109" s="14"/>
      <c r="L109" s="14"/>
      <c r="M109" s="14"/>
      <c r="N109" s="14"/>
      <c r="O109" s="14"/>
    </row>
    <row r="110" spans="1:15" x14ac:dyDescent="0.2">
      <c r="A110" s="37" t="s">
        <v>162</v>
      </c>
      <c r="B110" s="38">
        <v>5</v>
      </c>
      <c r="C110" s="38">
        <v>13</v>
      </c>
      <c r="D110">
        <v>5113.8810000000003</v>
      </c>
      <c r="E110" s="14" t="s">
        <v>59</v>
      </c>
      <c r="F110" s="14"/>
      <c r="G110" s="17">
        <v>2.4007524007519998</v>
      </c>
      <c r="H110" s="14"/>
      <c r="I110" s="21">
        <v>2.079002079002E-2</v>
      </c>
      <c r="J110" s="14"/>
      <c r="K110" s="14"/>
      <c r="L110" s="14"/>
      <c r="M110" s="14"/>
      <c r="N110" s="14"/>
      <c r="O110" s="14"/>
    </row>
    <row r="111" spans="1:15" x14ac:dyDescent="0.2">
      <c r="A111" s="37" t="s">
        <v>163</v>
      </c>
      <c r="B111" s="38">
        <v>5</v>
      </c>
      <c r="C111" s="38">
        <v>14</v>
      </c>
      <c r="D111">
        <v>36330.89</v>
      </c>
      <c r="E111" s="22" t="s">
        <v>64</v>
      </c>
      <c r="F111" s="23">
        <v>9.9990099990099992</v>
      </c>
      <c r="G111" s="14"/>
      <c r="H111" s="14"/>
      <c r="I111" s="14"/>
      <c r="J111" s="14"/>
      <c r="K111" s="14"/>
      <c r="L111" s="14"/>
      <c r="M111" s="14"/>
      <c r="N111" s="23">
        <v>9.9990099990099992</v>
      </c>
      <c r="O111" s="14"/>
    </row>
    <row r="112" spans="1:15" x14ac:dyDescent="0.2">
      <c r="A112" s="37" t="s">
        <v>164</v>
      </c>
      <c r="B112" s="38">
        <v>5</v>
      </c>
      <c r="C112" s="38">
        <v>15</v>
      </c>
      <c r="D112">
        <v>59043.58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">
      <c r="A113" s="37" t="s">
        <v>165</v>
      </c>
      <c r="B113" s="38">
        <v>5</v>
      </c>
      <c r="C113" s="38">
        <v>16</v>
      </c>
      <c r="D113">
        <v>75591.39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">
      <c r="A114" s="37" t="s">
        <v>166</v>
      </c>
      <c r="B114" s="38">
        <v>5</v>
      </c>
      <c r="C114" s="38">
        <v>17</v>
      </c>
      <c r="D114">
        <v>59619.62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">
      <c r="A115" s="37" t="s">
        <v>167</v>
      </c>
      <c r="B115" s="38">
        <v>5</v>
      </c>
      <c r="C115" s="38">
        <v>18</v>
      </c>
      <c r="D115">
        <v>63861.2</v>
      </c>
      <c r="E115" s="24" t="s">
        <v>69</v>
      </c>
      <c r="F115" s="25">
        <v>0.17325017325020001</v>
      </c>
      <c r="G115" s="14"/>
      <c r="H115" s="14"/>
      <c r="I115" s="14"/>
      <c r="J115" s="25">
        <v>0.17325017325020001</v>
      </c>
      <c r="K115" s="14"/>
      <c r="L115" s="14"/>
      <c r="M115" s="14"/>
      <c r="N115" s="14"/>
      <c r="O115" s="14"/>
    </row>
    <row r="116" spans="1:15" x14ac:dyDescent="0.2">
      <c r="A116" s="37" t="s">
        <v>168</v>
      </c>
      <c r="B116" s="38">
        <v>5</v>
      </c>
      <c r="C116" s="38">
        <v>19</v>
      </c>
      <c r="D116">
        <v>81046.2</v>
      </c>
      <c r="E116" s="24" t="s">
        <v>69</v>
      </c>
      <c r="F116" s="25">
        <v>0.17325017325020001</v>
      </c>
      <c r="G116" s="14"/>
      <c r="H116" s="14"/>
      <c r="I116" s="14"/>
      <c r="J116" s="25">
        <v>0.17325017325020001</v>
      </c>
      <c r="K116" s="14"/>
      <c r="L116" s="14"/>
      <c r="M116" s="14"/>
      <c r="N116" s="14"/>
      <c r="O116" s="14"/>
    </row>
    <row r="117" spans="1:15" x14ac:dyDescent="0.2">
      <c r="A117" s="37" t="s">
        <v>169</v>
      </c>
      <c r="B117" s="38">
        <v>5</v>
      </c>
      <c r="C117" s="38">
        <v>20</v>
      </c>
      <c r="D117">
        <v>36932.800000000003</v>
      </c>
      <c r="E117" s="26" t="s">
        <v>72</v>
      </c>
      <c r="F117" s="27">
        <v>0.17325017325020001</v>
      </c>
      <c r="G117" s="14"/>
      <c r="H117" s="14"/>
      <c r="I117" s="14"/>
      <c r="J117" s="14"/>
      <c r="K117" s="27">
        <v>0.17325017325020001</v>
      </c>
      <c r="L117" s="14"/>
      <c r="M117" s="14"/>
      <c r="N117" s="14"/>
      <c r="O117" s="14"/>
    </row>
    <row r="118" spans="1:15" x14ac:dyDescent="0.2">
      <c r="A118" s="37" t="s">
        <v>170</v>
      </c>
      <c r="B118" s="38">
        <v>5</v>
      </c>
      <c r="C118" s="38">
        <v>21</v>
      </c>
      <c r="D118">
        <v>37932.07</v>
      </c>
      <c r="E118" s="26" t="s">
        <v>72</v>
      </c>
      <c r="F118" s="27">
        <v>0.17325017325020001</v>
      </c>
      <c r="G118" s="14"/>
      <c r="H118" s="14"/>
      <c r="I118" s="14"/>
      <c r="J118" s="14"/>
      <c r="K118" s="27">
        <v>0.17325017325020001</v>
      </c>
      <c r="L118" s="14"/>
      <c r="M118" s="14"/>
      <c r="N118" s="14"/>
      <c r="O118" s="14"/>
    </row>
    <row r="119" spans="1:15" x14ac:dyDescent="0.2">
      <c r="A119" s="37" t="s">
        <v>171</v>
      </c>
      <c r="B119" s="38">
        <v>5</v>
      </c>
      <c r="C119" s="38">
        <v>22</v>
      </c>
      <c r="D119">
        <v>1674.0609999999999</v>
      </c>
      <c r="E119" s="14" t="s">
        <v>75</v>
      </c>
      <c r="F119" s="14"/>
      <c r="G119" s="14"/>
      <c r="H119" s="14"/>
      <c r="I119" s="14"/>
      <c r="J119" s="25">
        <v>0.17325017325020001</v>
      </c>
      <c r="K119" s="27">
        <v>0.17325017325020001</v>
      </c>
      <c r="L119" s="14"/>
      <c r="M119" s="14"/>
      <c r="N119" s="14"/>
      <c r="O119" s="28">
        <v>0.17325017325020001</v>
      </c>
    </row>
    <row r="120" spans="1:15" x14ac:dyDescent="0.2">
      <c r="A120" s="37" t="s">
        <v>172</v>
      </c>
      <c r="B120" s="38">
        <v>5</v>
      </c>
      <c r="C120" s="38">
        <v>23</v>
      </c>
      <c r="D120">
        <v>1072.152</v>
      </c>
      <c r="E120" s="14" t="s">
        <v>75</v>
      </c>
      <c r="F120" s="14"/>
      <c r="G120" s="14"/>
      <c r="H120" s="14"/>
      <c r="I120" s="14"/>
      <c r="J120" s="25">
        <v>0.17325017325020001</v>
      </c>
      <c r="K120" s="27">
        <v>0.17325017325020001</v>
      </c>
      <c r="L120" s="14"/>
      <c r="M120" s="14"/>
      <c r="N120" s="14"/>
      <c r="O120" s="28">
        <v>0.17325017325020001</v>
      </c>
    </row>
    <row r="121" spans="1:15" x14ac:dyDescent="0.2">
      <c r="A121" s="37" t="s">
        <v>173</v>
      </c>
      <c r="B121" s="38">
        <v>5</v>
      </c>
      <c r="C121" s="38">
        <v>24</v>
      </c>
      <c r="D121">
        <v>11.756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">
      <c r="A122" s="37" t="s">
        <v>174</v>
      </c>
      <c r="B122" s="38">
        <v>6</v>
      </c>
      <c r="C122" s="38">
        <v>1</v>
      </c>
      <c r="D122">
        <v>47999.95</v>
      </c>
      <c r="E122" s="16" t="s">
        <v>47</v>
      </c>
      <c r="F122" s="17">
        <v>0.51975051975050002</v>
      </c>
      <c r="G122" s="17">
        <v>0.51975051975050002</v>
      </c>
      <c r="H122" s="14"/>
      <c r="I122" s="14"/>
      <c r="J122" s="14"/>
      <c r="K122" s="14"/>
      <c r="L122" s="14"/>
      <c r="M122" s="14"/>
      <c r="N122" s="14"/>
      <c r="O122" s="14"/>
    </row>
    <row r="123" spans="1:15" x14ac:dyDescent="0.2">
      <c r="A123" s="37" t="s">
        <v>175</v>
      </c>
      <c r="B123" s="38">
        <v>6</v>
      </c>
      <c r="C123" s="38">
        <v>2</v>
      </c>
      <c r="D123">
        <v>49817.43</v>
      </c>
      <c r="E123" s="16" t="s">
        <v>47</v>
      </c>
      <c r="F123" s="17">
        <v>0.51975051975050002</v>
      </c>
      <c r="G123" s="17">
        <v>0.51975051975050002</v>
      </c>
      <c r="H123" s="14"/>
      <c r="I123" s="14"/>
      <c r="J123" s="14"/>
      <c r="K123" s="14"/>
      <c r="L123" s="14"/>
      <c r="M123" s="14"/>
      <c r="N123" s="14"/>
      <c r="O123" s="14"/>
    </row>
    <row r="124" spans="1:15" x14ac:dyDescent="0.2">
      <c r="A124" s="37" t="s">
        <v>176</v>
      </c>
      <c r="B124" s="38">
        <v>6</v>
      </c>
      <c r="C124" s="38">
        <v>3</v>
      </c>
      <c r="D124">
        <v>36361.46</v>
      </c>
      <c r="E124" s="16" t="s">
        <v>47</v>
      </c>
      <c r="F124" s="17">
        <v>0.51975051975050002</v>
      </c>
      <c r="G124" s="17">
        <v>0.51975051975050002</v>
      </c>
      <c r="H124" s="14"/>
      <c r="I124" s="14"/>
      <c r="J124" s="14"/>
      <c r="K124" s="14"/>
      <c r="L124" s="14"/>
      <c r="M124" s="14"/>
      <c r="N124" s="14"/>
      <c r="O124" s="14"/>
    </row>
    <row r="125" spans="1:15" x14ac:dyDescent="0.2">
      <c r="A125" s="37" t="s">
        <v>177</v>
      </c>
      <c r="B125" s="38">
        <v>6</v>
      </c>
      <c r="C125" s="38">
        <v>4</v>
      </c>
      <c r="D125">
        <v>69125.56</v>
      </c>
      <c r="E125" s="18" t="s">
        <v>51</v>
      </c>
      <c r="F125" s="19">
        <v>0.21939310785669999</v>
      </c>
      <c r="G125" s="14"/>
      <c r="H125" s="19">
        <v>0.21939310785669999</v>
      </c>
      <c r="I125" s="14"/>
      <c r="J125" s="14"/>
      <c r="K125" s="14"/>
      <c r="L125" s="14"/>
      <c r="M125" s="14"/>
      <c r="N125" s="14"/>
      <c r="O125" s="14"/>
    </row>
    <row r="126" spans="1:15" x14ac:dyDescent="0.2">
      <c r="A126" s="37" t="s">
        <v>178</v>
      </c>
      <c r="B126" s="38">
        <v>6</v>
      </c>
      <c r="C126" s="38">
        <v>5</v>
      </c>
      <c r="D126">
        <v>62104.85</v>
      </c>
      <c r="E126" s="18" t="s">
        <v>51</v>
      </c>
      <c r="F126" s="19">
        <v>0.21939310785669999</v>
      </c>
      <c r="G126" s="14"/>
      <c r="H126" s="19">
        <v>0.21939310785669999</v>
      </c>
      <c r="I126" s="14"/>
      <c r="J126" s="14"/>
      <c r="K126" s="14"/>
      <c r="L126" s="14"/>
      <c r="M126" s="14"/>
      <c r="N126" s="14"/>
      <c r="O126" s="14"/>
    </row>
    <row r="127" spans="1:15" x14ac:dyDescent="0.2">
      <c r="A127" s="37" t="s">
        <v>179</v>
      </c>
      <c r="B127" s="38">
        <v>6</v>
      </c>
      <c r="C127" s="38">
        <v>6</v>
      </c>
      <c r="D127">
        <v>47666.07</v>
      </c>
      <c r="E127" s="18" t="s">
        <v>51</v>
      </c>
      <c r="F127" s="19">
        <v>0.21939310785669999</v>
      </c>
      <c r="G127" s="14"/>
      <c r="H127" s="19">
        <v>0.21939310785669999</v>
      </c>
      <c r="I127" s="14"/>
      <c r="J127" s="14"/>
      <c r="K127" s="14"/>
      <c r="L127" s="14"/>
      <c r="M127" s="14"/>
      <c r="N127" s="14"/>
      <c r="O127" s="14"/>
    </row>
    <row r="128" spans="1:15" x14ac:dyDescent="0.2">
      <c r="A128" s="37" t="s">
        <v>180</v>
      </c>
      <c r="B128" s="38">
        <v>6</v>
      </c>
      <c r="C128" s="38">
        <v>7</v>
      </c>
      <c r="D128">
        <v>3663.1849999999999</v>
      </c>
      <c r="E128" s="20" t="s">
        <v>55</v>
      </c>
      <c r="F128" s="21">
        <v>6.9300069300070001E-3</v>
      </c>
      <c r="G128" s="14"/>
      <c r="H128" s="14"/>
      <c r="I128" s="21">
        <v>6.9300069300070001E-3</v>
      </c>
      <c r="J128" s="14"/>
      <c r="K128" s="14"/>
      <c r="L128" s="14"/>
      <c r="M128" s="14"/>
      <c r="N128" s="14"/>
      <c r="O128" s="14"/>
    </row>
    <row r="129" spans="1:15" x14ac:dyDescent="0.2">
      <c r="A129" s="37" t="s">
        <v>181</v>
      </c>
      <c r="B129" s="38">
        <v>6</v>
      </c>
      <c r="C129" s="38">
        <v>8</v>
      </c>
      <c r="D129">
        <v>3743.1260000000002</v>
      </c>
      <c r="E129" s="20" t="s">
        <v>55</v>
      </c>
      <c r="F129" s="21">
        <v>6.9300069300070001E-3</v>
      </c>
      <c r="G129" s="14"/>
      <c r="H129" s="14"/>
      <c r="I129" s="21">
        <v>6.9300069300070001E-3</v>
      </c>
      <c r="J129" s="14"/>
      <c r="K129" s="14"/>
      <c r="L129" s="14"/>
      <c r="M129" s="14"/>
      <c r="N129" s="14"/>
      <c r="O129" s="14"/>
    </row>
    <row r="130" spans="1:15" x14ac:dyDescent="0.2">
      <c r="A130" s="37" t="s">
        <v>182</v>
      </c>
      <c r="B130" s="38">
        <v>6</v>
      </c>
      <c r="C130" s="38">
        <v>9</v>
      </c>
      <c r="D130">
        <v>4514.3220000000001</v>
      </c>
      <c r="E130" s="20" t="s">
        <v>55</v>
      </c>
      <c r="F130" s="21">
        <v>6.9300069300070001E-3</v>
      </c>
      <c r="G130" s="14"/>
      <c r="H130" s="14"/>
      <c r="I130" s="21">
        <v>6.9300069300070001E-3</v>
      </c>
      <c r="J130" s="14"/>
      <c r="K130" s="14"/>
      <c r="L130" s="14"/>
      <c r="M130" s="14"/>
      <c r="N130" s="14"/>
      <c r="O130" s="14"/>
    </row>
    <row r="131" spans="1:15" x14ac:dyDescent="0.2">
      <c r="A131" s="37" t="s">
        <v>183</v>
      </c>
      <c r="B131" s="38">
        <v>6</v>
      </c>
      <c r="C131" s="38">
        <v>10</v>
      </c>
      <c r="D131">
        <v>54444.61</v>
      </c>
      <c r="E131" s="14" t="s">
        <v>59</v>
      </c>
      <c r="F131" s="14"/>
      <c r="G131" s="17">
        <v>0.54018458045600004</v>
      </c>
      <c r="H131" s="19">
        <v>0.2195967750984</v>
      </c>
      <c r="I131" s="14"/>
      <c r="J131" s="14"/>
      <c r="K131" s="14"/>
      <c r="L131" s="14"/>
      <c r="M131" s="14"/>
      <c r="N131" s="14"/>
      <c r="O131" s="14"/>
    </row>
    <row r="132" spans="1:15" x14ac:dyDescent="0.2">
      <c r="A132" s="37" t="s">
        <v>184</v>
      </c>
      <c r="B132" s="38">
        <v>6</v>
      </c>
      <c r="C132" s="38">
        <v>11</v>
      </c>
      <c r="D132">
        <v>40603.040000000001</v>
      </c>
      <c r="E132" s="14" t="s">
        <v>59</v>
      </c>
      <c r="F132" s="14"/>
      <c r="G132" s="17">
        <v>0.54018458045600004</v>
      </c>
      <c r="H132" s="19">
        <v>0.2195967750984</v>
      </c>
      <c r="I132" s="14"/>
      <c r="J132" s="14"/>
      <c r="K132" s="14"/>
      <c r="L132" s="14"/>
      <c r="M132" s="14"/>
      <c r="N132" s="14"/>
      <c r="O132" s="14"/>
    </row>
    <row r="133" spans="1:15" x14ac:dyDescent="0.2">
      <c r="A133" s="37" t="s">
        <v>185</v>
      </c>
      <c r="B133" s="38">
        <v>6</v>
      </c>
      <c r="C133" s="38">
        <v>12</v>
      </c>
      <c r="D133">
        <v>5950.9120000000003</v>
      </c>
      <c r="E133" s="14" t="s">
        <v>59</v>
      </c>
      <c r="F133" s="14"/>
      <c r="G133" s="17">
        <v>0.51975051975050002</v>
      </c>
      <c r="H133" s="14"/>
      <c r="I133" s="21">
        <v>6.9300069300070001E-3</v>
      </c>
      <c r="J133" s="14"/>
      <c r="K133" s="14"/>
      <c r="L133" s="14"/>
      <c r="M133" s="14"/>
      <c r="N133" s="14"/>
      <c r="O133" s="14"/>
    </row>
    <row r="134" spans="1:15" x14ac:dyDescent="0.2">
      <c r="A134" s="37" t="s">
        <v>186</v>
      </c>
      <c r="B134" s="38">
        <v>6</v>
      </c>
      <c r="C134" s="38">
        <v>13</v>
      </c>
      <c r="D134">
        <v>7803.665</v>
      </c>
      <c r="E134" s="14" t="s">
        <v>59</v>
      </c>
      <c r="F134" s="14"/>
      <c r="G134" s="17">
        <v>0.51975051975050002</v>
      </c>
      <c r="H134" s="14"/>
      <c r="I134" s="21">
        <v>6.9300069300070001E-3</v>
      </c>
      <c r="J134" s="14"/>
      <c r="K134" s="14"/>
      <c r="L134" s="14"/>
      <c r="M134" s="14"/>
      <c r="N134" s="14"/>
      <c r="O134" s="14"/>
    </row>
    <row r="135" spans="1:15" x14ac:dyDescent="0.2">
      <c r="A135" s="37" t="s">
        <v>187</v>
      </c>
      <c r="B135" s="38">
        <v>6</v>
      </c>
      <c r="C135" s="38">
        <v>14</v>
      </c>
      <c r="D135">
        <v>6872.5860000000002</v>
      </c>
      <c r="E135" s="22" t="s">
        <v>64</v>
      </c>
      <c r="F135" s="23">
        <v>9.9990099990099992</v>
      </c>
      <c r="G135" s="14"/>
      <c r="H135" s="14"/>
      <c r="I135" s="14"/>
      <c r="J135" s="14"/>
      <c r="K135" s="14"/>
      <c r="L135" s="14"/>
      <c r="M135" s="14"/>
      <c r="N135" s="23">
        <v>9.9990099990099992</v>
      </c>
      <c r="O135" s="14"/>
    </row>
    <row r="136" spans="1:15" x14ac:dyDescent="0.2">
      <c r="A136" s="37" t="s">
        <v>188</v>
      </c>
      <c r="B136" s="38">
        <v>6</v>
      </c>
      <c r="C136" s="38">
        <v>15</v>
      </c>
      <c r="D136">
        <v>62859.59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">
      <c r="A137" s="37" t="s">
        <v>189</v>
      </c>
      <c r="B137" s="38">
        <v>6</v>
      </c>
      <c r="C137" s="38">
        <v>16</v>
      </c>
      <c r="D137">
        <v>51771.29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">
      <c r="A138" s="37" t="s">
        <v>190</v>
      </c>
      <c r="B138" s="38">
        <v>6</v>
      </c>
      <c r="C138" s="38">
        <v>17</v>
      </c>
      <c r="D138">
        <v>74112.479999999996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">
      <c r="A139" s="37" t="s">
        <v>191</v>
      </c>
      <c r="B139" s="38">
        <v>6</v>
      </c>
      <c r="C139" s="38">
        <v>18</v>
      </c>
      <c r="D139">
        <v>62410.51</v>
      </c>
      <c r="E139" s="24" t="s">
        <v>69</v>
      </c>
      <c r="F139" s="25">
        <v>5.4450054450050002E-2</v>
      </c>
      <c r="G139" s="14"/>
      <c r="H139" s="14"/>
      <c r="I139" s="14"/>
      <c r="J139" s="25">
        <v>5.4450054450050002E-2</v>
      </c>
      <c r="K139" s="14"/>
      <c r="L139" s="14"/>
      <c r="M139" s="14"/>
      <c r="N139" s="14"/>
      <c r="O139" s="14"/>
    </row>
    <row r="140" spans="1:15" x14ac:dyDescent="0.2">
      <c r="A140" s="37" t="s">
        <v>192</v>
      </c>
      <c r="B140" s="38">
        <v>6</v>
      </c>
      <c r="C140" s="38">
        <v>19</v>
      </c>
      <c r="D140">
        <v>75835.91</v>
      </c>
      <c r="E140" s="24" t="s">
        <v>69</v>
      </c>
      <c r="F140" s="25">
        <v>5.4450054450050002E-2</v>
      </c>
      <c r="G140" s="14"/>
      <c r="H140" s="14"/>
      <c r="I140" s="14"/>
      <c r="J140" s="25">
        <v>5.4450054450050002E-2</v>
      </c>
      <c r="K140" s="14"/>
      <c r="L140" s="14"/>
      <c r="M140" s="14"/>
      <c r="N140" s="14"/>
      <c r="O140" s="14"/>
    </row>
    <row r="141" spans="1:15" x14ac:dyDescent="0.2">
      <c r="A141" s="37" t="s">
        <v>193</v>
      </c>
      <c r="B141" s="38">
        <v>6</v>
      </c>
      <c r="C141" s="38">
        <v>20</v>
      </c>
      <c r="D141">
        <v>38903.11</v>
      </c>
      <c r="E141" s="26" t="s">
        <v>72</v>
      </c>
      <c r="F141" s="27">
        <v>5.4450054450050002E-2</v>
      </c>
      <c r="G141" s="14"/>
      <c r="H141" s="14"/>
      <c r="I141" s="14"/>
      <c r="J141" s="14"/>
      <c r="K141" s="27">
        <v>5.4450054450050002E-2</v>
      </c>
      <c r="L141" s="14"/>
      <c r="M141" s="14"/>
      <c r="N141" s="14"/>
      <c r="O141" s="14"/>
    </row>
    <row r="142" spans="1:15" x14ac:dyDescent="0.2">
      <c r="A142" s="37" t="s">
        <v>194</v>
      </c>
      <c r="B142" s="38">
        <v>6</v>
      </c>
      <c r="C142" s="38">
        <v>21</v>
      </c>
      <c r="D142">
        <v>54825.51</v>
      </c>
      <c r="E142" s="26" t="s">
        <v>72</v>
      </c>
      <c r="F142" s="27">
        <v>5.4450054450050002E-2</v>
      </c>
      <c r="G142" s="14"/>
      <c r="H142" s="14"/>
      <c r="I142" s="14"/>
      <c r="J142" s="14"/>
      <c r="K142" s="27">
        <v>5.4450054450050002E-2</v>
      </c>
      <c r="L142" s="14"/>
      <c r="M142" s="14"/>
      <c r="N142" s="14"/>
      <c r="O142" s="14"/>
    </row>
    <row r="143" spans="1:15" x14ac:dyDescent="0.2">
      <c r="A143" s="37" t="s">
        <v>195</v>
      </c>
      <c r="B143" s="38">
        <v>6</v>
      </c>
      <c r="C143" s="38">
        <v>22</v>
      </c>
      <c r="D143">
        <v>1429.5350000000001</v>
      </c>
      <c r="E143" s="14" t="s">
        <v>75</v>
      </c>
      <c r="F143" s="14"/>
      <c r="G143" s="14"/>
      <c r="H143" s="14"/>
      <c r="I143" s="14"/>
      <c r="J143" s="25">
        <v>0.17325017325020001</v>
      </c>
      <c r="K143" s="27">
        <v>0.17325017325020001</v>
      </c>
      <c r="L143" s="14"/>
      <c r="M143" s="14"/>
      <c r="N143" s="14"/>
      <c r="O143" s="28">
        <v>5.4450054450050002E-2</v>
      </c>
    </row>
    <row r="144" spans="1:15" x14ac:dyDescent="0.2">
      <c r="A144" s="37" t="s">
        <v>196</v>
      </c>
      <c r="B144" s="38">
        <v>6</v>
      </c>
      <c r="C144" s="38">
        <v>23</v>
      </c>
      <c r="D144">
        <v>1577.662</v>
      </c>
      <c r="E144" s="14" t="s">
        <v>75</v>
      </c>
      <c r="F144" s="14"/>
      <c r="G144" s="14"/>
      <c r="H144" s="14"/>
      <c r="I144" s="14"/>
      <c r="J144" s="25">
        <v>0.17325017325020001</v>
      </c>
      <c r="K144" s="27">
        <v>0.17325017325020001</v>
      </c>
      <c r="L144" s="14"/>
      <c r="M144" s="14"/>
      <c r="N144" s="14"/>
      <c r="O144" s="28">
        <v>5.4450054450050002E-2</v>
      </c>
    </row>
    <row r="145" spans="1:15" x14ac:dyDescent="0.2">
      <c r="A145" s="37" t="s">
        <v>197</v>
      </c>
      <c r="B145" s="38">
        <v>6</v>
      </c>
      <c r="C145" s="38">
        <v>24</v>
      </c>
      <c r="D145">
        <v>25.863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">
      <c r="A146" s="37" t="s">
        <v>198</v>
      </c>
      <c r="B146" s="38">
        <v>7</v>
      </c>
      <c r="C146" s="38">
        <v>1</v>
      </c>
      <c r="D146">
        <v>53226.68</v>
      </c>
      <c r="E146" s="16" t="s">
        <v>47</v>
      </c>
      <c r="F146" s="17">
        <v>0.1237501237501</v>
      </c>
      <c r="G146" s="17">
        <v>0.1237501237501</v>
      </c>
      <c r="H146" s="14"/>
      <c r="I146" s="14"/>
      <c r="J146" s="14"/>
      <c r="K146" s="14"/>
      <c r="L146" s="14"/>
      <c r="M146" s="14"/>
      <c r="N146" s="14"/>
      <c r="O146" s="14"/>
    </row>
    <row r="147" spans="1:15" x14ac:dyDescent="0.2">
      <c r="A147" s="37" t="s">
        <v>199</v>
      </c>
      <c r="B147" s="38">
        <v>7</v>
      </c>
      <c r="C147" s="38">
        <v>2</v>
      </c>
      <c r="D147">
        <v>45060.93</v>
      </c>
      <c r="E147" s="16" t="s">
        <v>47</v>
      </c>
      <c r="F147" s="17">
        <v>0.1237501237501</v>
      </c>
      <c r="G147" s="17">
        <v>0.1237501237501</v>
      </c>
      <c r="H147" s="14"/>
      <c r="I147" s="14"/>
      <c r="J147" s="14"/>
      <c r="K147" s="14"/>
      <c r="L147" s="14"/>
      <c r="M147" s="14"/>
      <c r="N147" s="14"/>
      <c r="O147" s="14"/>
    </row>
    <row r="148" spans="1:15" x14ac:dyDescent="0.2">
      <c r="A148" s="37" t="s">
        <v>200</v>
      </c>
      <c r="B148" s="38">
        <v>7</v>
      </c>
      <c r="C148" s="38">
        <v>3</v>
      </c>
      <c r="D148">
        <v>14109.61</v>
      </c>
      <c r="E148" s="16" t="s">
        <v>47</v>
      </c>
      <c r="F148" s="17">
        <v>0.1237501237501</v>
      </c>
      <c r="G148" s="17">
        <v>0.1237501237501</v>
      </c>
      <c r="H148" s="14"/>
      <c r="I148" s="14"/>
      <c r="J148" s="14"/>
      <c r="K148" s="14"/>
      <c r="L148" s="14"/>
      <c r="M148" s="14"/>
      <c r="N148" s="14"/>
      <c r="O148" s="14"/>
    </row>
    <row r="149" spans="1:15" x14ac:dyDescent="0.2">
      <c r="A149" s="37" t="s">
        <v>201</v>
      </c>
      <c r="B149" s="38">
        <v>7</v>
      </c>
      <c r="C149" s="38">
        <v>4</v>
      </c>
      <c r="D149">
        <v>51797.15</v>
      </c>
      <c r="E149" s="18" t="s">
        <v>51</v>
      </c>
      <c r="F149" s="19">
        <v>4.5919544635519997E-2</v>
      </c>
      <c r="G149" s="14"/>
      <c r="H149" s="19">
        <v>4.5919544635519997E-2</v>
      </c>
      <c r="I149" s="14"/>
      <c r="J149" s="14"/>
      <c r="K149" s="14"/>
      <c r="L149" s="14"/>
      <c r="M149" s="14"/>
      <c r="N149" s="14"/>
      <c r="O149" s="14"/>
    </row>
    <row r="150" spans="1:15" x14ac:dyDescent="0.2">
      <c r="A150" s="37" t="s">
        <v>202</v>
      </c>
      <c r="B150" s="38">
        <v>7</v>
      </c>
      <c r="C150" s="38">
        <v>5</v>
      </c>
      <c r="D150">
        <v>34292.400000000001</v>
      </c>
      <c r="E150" s="18" t="s">
        <v>51</v>
      </c>
      <c r="F150" s="19">
        <v>4.5919544635519997E-2</v>
      </c>
      <c r="G150" s="14"/>
      <c r="H150" s="19">
        <v>4.5919544635519997E-2</v>
      </c>
      <c r="I150" s="14"/>
      <c r="J150" s="14"/>
      <c r="K150" s="14"/>
      <c r="L150" s="14"/>
      <c r="M150" s="14"/>
      <c r="N150" s="14"/>
      <c r="O150" s="14"/>
    </row>
    <row r="151" spans="1:15" x14ac:dyDescent="0.2">
      <c r="A151" s="37" t="s">
        <v>203</v>
      </c>
      <c r="B151" s="38">
        <v>7</v>
      </c>
      <c r="C151" s="38">
        <v>6</v>
      </c>
      <c r="D151">
        <v>42820.23</v>
      </c>
      <c r="E151" s="18" t="s">
        <v>51</v>
      </c>
      <c r="F151" s="19">
        <v>4.5919544635519997E-2</v>
      </c>
      <c r="G151" s="14"/>
      <c r="H151" s="19">
        <v>4.5919544635519997E-2</v>
      </c>
      <c r="I151" s="14"/>
      <c r="J151" s="14"/>
      <c r="K151" s="14"/>
      <c r="L151" s="14"/>
      <c r="M151" s="14"/>
      <c r="N151" s="14"/>
      <c r="O151" s="14"/>
    </row>
    <row r="152" spans="1:15" x14ac:dyDescent="0.2">
      <c r="A152" s="37" t="s">
        <v>204</v>
      </c>
      <c r="B152" s="38">
        <v>7</v>
      </c>
      <c r="C152" s="38">
        <v>7</v>
      </c>
      <c r="D152">
        <v>4841.1409999999996</v>
      </c>
      <c r="E152" s="20" t="s">
        <v>55</v>
      </c>
      <c r="F152" s="21">
        <v>1.980001980002E-3</v>
      </c>
      <c r="G152" s="14"/>
      <c r="H152" s="14"/>
      <c r="I152" s="21">
        <v>1.980001980002E-3</v>
      </c>
      <c r="J152" s="14"/>
      <c r="K152" s="14"/>
      <c r="L152" s="14"/>
      <c r="M152" s="14"/>
      <c r="N152" s="14"/>
      <c r="O152" s="14"/>
    </row>
    <row r="153" spans="1:15" x14ac:dyDescent="0.2">
      <c r="A153" s="37" t="s">
        <v>205</v>
      </c>
      <c r="B153" s="38">
        <v>7</v>
      </c>
      <c r="C153" s="38">
        <v>8</v>
      </c>
      <c r="D153">
        <v>8838.1970000000001</v>
      </c>
      <c r="E153" s="20" t="s">
        <v>55</v>
      </c>
      <c r="F153" s="21">
        <v>1.980001980002E-3</v>
      </c>
      <c r="G153" s="14"/>
      <c r="H153" s="14"/>
      <c r="I153" s="21">
        <v>1.980001980002E-3</v>
      </c>
      <c r="J153" s="14"/>
      <c r="K153" s="14"/>
      <c r="L153" s="14"/>
      <c r="M153" s="14"/>
      <c r="N153" s="14"/>
      <c r="O153" s="14"/>
    </row>
    <row r="154" spans="1:15" x14ac:dyDescent="0.2">
      <c r="A154" s="37" t="s">
        <v>206</v>
      </c>
      <c r="B154" s="38">
        <v>7</v>
      </c>
      <c r="C154" s="38">
        <v>9</v>
      </c>
      <c r="D154">
        <v>7521.52</v>
      </c>
      <c r="E154" s="20" t="s">
        <v>55</v>
      </c>
      <c r="F154" s="21">
        <v>1.980001980002E-3</v>
      </c>
      <c r="G154" s="14"/>
      <c r="H154" s="14"/>
      <c r="I154" s="21">
        <v>1.980001980002E-3</v>
      </c>
      <c r="J154" s="14"/>
      <c r="K154" s="14"/>
      <c r="L154" s="14"/>
      <c r="M154" s="14"/>
      <c r="N154" s="14"/>
      <c r="O154" s="14"/>
    </row>
    <row r="155" spans="1:15" x14ac:dyDescent="0.2">
      <c r="A155" s="37" t="s">
        <v>207</v>
      </c>
      <c r="B155" s="38">
        <v>7</v>
      </c>
      <c r="C155" s="38">
        <v>10</v>
      </c>
      <c r="D155">
        <v>20791.75</v>
      </c>
      <c r="E155" s="14" t="s">
        <v>59</v>
      </c>
      <c r="F155" s="14"/>
      <c r="G155" s="17">
        <v>0.11743155243389999</v>
      </c>
      <c r="H155" s="19">
        <v>4.6502894763820003E-2</v>
      </c>
      <c r="I155" s="14"/>
      <c r="J155" s="14"/>
      <c r="K155" s="14"/>
      <c r="L155" s="14"/>
      <c r="M155" s="14"/>
      <c r="N155" s="14"/>
      <c r="O155" s="14"/>
    </row>
    <row r="156" spans="1:15" x14ac:dyDescent="0.2">
      <c r="A156" s="37" t="s">
        <v>208</v>
      </c>
      <c r="B156" s="38">
        <v>7</v>
      </c>
      <c r="C156" s="38">
        <v>11</v>
      </c>
      <c r="D156">
        <v>46716.18</v>
      </c>
      <c r="E156" s="14" t="s">
        <v>59</v>
      </c>
      <c r="F156" s="14"/>
      <c r="G156" s="17">
        <v>0.11743155243389999</v>
      </c>
      <c r="H156" s="19">
        <v>4.6502894763820003E-2</v>
      </c>
      <c r="I156" s="14"/>
      <c r="J156" s="14"/>
      <c r="K156" s="14"/>
      <c r="L156" s="14"/>
      <c r="M156" s="14"/>
      <c r="N156" s="14"/>
      <c r="O156" s="14"/>
    </row>
    <row r="157" spans="1:15" x14ac:dyDescent="0.2">
      <c r="A157" s="37" t="s">
        <v>209</v>
      </c>
      <c r="B157" s="38">
        <v>7</v>
      </c>
      <c r="C157" s="38">
        <v>12</v>
      </c>
      <c r="D157">
        <v>14561.04</v>
      </c>
      <c r="E157" s="14" t="s">
        <v>59</v>
      </c>
      <c r="F157" s="14"/>
      <c r="G157" s="17">
        <v>0.1237501237501</v>
      </c>
      <c r="H157" s="14"/>
      <c r="I157" s="21">
        <v>1.980001980002E-3</v>
      </c>
      <c r="J157" s="14"/>
      <c r="K157" s="14"/>
      <c r="L157" s="14"/>
      <c r="M157" s="14"/>
      <c r="N157" s="14"/>
      <c r="O157" s="14"/>
    </row>
    <row r="158" spans="1:15" x14ac:dyDescent="0.2">
      <c r="A158" s="37" t="s">
        <v>210</v>
      </c>
      <c r="B158" s="38">
        <v>7</v>
      </c>
      <c r="C158" s="38">
        <v>13</v>
      </c>
      <c r="D158">
        <v>11024.82</v>
      </c>
      <c r="E158" s="14" t="s">
        <v>59</v>
      </c>
      <c r="F158" s="14"/>
      <c r="G158" s="17">
        <v>0.1237501237501</v>
      </c>
      <c r="H158" s="14"/>
      <c r="I158" s="21">
        <v>1.980001980002E-3</v>
      </c>
      <c r="J158" s="14"/>
      <c r="K158" s="14"/>
      <c r="L158" s="14"/>
      <c r="M158" s="14"/>
      <c r="N158" s="14"/>
      <c r="O158" s="14"/>
    </row>
    <row r="159" spans="1:15" x14ac:dyDescent="0.2">
      <c r="A159" s="37" t="s">
        <v>211</v>
      </c>
      <c r="B159" s="38">
        <v>7</v>
      </c>
      <c r="C159" s="38">
        <v>14</v>
      </c>
      <c r="D159">
        <v>3903.0079999999998</v>
      </c>
      <c r="E159" s="22" t="s">
        <v>64</v>
      </c>
      <c r="F159" s="23">
        <v>9.9990099990099992</v>
      </c>
      <c r="G159" s="14"/>
      <c r="H159" s="14"/>
      <c r="I159" s="14"/>
      <c r="J159" s="14"/>
      <c r="K159" s="14"/>
      <c r="L159" s="14"/>
      <c r="M159" s="14"/>
      <c r="N159" s="23">
        <v>9.9990099990099992</v>
      </c>
      <c r="O159" s="14"/>
    </row>
    <row r="160" spans="1:15" x14ac:dyDescent="0.2">
      <c r="A160" s="37" t="s">
        <v>212</v>
      </c>
      <c r="B160" s="38">
        <v>7</v>
      </c>
      <c r="C160" s="38">
        <v>15</v>
      </c>
      <c r="D160">
        <v>83413.87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">
      <c r="A161" s="37" t="s">
        <v>213</v>
      </c>
      <c r="B161" s="38">
        <v>7</v>
      </c>
      <c r="C161" s="38">
        <v>16</v>
      </c>
      <c r="D161">
        <v>20704.75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">
      <c r="A162" s="37" t="s">
        <v>214</v>
      </c>
      <c r="B162" s="38">
        <v>7</v>
      </c>
      <c r="C162" s="38">
        <v>17</v>
      </c>
      <c r="D162">
        <v>33645.81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">
      <c r="A163" s="37" t="s">
        <v>215</v>
      </c>
      <c r="B163" s="38">
        <v>7</v>
      </c>
      <c r="C163" s="38">
        <v>18</v>
      </c>
      <c r="D163">
        <v>56603.02</v>
      </c>
      <c r="E163" s="24" t="s">
        <v>69</v>
      </c>
      <c r="F163" s="25">
        <v>1.485001485001E-2</v>
      </c>
      <c r="G163" s="14"/>
      <c r="H163" s="14"/>
      <c r="I163" s="14"/>
      <c r="J163" s="25">
        <v>1.485001485001E-2</v>
      </c>
      <c r="K163" s="14"/>
      <c r="L163" s="14"/>
      <c r="M163" s="14"/>
      <c r="N163" s="14"/>
      <c r="O163" s="14"/>
    </row>
    <row r="164" spans="1:15" x14ac:dyDescent="0.2">
      <c r="A164" s="37" t="s">
        <v>216</v>
      </c>
      <c r="B164" s="38">
        <v>7</v>
      </c>
      <c r="C164" s="38">
        <v>19</v>
      </c>
      <c r="D164">
        <v>37734.559999999998</v>
      </c>
      <c r="E164" s="24" t="s">
        <v>69</v>
      </c>
      <c r="F164" s="25">
        <v>1.485001485001E-2</v>
      </c>
      <c r="G164" s="14"/>
      <c r="H164" s="14"/>
      <c r="I164" s="14"/>
      <c r="J164" s="25">
        <v>1.485001485001E-2</v>
      </c>
      <c r="K164" s="14"/>
      <c r="L164" s="14"/>
      <c r="M164" s="14"/>
      <c r="N164" s="14"/>
      <c r="O164" s="14"/>
    </row>
    <row r="165" spans="1:15" x14ac:dyDescent="0.2">
      <c r="A165" s="37" t="s">
        <v>217</v>
      </c>
      <c r="B165" s="38">
        <v>7</v>
      </c>
      <c r="C165" s="38">
        <v>20</v>
      </c>
      <c r="D165">
        <v>26968.38</v>
      </c>
      <c r="E165" s="26" t="s">
        <v>72</v>
      </c>
      <c r="F165" s="27">
        <v>1.485001485001E-2</v>
      </c>
      <c r="G165" s="14"/>
      <c r="H165" s="14"/>
      <c r="I165" s="14"/>
      <c r="J165" s="14"/>
      <c r="K165" s="27">
        <v>1.485001485001E-2</v>
      </c>
      <c r="L165" s="14"/>
      <c r="M165" s="14"/>
      <c r="N165" s="14"/>
      <c r="O165" s="14"/>
    </row>
    <row r="166" spans="1:15" x14ac:dyDescent="0.2">
      <c r="A166" s="37" t="s">
        <v>218</v>
      </c>
      <c r="B166" s="38">
        <v>7</v>
      </c>
      <c r="C166" s="38">
        <v>21</v>
      </c>
      <c r="D166">
        <v>25348.39</v>
      </c>
      <c r="E166" s="26" t="s">
        <v>72</v>
      </c>
      <c r="F166" s="27">
        <v>1.485001485001E-2</v>
      </c>
      <c r="G166" s="14"/>
      <c r="H166" s="14"/>
      <c r="I166" s="14"/>
      <c r="J166" s="14"/>
      <c r="K166" s="27">
        <v>1.485001485001E-2</v>
      </c>
      <c r="L166" s="14"/>
      <c r="M166" s="14"/>
      <c r="N166" s="14"/>
      <c r="O166" s="14"/>
    </row>
    <row r="167" spans="1:15" x14ac:dyDescent="0.2">
      <c r="A167" s="37" t="s">
        <v>219</v>
      </c>
      <c r="B167" s="38">
        <v>7</v>
      </c>
      <c r="C167" s="38">
        <v>22</v>
      </c>
      <c r="D167">
        <v>3178.835</v>
      </c>
      <c r="E167" s="14" t="s">
        <v>75</v>
      </c>
      <c r="F167" s="14"/>
      <c r="G167" s="14"/>
      <c r="H167" s="14"/>
      <c r="I167" s="14"/>
      <c r="J167" s="25">
        <v>0.17325017325020001</v>
      </c>
      <c r="K167" s="27">
        <v>0.17325017325020001</v>
      </c>
      <c r="L167" s="14"/>
      <c r="M167" s="14"/>
      <c r="N167" s="14"/>
      <c r="O167" s="28">
        <v>1.485001485001E-2</v>
      </c>
    </row>
    <row r="168" spans="1:15" x14ac:dyDescent="0.2">
      <c r="A168" s="37" t="s">
        <v>220</v>
      </c>
      <c r="B168" s="38">
        <v>7</v>
      </c>
      <c r="C168" s="38">
        <v>23</v>
      </c>
      <c r="D168">
        <v>5120.9350000000004</v>
      </c>
      <c r="E168" s="14" t="s">
        <v>75</v>
      </c>
      <c r="F168" s="14"/>
      <c r="G168" s="14"/>
      <c r="H168" s="14"/>
      <c r="I168" s="14"/>
      <c r="J168" s="25">
        <v>0.17325017325020001</v>
      </c>
      <c r="K168" s="27">
        <v>0.17325017325020001</v>
      </c>
      <c r="L168" s="14"/>
      <c r="M168" s="14"/>
      <c r="N168" s="14"/>
      <c r="O168" s="28">
        <v>1.485001485001E-2</v>
      </c>
    </row>
    <row r="169" spans="1:15" x14ac:dyDescent="0.2">
      <c r="A169" s="37" t="s">
        <v>221</v>
      </c>
      <c r="B169" s="38">
        <v>7</v>
      </c>
      <c r="C169" s="38">
        <v>24</v>
      </c>
      <c r="D169">
        <v>25.863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">
      <c r="A170" s="37" t="s">
        <v>222</v>
      </c>
      <c r="B170" s="38">
        <v>8</v>
      </c>
      <c r="C170" s="38">
        <v>1</v>
      </c>
      <c r="D170">
        <v>27485.64</v>
      </c>
      <c r="E170" s="16" t="s">
        <v>47</v>
      </c>
      <c r="F170" s="17">
        <v>2.475002475002E-2</v>
      </c>
      <c r="G170" s="17">
        <v>2.475002475002E-2</v>
      </c>
      <c r="H170" s="14"/>
      <c r="I170" s="14"/>
      <c r="J170" s="14"/>
      <c r="K170" s="14"/>
      <c r="L170" s="14"/>
      <c r="M170" s="14"/>
      <c r="N170" s="14"/>
      <c r="O170" s="14"/>
    </row>
    <row r="171" spans="1:15" x14ac:dyDescent="0.2">
      <c r="A171" s="37" t="s">
        <v>223</v>
      </c>
      <c r="B171" s="38">
        <v>8</v>
      </c>
      <c r="C171" s="38">
        <v>2</v>
      </c>
      <c r="D171">
        <v>18640.39</v>
      </c>
      <c r="E171" s="16" t="s">
        <v>47</v>
      </c>
      <c r="F171" s="17">
        <v>2.475002475002E-2</v>
      </c>
      <c r="G171" s="17">
        <v>2.475002475002E-2</v>
      </c>
      <c r="H171" s="14"/>
      <c r="I171" s="14"/>
      <c r="J171" s="14"/>
      <c r="K171" s="14"/>
      <c r="L171" s="14"/>
      <c r="M171" s="14"/>
      <c r="N171" s="14"/>
      <c r="O171" s="14"/>
    </row>
    <row r="172" spans="1:15" x14ac:dyDescent="0.2">
      <c r="A172" s="37" t="s">
        <v>224</v>
      </c>
      <c r="B172" s="38">
        <v>8</v>
      </c>
      <c r="C172" s="38">
        <v>3</v>
      </c>
      <c r="D172">
        <v>20166.32</v>
      </c>
      <c r="E172" s="16" t="s">
        <v>47</v>
      </c>
      <c r="F172" s="17">
        <v>2.475002475002E-2</v>
      </c>
      <c r="G172" s="17">
        <v>2.475002475002E-2</v>
      </c>
      <c r="H172" s="14"/>
      <c r="I172" s="14"/>
      <c r="J172" s="14"/>
      <c r="K172" s="14"/>
      <c r="L172" s="14"/>
      <c r="M172" s="14"/>
      <c r="N172" s="14"/>
      <c r="O172" s="14"/>
    </row>
    <row r="173" spans="1:15" x14ac:dyDescent="0.2">
      <c r="A173" s="37" t="s">
        <v>225</v>
      </c>
      <c r="B173" s="38">
        <v>8</v>
      </c>
      <c r="C173" s="38">
        <v>4</v>
      </c>
      <c r="D173">
        <v>22792.63</v>
      </c>
      <c r="E173" s="18" t="s">
        <v>51</v>
      </c>
      <c r="F173" s="19">
        <v>1.0204345949820001E-2</v>
      </c>
      <c r="G173" s="14"/>
      <c r="H173" s="19">
        <v>1.0204345949820001E-2</v>
      </c>
      <c r="I173" s="14"/>
      <c r="J173" s="14"/>
      <c r="K173" s="14"/>
      <c r="L173" s="14"/>
      <c r="M173" s="14"/>
      <c r="N173" s="14"/>
      <c r="O173" s="14"/>
    </row>
    <row r="174" spans="1:15" x14ac:dyDescent="0.2">
      <c r="A174" s="37" t="s">
        <v>226</v>
      </c>
      <c r="B174" s="38">
        <v>8</v>
      </c>
      <c r="C174" s="38">
        <v>5</v>
      </c>
      <c r="D174">
        <v>31200.55</v>
      </c>
      <c r="E174" s="18" t="s">
        <v>51</v>
      </c>
      <c r="F174" s="19">
        <v>1.0204345949820001E-2</v>
      </c>
      <c r="G174" s="14"/>
      <c r="H174" s="19">
        <v>1.0204345949820001E-2</v>
      </c>
      <c r="I174" s="14"/>
      <c r="J174" s="14"/>
      <c r="K174" s="14"/>
      <c r="L174" s="14"/>
      <c r="M174" s="14"/>
      <c r="N174" s="14"/>
      <c r="O174" s="14"/>
    </row>
    <row r="175" spans="1:15" x14ac:dyDescent="0.2">
      <c r="A175" s="37" t="s">
        <v>227</v>
      </c>
      <c r="B175" s="38">
        <v>8</v>
      </c>
      <c r="C175" s="38">
        <v>6</v>
      </c>
      <c r="D175">
        <v>30300.04</v>
      </c>
      <c r="E175" s="18" t="s">
        <v>51</v>
      </c>
      <c r="F175" s="19">
        <v>1.0204345949820001E-2</v>
      </c>
      <c r="G175" s="14"/>
      <c r="H175" s="19">
        <v>1.0204345949820001E-2</v>
      </c>
      <c r="I175" s="14"/>
      <c r="J175" s="14"/>
      <c r="K175" s="14"/>
      <c r="L175" s="14"/>
      <c r="M175" s="14"/>
      <c r="N175" s="14"/>
      <c r="O175" s="14"/>
    </row>
    <row r="176" spans="1:15" x14ac:dyDescent="0.2">
      <c r="A176" s="37" t="s">
        <v>228</v>
      </c>
      <c r="B176" s="38">
        <v>8</v>
      </c>
      <c r="C176" s="38">
        <v>7</v>
      </c>
      <c r="D176">
        <v>2913.1489999999999</v>
      </c>
      <c r="E176" s="20" t="s">
        <v>55</v>
      </c>
      <c r="F176" s="21">
        <v>6.435006435006E-4</v>
      </c>
      <c r="G176" s="14"/>
      <c r="H176" s="14"/>
      <c r="I176" s="21">
        <v>6.435006435006E-4</v>
      </c>
      <c r="J176" s="14"/>
      <c r="K176" s="14"/>
      <c r="L176" s="14"/>
      <c r="M176" s="14"/>
      <c r="N176" s="14"/>
      <c r="O176" s="14"/>
    </row>
    <row r="177" spans="1:15" x14ac:dyDescent="0.2">
      <c r="A177" s="37" t="s">
        <v>229</v>
      </c>
      <c r="B177" s="38">
        <v>8</v>
      </c>
      <c r="C177" s="38">
        <v>8</v>
      </c>
      <c r="D177">
        <v>9531.8040000000001</v>
      </c>
      <c r="E177" s="20" t="s">
        <v>55</v>
      </c>
      <c r="F177" s="21">
        <v>6.435006435006E-4</v>
      </c>
      <c r="G177" s="14"/>
      <c r="H177" s="14"/>
      <c r="I177" s="21">
        <v>6.435006435006E-4</v>
      </c>
      <c r="J177" s="14"/>
      <c r="K177" s="14"/>
      <c r="L177" s="14"/>
      <c r="M177" s="14"/>
      <c r="N177" s="14"/>
      <c r="O177" s="14"/>
    </row>
    <row r="178" spans="1:15" x14ac:dyDescent="0.2">
      <c r="A178" s="37" t="s">
        <v>230</v>
      </c>
      <c r="B178" s="38">
        <v>8</v>
      </c>
      <c r="C178" s="38">
        <v>9</v>
      </c>
      <c r="D178">
        <v>21424.22</v>
      </c>
      <c r="E178" s="20" t="s">
        <v>55</v>
      </c>
      <c r="F178" s="21">
        <v>6.435006435006E-4</v>
      </c>
      <c r="G178" s="14"/>
      <c r="H178" s="14"/>
      <c r="I178" s="21">
        <v>6.435006435006E-4</v>
      </c>
      <c r="J178" s="14"/>
      <c r="K178" s="14"/>
      <c r="L178" s="14"/>
      <c r="M178" s="14"/>
      <c r="N178" s="14"/>
      <c r="O178" s="14"/>
    </row>
    <row r="179" spans="1:15" x14ac:dyDescent="0.2">
      <c r="A179" s="37" t="s">
        <v>231</v>
      </c>
      <c r="B179" s="38">
        <v>8</v>
      </c>
      <c r="C179" s="38">
        <v>10</v>
      </c>
      <c r="D179">
        <v>13185.58</v>
      </c>
      <c r="E179" s="14" t="s">
        <v>59</v>
      </c>
      <c r="F179" s="14"/>
      <c r="G179" s="17">
        <v>2.3486315683779999E-2</v>
      </c>
      <c r="H179" s="19">
        <v>1.033397890086E-2</v>
      </c>
      <c r="I179" s="14"/>
      <c r="J179" s="14"/>
      <c r="K179" s="14"/>
      <c r="L179" s="14"/>
      <c r="M179" s="14"/>
      <c r="N179" s="14"/>
      <c r="O179" s="14"/>
    </row>
    <row r="180" spans="1:15" x14ac:dyDescent="0.2">
      <c r="A180" s="37" t="s">
        <v>232</v>
      </c>
      <c r="B180" s="38">
        <v>8</v>
      </c>
      <c r="C180" s="38">
        <v>11</v>
      </c>
      <c r="D180">
        <v>29136.19</v>
      </c>
      <c r="E180" s="14" t="s">
        <v>59</v>
      </c>
      <c r="F180" s="14"/>
      <c r="G180" s="17">
        <v>2.3486315683779999E-2</v>
      </c>
      <c r="H180" s="19">
        <v>1.033397890086E-2</v>
      </c>
      <c r="I180" s="14"/>
      <c r="J180" s="14"/>
      <c r="K180" s="14"/>
      <c r="L180" s="14"/>
      <c r="M180" s="14"/>
      <c r="N180" s="14"/>
      <c r="O180" s="14"/>
    </row>
    <row r="181" spans="1:15" x14ac:dyDescent="0.2">
      <c r="A181" s="37" t="s">
        <v>233</v>
      </c>
      <c r="B181" s="38">
        <v>8</v>
      </c>
      <c r="C181" s="38">
        <v>12</v>
      </c>
      <c r="D181">
        <v>21238.48</v>
      </c>
      <c r="E181" s="14" t="s">
        <v>59</v>
      </c>
      <c r="F181" s="14"/>
      <c r="G181" s="17">
        <v>2.475002475002E-2</v>
      </c>
      <c r="H181" s="14"/>
      <c r="I181" s="21">
        <v>6.435006435006E-4</v>
      </c>
      <c r="J181" s="14"/>
      <c r="K181" s="14"/>
      <c r="L181" s="14"/>
      <c r="M181" s="14"/>
      <c r="N181" s="14"/>
      <c r="O181" s="14"/>
    </row>
    <row r="182" spans="1:15" x14ac:dyDescent="0.2">
      <c r="A182" s="37" t="s">
        <v>234</v>
      </c>
      <c r="B182" s="38">
        <v>8</v>
      </c>
      <c r="C182" s="38">
        <v>13</v>
      </c>
      <c r="D182">
        <v>27930.02</v>
      </c>
      <c r="E182" s="14" t="s">
        <v>59</v>
      </c>
      <c r="F182" s="14"/>
      <c r="G182" s="17">
        <v>2.475002475002E-2</v>
      </c>
      <c r="H182" s="14"/>
      <c r="I182" s="21">
        <v>6.435006435006E-4</v>
      </c>
      <c r="J182" s="14"/>
      <c r="K182" s="14"/>
      <c r="L182" s="14"/>
      <c r="M182" s="14"/>
      <c r="N182" s="14"/>
      <c r="O182" s="14"/>
    </row>
    <row r="183" spans="1:15" x14ac:dyDescent="0.2">
      <c r="A183" s="37" t="s">
        <v>235</v>
      </c>
      <c r="B183" s="38">
        <v>8</v>
      </c>
      <c r="C183" s="38">
        <v>14</v>
      </c>
      <c r="D183">
        <v>1450.6959999999999</v>
      </c>
      <c r="E183" s="22" t="s">
        <v>64</v>
      </c>
      <c r="F183" s="23">
        <v>9.9990099990099992</v>
      </c>
      <c r="G183" s="14"/>
      <c r="H183" s="14"/>
      <c r="I183" s="14"/>
      <c r="J183" s="14"/>
      <c r="K183" s="14"/>
      <c r="L183" s="14"/>
      <c r="M183" s="14"/>
      <c r="N183" s="23">
        <v>9.9990099990099992</v>
      </c>
      <c r="O183" s="14"/>
    </row>
    <row r="184" spans="1:15" x14ac:dyDescent="0.2">
      <c r="A184" s="37" t="s">
        <v>236</v>
      </c>
      <c r="B184" s="38">
        <v>8</v>
      </c>
      <c r="C184" s="38">
        <v>15</v>
      </c>
      <c r="D184">
        <v>21689.91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">
      <c r="A185" s="37" t="s">
        <v>237</v>
      </c>
      <c r="B185" s="38">
        <v>8</v>
      </c>
      <c r="C185" s="38">
        <v>16</v>
      </c>
      <c r="D185">
        <v>20523.71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">
      <c r="A186" s="37" t="s">
        <v>238</v>
      </c>
      <c r="B186" s="38">
        <v>8</v>
      </c>
      <c r="C186" s="38">
        <v>17</v>
      </c>
      <c r="D186">
        <v>21414.82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">
      <c r="A187" s="37" t="s">
        <v>239</v>
      </c>
      <c r="B187" s="38">
        <v>8</v>
      </c>
      <c r="C187" s="38">
        <v>18</v>
      </c>
      <c r="D187">
        <v>16521.95</v>
      </c>
      <c r="E187" s="24" t="s">
        <v>69</v>
      </c>
      <c r="F187" s="25">
        <v>4.950004950005E-3</v>
      </c>
      <c r="G187" s="14"/>
      <c r="H187" s="14"/>
      <c r="I187" s="14"/>
      <c r="J187" s="25">
        <v>4.950004950005E-3</v>
      </c>
      <c r="K187" s="14"/>
      <c r="L187" s="14"/>
      <c r="M187" s="14"/>
      <c r="N187" s="14"/>
      <c r="O187" s="14"/>
    </row>
    <row r="188" spans="1:15" x14ac:dyDescent="0.2">
      <c r="A188" s="37" t="s">
        <v>240</v>
      </c>
      <c r="B188" s="38">
        <v>8</v>
      </c>
      <c r="C188" s="38">
        <v>19</v>
      </c>
      <c r="D188">
        <v>24506.66</v>
      </c>
      <c r="E188" s="24" t="s">
        <v>69</v>
      </c>
      <c r="F188" s="25">
        <v>4.950004950005E-3</v>
      </c>
      <c r="G188" s="14"/>
      <c r="H188" s="14"/>
      <c r="I188" s="14"/>
      <c r="J188" s="25">
        <v>4.950004950005E-3</v>
      </c>
      <c r="K188" s="14"/>
      <c r="L188" s="14"/>
      <c r="M188" s="14"/>
      <c r="N188" s="14"/>
      <c r="O188" s="14"/>
    </row>
    <row r="189" spans="1:15" x14ac:dyDescent="0.2">
      <c r="A189" s="37" t="s">
        <v>241</v>
      </c>
      <c r="B189" s="38">
        <v>8</v>
      </c>
      <c r="C189" s="38">
        <v>20</v>
      </c>
      <c r="D189">
        <v>25738.69</v>
      </c>
      <c r="E189" s="26" t="s">
        <v>72</v>
      </c>
      <c r="F189" s="27">
        <v>4.950004950005E-3</v>
      </c>
      <c r="G189" s="14"/>
      <c r="H189" s="14"/>
      <c r="I189" s="14"/>
      <c r="J189" s="14"/>
      <c r="K189" s="27">
        <v>4.950004950005E-3</v>
      </c>
      <c r="L189" s="14"/>
      <c r="M189" s="14"/>
      <c r="N189" s="14"/>
      <c r="O189" s="14"/>
    </row>
    <row r="190" spans="1:15" x14ac:dyDescent="0.2">
      <c r="A190" s="37" t="s">
        <v>242</v>
      </c>
      <c r="B190" s="38">
        <v>8</v>
      </c>
      <c r="C190" s="38">
        <v>21</v>
      </c>
      <c r="D190">
        <v>22362.36</v>
      </c>
      <c r="E190" s="26" t="s">
        <v>72</v>
      </c>
      <c r="F190" s="27">
        <v>4.950004950005E-3</v>
      </c>
      <c r="G190" s="14"/>
      <c r="H190" s="14"/>
      <c r="I190" s="14"/>
      <c r="J190" s="14"/>
      <c r="K190" s="27">
        <v>4.950004950005E-3</v>
      </c>
      <c r="L190" s="14"/>
      <c r="M190" s="14"/>
      <c r="N190" s="14"/>
      <c r="O190" s="14"/>
    </row>
    <row r="191" spans="1:15" x14ac:dyDescent="0.2">
      <c r="A191" s="37" t="s">
        <v>243</v>
      </c>
      <c r="B191" s="38">
        <v>8</v>
      </c>
      <c r="C191" s="38">
        <v>22</v>
      </c>
      <c r="D191">
        <v>3898.306</v>
      </c>
      <c r="E191" s="14" t="s">
        <v>75</v>
      </c>
      <c r="F191" s="14"/>
      <c r="G191" s="14"/>
      <c r="H191" s="14"/>
      <c r="I191" s="14"/>
      <c r="J191" s="25">
        <v>0.17325017325020001</v>
      </c>
      <c r="K191" s="27">
        <v>0.17325017325020001</v>
      </c>
      <c r="L191" s="14"/>
      <c r="M191" s="14"/>
      <c r="N191" s="14"/>
      <c r="O191" s="28">
        <v>4.950004950005E-3</v>
      </c>
    </row>
    <row r="192" spans="1:15" x14ac:dyDescent="0.2">
      <c r="A192" s="37" t="s">
        <v>244</v>
      </c>
      <c r="B192" s="38">
        <v>8</v>
      </c>
      <c r="C192" s="38">
        <v>23</v>
      </c>
      <c r="D192">
        <v>5167.9589999999998</v>
      </c>
      <c r="E192" s="14" t="s">
        <v>75</v>
      </c>
      <c r="F192" s="14"/>
      <c r="G192" s="14"/>
      <c r="H192" s="14"/>
      <c r="I192" s="14"/>
      <c r="J192" s="25">
        <v>0.17325017325020001</v>
      </c>
      <c r="K192" s="27">
        <v>0.17325017325020001</v>
      </c>
      <c r="L192" s="14"/>
      <c r="M192" s="14"/>
      <c r="N192" s="14"/>
      <c r="O192" s="28">
        <v>4.950004950005E-3</v>
      </c>
    </row>
    <row r="193" spans="1:15" x14ac:dyDescent="0.2">
      <c r="A193" s="37" t="s">
        <v>245</v>
      </c>
      <c r="B193" s="38">
        <v>8</v>
      </c>
      <c r="C193" s="38">
        <v>24</v>
      </c>
      <c r="D193">
        <v>18.809999999999999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">
      <c r="A194" s="37" t="s">
        <v>246</v>
      </c>
      <c r="B194" s="38">
        <v>9</v>
      </c>
      <c r="C194" s="38">
        <v>1</v>
      </c>
      <c r="D194">
        <v>7103.0039999999999</v>
      </c>
      <c r="E194" s="14" t="s">
        <v>59</v>
      </c>
      <c r="F194" s="14"/>
      <c r="G194" s="14"/>
      <c r="H194" s="14"/>
      <c r="I194" s="14"/>
      <c r="J194" s="25">
        <v>19.998019998019998</v>
      </c>
      <c r="K194" s="27">
        <v>19.998019998019998</v>
      </c>
      <c r="L194" s="14"/>
      <c r="M194" s="14"/>
      <c r="N194" s="14"/>
      <c r="O194" s="14"/>
    </row>
    <row r="195" spans="1:15" x14ac:dyDescent="0.2">
      <c r="A195" s="37" t="s">
        <v>247</v>
      </c>
      <c r="B195" s="38">
        <v>9</v>
      </c>
      <c r="C195" s="38">
        <v>2</v>
      </c>
      <c r="D195">
        <v>5396.0259999999998</v>
      </c>
      <c r="E195" s="14" t="s">
        <v>59</v>
      </c>
      <c r="F195" s="14"/>
      <c r="G195" s="14"/>
      <c r="H195" s="14"/>
      <c r="I195" s="14"/>
      <c r="J195" s="25">
        <v>19.998019998019998</v>
      </c>
      <c r="K195" s="27">
        <v>19.998019998019998</v>
      </c>
      <c r="L195" s="14"/>
      <c r="M195" s="14"/>
      <c r="N195" s="14"/>
      <c r="O195" s="14"/>
    </row>
    <row r="196" spans="1:15" x14ac:dyDescent="0.2">
      <c r="A196" s="37" t="s">
        <v>248</v>
      </c>
      <c r="B196" s="38">
        <v>9</v>
      </c>
      <c r="C196" s="38">
        <v>3</v>
      </c>
      <c r="D196">
        <v>169.28700000000001</v>
      </c>
      <c r="E196" s="14" t="s">
        <v>59</v>
      </c>
      <c r="F196" s="14"/>
      <c r="G196" s="14"/>
      <c r="H196" s="14"/>
      <c r="I196" s="14"/>
      <c r="J196" s="25">
        <v>19.998019998019998</v>
      </c>
      <c r="K196" s="14"/>
      <c r="L196" s="29">
        <v>19.998019998019998</v>
      </c>
      <c r="M196" s="14"/>
      <c r="N196" s="14"/>
      <c r="O196" s="14"/>
    </row>
    <row r="197" spans="1:15" x14ac:dyDescent="0.2">
      <c r="A197" s="37" t="s">
        <v>249</v>
      </c>
      <c r="B197" s="38">
        <v>9</v>
      </c>
      <c r="C197" s="38">
        <v>4</v>
      </c>
      <c r="D197">
        <v>171.63800000000001</v>
      </c>
      <c r="E197" s="14" t="s">
        <v>59</v>
      </c>
      <c r="F197" s="14"/>
      <c r="G197" s="14"/>
      <c r="H197" s="14"/>
      <c r="I197" s="14"/>
      <c r="J197" s="25">
        <v>19.998019998019998</v>
      </c>
      <c r="K197" s="14"/>
      <c r="L197" s="29">
        <v>19.998019998019998</v>
      </c>
      <c r="M197" s="14"/>
      <c r="N197" s="14"/>
      <c r="O197" s="14"/>
    </row>
    <row r="198" spans="1:15" x14ac:dyDescent="0.2">
      <c r="A198" s="37" t="s">
        <v>250</v>
      </c>
      <c r="B198" s="38">
        <v>9</v>
      </c>
      <c r="C198" s="38">
        <v>5</v>
      </c>
      <c r="D198">
        <v>4168.6949999999997</v>
      </c>
      <c r="E198" s="30" t="s">
        <v>251</v>
      </c>
      <c r="F198" s="29">
        <v>19.998019998019998</v>
      </c>
      <c r="G198" s="14"/>
      <c r="H198" s="14"/>
      <c r="I198" s="14"/>
      <c r="J198" s="14"/>
      <c r="K198" s="14"/>
      <c r="L198" s="29">
        <v>19.998019998019998</v>
      </c>
      <c r="M198" s="14"/>
      <c r="N198" s="14"/>
      <c r="O198" s="14"/>
    </row>
    <row r="199" spans="1:15" x14ac:dyDescent="0.2">
      <c r="A199" s="37" t="s">
        <v>252</v>
      </c>
      <c r="B199" s="38">
        <v>9</v>
      </c>
      <c r="C199" s="38">
        <v>6</v>
      </c>
      <c r="D199">
        <v>4638.9369999999999</v>
      </c>
      <c r="E199" s="30" t="s">
        <v>251</v>
      </c>
      <c r="F199" s="29">
        <v>19.998019998019998</v>
      </c>
      <c r="G199" s="14"/>
      <c r="H199" s="14"/>
      <c r="I199" s="14"/>
      <c r="J199" s="14"/>
      <c r="K199" s="14"/>
      <c r="L199" s="29">
        <v>19.998019998019998</v>
      </c>
      <c r="M199" s="14"/>
      <c r="N199" s="14"/>
      <c r="O199" s="14"/>
    </row>
    <row r="200" spans="1:15" x14ac:dyDescent="0.2">
      <c r="A200" s="37" t="s">
        <v>253</v>
      </c>
      <c r="B200" s="38">
        <v>9</v>
      </c>
      <c r="C200" s="38">
        <v>7</v>
      </c>
      <c r="D200">
        <v>1062.7470000000001</v>
      </c>
      <c r="E200" s="14" t="s">
        <v>59</v>
      </c>
      <c r="F200" s="14"/>
      <c r="G200" s="14"/>
      <c r="H200" s="14"/>
      <c r="I200" s="14"/>
      <c r="J200" s="14"/>
      <c r="K200" s="27">
        <v>19.998019998019998</v>
      </c>
      <c r="L200" s="29">
        <v>19.998019998019998</v>
      </c>
      <c r="M200" s="14"/>
      <c r="N200" s="14"/>
      <c r="O200" s="14"/>
    </row>
    <row r="201" spans="1:15" x14ac:dyDescent="0.2">
      <c r="A201" s="37" t="s">
        <v>254</v>
      </c>
      <c r="B201" s="38">
        <v>9</v>
      </c>
      <c r="C201" s="38">
        <v>8</v>
      </c>
      <c r="D201">
        <v>568.99300000000005</v>
      </c>
      <c r="E201" s="14" t="s">
        <v>59</v>
      </c>
      <c r="F201" s="14"/>
      <c r="G201" s="14"/>
      <c r="H201" s="14"/>
      <c r="I201" s="14"/>
      <c r="J201" s="14"/>
      <c r="K201" s="27">
        <v>19.998019998019998</v>
      </c>
      <c r="L201" s="29">
        <v>19.998019998019998</v>
      </c>
      <c r="M201" s="14"/>
      <c r="N201" s="14"/>
      <c r="O201" s="14"/>
    </row>
    <row r="202" spans="1:15" x14ac:dyDescent="0.2">
      <c r="A202" s="37" t="s">
        <v>255</v>
      </c>
      <c r="B202" s="38">
        <v>9</v>
      </c>
      <c r="C202" s="38">
        <v>9</v>
      </c>
      <c r="D202">
        <v>5515.9380000000001</v>
      </c>
      <c r="E202" s="31" t="s">
        <v>256</v>
      </c>
      <c r="F202" s="32">
        <v>19.998019998019998</v>
      </c>
      <c r="G202" s="14"/>
      <c r="H202" s="14"/>
      <c r="I202" s="14"/>
      <c r="J202" s="14"/>
      <c r="K202" s="14"/>
      <c r="L202" s="14"/>
      <c r="M202" s="32">
        <v>19.998019998019998</v>
      </c>
      <c r="N202" s="14"/>
      <c r="O202" s="14"/>
    </row>
    <row r="203" spans="1:15" x14ac:dyDescent="0.2">
      <c r="A203" s="37" t="s">
        <v>257</v>
      </c>
      <c r="B203" s="38">
        <v>9</v>
      </c>
      <c r="C203" s="38">
        <v>10</v>
      </c>
      <c r="D203">
        <v>5475.9669999999996</v>
      </c>
      <c r="E203" s="31" t="s">
        <v>256</v>
      </c>
      <c r="F203" s="32">
        <v>19.998019998019998</v>
      </c>
      <c r="G203" s="14"/>
      <c r="H203" s="14"/>
      <c r="I203" s="14"/>
      <c r="J203" s="14"/>
      <c r="K203" s="14"/>
      <c r="L203" s="14"/>
      <c r="M203" s="32">
        <v>19.998019998019998</v>
      </c>
      <c r="N203" s="14"/>
      <c r="O203" s="14"/>
    </row>
    <row r="204" spans="1:15" x14ac:dyDescent="0.2">
      <c r="A204" s="37" t="s">
        <v>258</v>
      </c>
      <c r="B204" s="38">
        <v>9</v>
      </c>
      <c r="C204" s="38">
        <v>11</v>
      </c>
      <c r="D204">
        <v>75.239000000000004</v>
      </c>
      <c r="E204" s="14" t="s">
        <v>59</v>
      </c>
      <c r="F204" s="14"/>
      <c r="G204" s="14"/>
      <c r="H204" s="14"/>
      <c r="I204" s="21">
        <v>1.999801999802</v>
      </c>
      <c r="J204" s="14"/>
      <c r="K204" s="14"/>
      <c r="L204" s="14"/>
      <c r="M204" s="32">
        <v>19.998019998019998</v>
      </c>
      <c r="N204" s="14"/>
      <c r="O204" s="14"/>
    </row>
    <row r="205" spans="1:15" x14ac:dyDescent="0.2">
      <c r="A205" s="37" t="s">
        <v>259</v>
      </c>
      <c r="B205" s="38">
        <v>9</v>
      </c>
      <c r="C205" s="38">
        <v>12</v>
      </c>
      <c r="D205">
        <v>94.048000000000002</v>
      </c>
      <c r="E205" s="14" t="s">
        <v>59</v>
      </c>
      <c r="F205" s="14"/>
      <c r="G205" s="14"/>
      <c r="H205" s="14"/>
      <c r="I205" s="21">
        <v>1.999801999802</v>
      </c>
      <c r="J205" s="14"/>
      <c r="K205" s="14"/>
      <c r="L205" s="14"/>
      <c r="M205" s="32">
        <v>19.998019998019998</v>
      </c>
      <c r="N205" s="14"/>
      <c r="O205" s="14"/>
    </row>
    <row r="206" spans="1:15" x14ac:dyDescent="0.2">
      <c r="A206" s="37" t="s">
        <v>260</v>
      </c>
      <c r="B206" s="38">
        <v>9</v>
      </c>
      <c r="C206" s="38">
        <v>13</v>
      </c>
      <c r="D206">
        <v>197.50200000000001</v>
      </c>
      <c r="E206" s="14" t="s">
        <v>59</v>
      </c>
      <c r="F206" s="14"/>
      <c r="G206" s="17">
        <v>1000.005</v>
      </c>
      <c r="H206" s="14"/>
      <c r="I206" s="14"/>
      <c r="J206" s="14"/>
      <c r="K206" s="14"/>
      <c r="L206" s="14"/>
      <c r="M206" s="32">
        <v>19.9512</v>
      </c>
      <c r="N206" s="14"/>
      <c r="O206" s="14"/>
    </row>
    <row r="207" spans="1:15" x14ac:dyDescent="0.2">
      <c r="A207" s="37" t="s">
        <v>261</v>
      </c>
      <c r="B207" s="38">
        <v>9</v>
      </c>
      <c r="C207" s="38">
        <v>14</v>
      </c>
      <c r="D207">
        <v>258.63299999999998</v>
      </c>
      <c r="E207" s="14" t="s">
        <v>59</v>
      </c>
      <c r="F207" s="14"/>
      <c r="G207" s="17">
        <v>1000.005</v>
      </c>
      <c r="H207" s="14"/>
      <c r="I207" s="14"/>
      <c r="J207" s="14"/>
      <c r="K207" s="14"/>
      <c r="L207" s="14"/>
      <c r="M207" s="32">
        <v>19.9512</v>
      </c>
      <c r="N207" s="14"/>
      <c r="O207" s="14"/>
    </row>
    <row r="208" spans="1:15" x14ac:dyDescent="0.2">
      <c r="A208" s="37" t="s">
        <v>262</v>
      </c>
      <c r="B208" s="38">
        <v>9</v>
      </c>
      <c r="C208" s="38">
        <v>15</v>
      </c>
      <c r="D208">
        <v>155.18</v>
      </c>
      <c r="E208" s="22" t="s">
        <v>64</v>
      </c>
      <c r="F208" s="23">
        <v>19.998019998019998</v>
      </c>
      <c r="G208" s="14"/>
      <c r="H208" s="14"/>
      <c r="I208" s="14"/>
      <c r="J208" s="14"/>
      <c r="K208" s="14"/>
      <c r="L208" s="14"/>
      <c r="M208" s="14"/>
      <c r="N208" s="23">
        <v>19.998019998019998</v>
      </c>
      <c r="O208" s="14"/>
    </row>
    <row r="209" spans="1:15" x14ac:dyDescent="0.2">
      <c r="A209" s="37" t="s">
        <v>263</v>
      </c>
      <c r="B209" s="38">
        <v>9</v>
      </c>
      <c r="C209" s="38">
        <v>16</v>
      </c>
      <c r="D209">
        <v>150.477</v>
      </c>
      <c r="E209" s="22" t="s">
        <v>64</v>
      </c>
      <c r="F209" s="23">
        <v>19.998019998019998</v>
      </c>
      <c r="G209" s="14"/>
      <c r="H209" s="14"/>
      <c r="I209" s="14"/>
      <c r="J209" s="14"/>
      <c r="K209" s="14"/>
      <c r="L209" s="14"/>
      <c r="M209" s="14"/>
      <c r="N209" s="23">
        <v>19.998019998019998</v>
      </c>
      <c r="O209" s="14"/>
    </row>
    <row r="210" spans="1:15" x14ac:dyDescent="0.2">
      <c r="A210" s="37" t="s">
        <v>264</v>
      </c>
      <c r="B210" s="38">
        <v>9</v>
      </c>
      <c r="C210" s="38">
        <v>17</v>
      </c>
      <c r="D210">
        <v>110.50700000000001</v>
      </c>
      <c r="E210" s="14" t="s">
        <v>59</v>
      </c>
      <c r="F210" s="14"/>
      <c r="G210" s="14"/>
      <c r="H210" s="14"/>
      <c r="I210" s="14"/>
      <c r="J210" s="14"/>
      <c r="K210" s="14"/>
      <c r="L210" s="29">
        <v>19.998019998019998</v>
      </c>
      <c r="M210" s="14"/>
      <c r="N210" s="23">
        <v>19.998019998019998</v>
      </c>
      <c r="O210" s="14"/>
    </row>
    <row r="211" spans="1:15" x14ac:dyDescent="0.2">
      <c r="A211" s="37" t="s">
        <v>265</v>
      </c>
      <c r="B211" s="38">
        <v>9</v>
      </c>
      <c r="C211" s="38">
        <v>18</v>
      </c>
      <c r="D211">
        <v>37.619</v>
      </c>
      <c r="E211" s="14" t="s">
        <v>59</v>
      </c>
      <c r="F211" s="14"/>
      <c r="G211" s="14"/>
      <c r="H211" s="14"/>
      <c r="I211" s="14"/>
      <c r="J211" s="14"/>
      <c r="K211" s="14"/>
      <c r="L211" s="29">
        <v>19.998019998019998</v>
      </c>
      <c r="M211" s="14"/>
      <c r="N211" s="23">
        <v>19.998019998019998</v>
      </c>
      <c r="O211" s="14"/>
    </row>
    <row r="212" spans="1:15" x14ac:dyDescent="0.2">
      <c r="A212" s="37" t="s">
        <v>266</v>
      </c>
      <c r="B212" s="38">
        <v>9</v>
      </c>
      <c r="C212" s="38">
        <v>19</v>
      </c>
      <c r="D212">
        <v>63.482999999999997</v>
      </c>
      <c r="E212" s="14" t="s">
        <v>59</v>
      </c>
      <c r="F212" s="14"/>
      <c r="G212" s="14"/>
      <c r="H212" s="14"/>
      <c r="I212" s="14"/>
      <c r="J212" s="14"/>
      <c r="K212" s="14"/>
      <c r="L212" s="14"/>
      <c r="M212" s="14"/>
      <c r="N212" s="23">
        <v>19.998019998019998</v>
      </c>
      <c r="O212" s="28">
        <v>19.998019998019998</v>
      </c>
    </row>
    <row r="213" spans="1:15" x14ac:dyDescent="0.2">
      <c r="A213" s="37" t="s">
        <v>267</v>
      </c>
      <c r="B213" s="38">
        <v>9</v>
      </c>
      <c r="C213" s="38">
        <v>20</v>
      </c>
      <c r="D213">
        <v>68.185000000000002</v>
      </c>
      <c r="E213" s="14" t="s">
        <v>59</v>
      </c>
      <c r="F213" s="14"/>
      <c r="G213" s="14"/>
      <c r="H213" s="14"/>
      <c r="I213" s="14"/>
      <c r="J213" s="14"/>
      <c r="K213" s="14"/>
      <c r="L213" s="14"/>
      <c r="M213" s="14"/>
      <c r="N213" s="23">
        <v>19.998019998019998</v>
      </c>
      <c r="O213" s="28">
        <v>19.998019998019998</v>
      </c>
    </row>
    <row r="214" spans="1:15" x14ac:dyDescent="0.2">
      <c r="A214" s="37" t="s">
        <v>268</v>
      </c>
      <c r="B214" s="38">
        <v>9</v>
      </c>
      <c r="C214" s="38">
        <v>21</v>
      </c>
      <c r="D214">
        <v>858.19200000000001</v>
      </c>
      <c r="E214" s="33" t="s">
        <v>269</v>
      </c>
      <c r="F214" s="28">
        <v>19.998019998019998</v>
      </c>
      <c r="G214" s="14"/>
      <c r="H214" s="14"/>
      <c r="I214" s="14"/>
      <c r="J214" s="14"/>
      <c r="K214" s="14"/>
      <c r="L214" s="14"/>
      <c r="M214" s="14"/>
      <c r="N214" s="14"/>
      <c r="O214" s="28">
        <v>19.998019998019998</v>
      </c>
    </row>
    <row r="215" spans="1:15" x14ac:dyDescent="0.2">
      <c r="A215" s="37" t="s">
        <v>270</v>
      </c>
      <c r="B215" s="38">
        <v>9</v>
      </c>
      <c r="C215" s="38">
        <v>22</v>
      </c>
      <c r="D215">
        <v>531.37300000000005</v>
      </c>
      <c r="E215" s="33" t="s">
        <v>269</v>
      </c>
      <c r="F215" s="28">
        <v>19.998019998019998</v>
      </c>
      <c r="G215" s="14"/>
      <c r="H215" s="14"/>
      <c r="I215" s="14"/>
      <c r="J215" s="14"/>
      <c r="K215" s="14"/>
      <c r="L215" s="14"/>
      <c r="M215" s="14"/>
      <c r="N215" s="14"/>
      <c r="O215" s="28">
        <v>19.998019998019998</v>
      </c>
    </row>
    <row r="216" spans="1:15" x14ac:dyDescent="0.2">
      <c r="A216" s="37" t="s">
        <v>271</v>
      </c>
      <c r="B216" s="38">
        <v>9</v>
      </c>
      <c r="C216" s="38">
        <v>23</v>
      </c>
      <c r="D216">
        <v>35.268000000000001</v>
      </c>
      <c r="E216" s="14" t="s">
        <v>59</v>
      </c>
      <c r="F216" s="14"/>
      <c r="G216" s="14"/>
      <c r="H216" s="14"/>
      <c r="I216" s="14"/>
      <c r="J216" s="14"/>
      <c r="K216" s="14"/>
      <c r="L216" s="29">
        <v>19.998019998019998</v>
      </c>
      <c r="M216" s="14"/>
      <c r="N216" s="14"/>
      <c r="O216" s="28">
        <v>19.998019998019998</v>
      </c>
    </row>
    <row r="217" spans="1:15" x14ac:dyDescent="0.2">
      <c r="A217" s="37" t="s">
        <v>272</v>
      </c>
      <c r="B217" s="38">
        <v>9</v>
      </c>
      <c r="C217" s="38">
        <v>24</v>
      </c>
      <c r="D217">
        <v>11.756</v>
      </c>
      <c r="E217" s="14" t="s">
        <v>59</v>
      </c>
      <c r="F217" s="14"/>
      <c r="G217" s="14"/>
      <c r="H217" s="14"/>
      <c r="I217" s="14"/>
      <c r="J217" s="14"/>
      <c r="K217" s="14"/>
      <c r="L217" s="29">
        <v>19.998019998019998</v>
      </c>
      <c r="M217" s="14"/>
      <c r="N217" s="14"/>
      <c r="O217" s="28">
        <v>19.998019998019998</v>
      </c>
    </row>
    <row r="218" spans="1:15" x14ac:dyDescent="0.2">
      <c r="A218" s="37" t="s">
        <v>273</v>
      </c>
      <c r="B218" s="38">
        <v>10</v>
      </c>
      <c r="C218" s="38">
        <v>1</v>
      </c>
      <c r="D218">
        <v>15783.67</v>
      </c>
      <c r="E218" s="14" t="s">
        <v>59</v>
      </c>
      <c r="F218" s="14"/>
      <c r="G218" s="14"/>
      <c r="H218" s="14"/>
      <c r="I218" s="14"/>
      <c r="J218" s="25">
        <v>6.1380061380060003</v>
      </c>
      <c r="K218" s="27">
        <v>6.1380061380060003</v>
      </c>
      <c r="L218" s="14"/>
      <c r="M218" s="14"/>
      <c r="N218" s="14"/>
      <c r="O218" s="14"/>
    </row>
    <row r="219" spans="1:15" x14ac:dyDescent="0.2">
      <c r="A219" s="37" t="s">
        <v>274</v>
      </c>
      <c r="B219" s="38">
        <v>10</v>
      </c>
      <c r="C219" s="38">
        <v>2</v>
      </c>
      <c r="D219">
        <v>16496.09</v>
      </c>
      <c r="E219" s="14" t="s">
        <v>59</v>
      </c>
      <c r="F219" s="14"/>
      <c r="G219" s="14"/>
      <c r="H219" s="14"/>
      <c r="I219" s="14"/>
      <c r="J219" s="25">
        <v>6.1380061380060003</v>
      </c>
      <c r="K219" s="27">
        <v>6.1380061380060003</v>
      </c>
      <c r="L219" s="14"/>
      <c r="M219" s="14"/>
      <c r="N219" s="14"/>
      <c r="O219" s="14"/>
    </row>
    <row r="220" spans="1:15" x14ac:dyDescent="0.2">
      <c r="A220" s="37" t="s">
        <v>275</v>
      </c>
      <c r="B220" s="38">
        <v>10</v>
      </c>
      <c r="C220" s="38">
        <v>3</v>
      </c>
      <c r="D220">
        <v>7425.12</v>
      </c>
      <c r="E220" s="14" t="s">
        <v>59</v>
      </c>
      <c r="F220" s="14"/>
      <c r="G220" s="14"/>
      <c r="H220" s="14"/>
      <c r="I220" s="14"/>
      <c r="J220" s="25">
        <v>6.1380061380060003</v>
      </c>
      <c r="K220" s="14"/>
      <c r="L220" s="29">
        <v>6.1380061380060003</v>
      </c>
      <c r="M220" s="14"/>
      <c r="N220" s="14"/>
      <c r="O220" s="14"/>
    </row>
    <row r="221" spans="1:15" x14ac:dyDescent="0.2">
      <c r="A221" s="37" t="s">
        <v>276</v>
      </c>
      <c r="B221" s="38">
        <v>10</v>
      </c>
      <c r="C221" s="38">
        <v>4</v>
      </c>
      <c r="D221">
        <v>8302.1209999999992</v>
      </c>
      <c r="E221" s="14" t="s">
        <v>59</v>
      </c>
      <c r="F221" s="14"/>
      <c r="G221" s="14"/>
      <c r="H221" s="14"/>
      <c r="I221" s="14"/>
      <c r="J221" s="25">
        <v>6.1380061380060003</v>
      </c>
      <c r="K221" s="14"/>
      <c r="L221" s="29">
        <v>6.1380061380060003</v>
      </c>
      <c r="M221" s="14"/>
      <c r="N221" s="14"/>
      <c r="O221" s="14"/>
    </row>
    <row r="222" spans="1:15" x14ac:dyDescent="0.2">
      <c r="A222" s="37" t="s">
        <v>277</v>
      </c>
      <c r="B222" s="38">
        <v>10</v>
      </c>
      <c r="C222" s="38">
        <v>5</v>
      </c>
      <c r="D222">
        <v>20721.21</v>
      </c>
      <c r="E222" s="30" t="s">
        <v>251</v>
      </c>
      <c r="F222" s="29">
        <v>6.1380061380060003</v>
      </c>
      <c r="G222" s="14"/>
      <c r="H222" s="14"/>
      <c r="I222" s="14"/>
      <c r="J222" s="14"/>
      <c r="K222" s="14"/>
      <c r="L222" s="29">
        <v>6.1380061380060003</v>
      </c>
      <c r="M222" s="14"/>
      <c r="N222" s="14"/>
      <c r="O222" s="14"/>
    </row>
    <row r="223" spans="1:15" x14ac:dyDescent="0.2">
      <c r="A223" s="37" t="s">
        <v>278</v>
      </c>
      <c r="B223" s="38">
        <v>10</v>
      </c>
      <c r="C223" s="38">
        <v>6</v>
      </c>
      <c r="D223">
        <v>18362.95</v>
      </c>
      <c r="E223" s="30" t="s">
        <v>251</v>
      </c>
      <c r="F223" s="29">
        <v>6.1380061380060003</v>
      </c>
      <c r="G223" s="14"/>
      <c r="H223" s="14"/>
      <c r="I223" s="14"/>
      <c r="J223" s="14"/>
      <c r="K223" s="14"/>
      <c r="L223" s="29">
        <v>6.1380061380060003</v>
      </c>
      <c r="M223" s="14"/>
      <c r="N223" s="14"/>
      <c r="O223" s="14"/>
    </row>
    <row r="224" spans="1:15" x14ac:dyDescent="0.2">
      <c r="A224" s="37" t="s">
        <v>279</v>
      </c>
      <c r="B224" s="38">
        <v>10</v>
      </c>
      <c r="C224" s="38">
        <v>7</v>
      </c>
      <c r="D224">
        <v>6004.9889999999996</v>
      </c>
      <c r="E224" s="14" t="s">
        <v>59</v>
      </c>
      <c r="F224" s="14"/>
      <c r="G224" s="14"/>
      <c r="H224" s="14"/>
      <c r="I224" s="14"/>
      <c r="J224" s="14"/>
      <c r="K224" s="27">
        <v>6.1380061380060003</v>
      </c>
      <c r="L224" s="29">
        <v>6.1380061380060003</v>
      </c>
      <c r="M224" s="14"/>
      <c r="N224" s="14"/>
      <c r="O224" s="14"/>
    </row>
    <row r="225" spans="1:15" x14ac:dyDescent="0.2">
      <c r="A225" s="37" t="s">
        <v>280</v>
      </c>
      <c r="B225" s="38">
        <v>10</v>
      </c>
      <c r="C225" s="38">
        <v>8</v>
      </c>
      <c r="D225">
        <v>5487.723</v>
      </c>
      <c r="E225" s="14" t="s">
        <v>59</v>
      </c>
      <c r="F225" s="14"/>
      <c r="G225" s="14"/>
      <c r="H225" s="14"/>
      <c r="I225" s="14"/>
      <c r="J225" s="14"/>
      <c r="K225" s="27">
        <v>6.1380061380060003</v>
      </c>
      <c r="L225" s="29">
        <v>6.1380061380060003</v>
      </c>
      <c r="M225" s="14"/>
      <c r="N225" s="14"/>
      <c r="O225" s="14"/>
    </row>
    <row r="226" spans="1:15" x14ac:dyDescent="0.2">
      <c r="A226" s="37" t="s">
        <v>281</v>
      </c>
      <c r="B226" s="38">
        <v>10</v>
      </c>
      <c r="C226" s="38">
        <v>9</v>
      </c>
      <c r="D226">
        <v>5941.5069999999996</v>
      </c>
      <c r="E226" s="31" t="s">
        <v>256</v>
      </c>
      <c r="F226" s="32">
        <v>6.1380061380060003</v>
      </c>
      <c r="G226" s="14"/>
      <c r="H226" s="14"/>
      <c r="I226" s="14"/>
      <c r="J226" s="14"/>
      <c r="K226" s="14"/>
      <c r="L226" s="14"/>
      <c r="M226" s="32">
        <v>6.1380061380060003</v>
      </c>
      <c r="N226" s="14"/>
      <c r="O226" s="14"/>
    </row>
    <row r="227" spans="1:15" x14ac:dyDescent="0.2">
      <c r="A227" s="37" t="s">
        <v>282</v>
      </c>
      <c r="B227" s="38">
        <v>10</v>
      </c>
      <c r="C227" s="38">
        <v>10</v>
      </c>
      <c r="D227">
        <v>8511.3790000000008</v>
      </c>
      <c r="E227" s="31" t="s">
        <v>256</v>
      </c>
      <c r="F227" s="32">
        <v>6.1380061380060003</v>
      </c>
      <c r="G227" s="14"/>
      <c r="H227" s="14"/>
      <c r="I227" s="14"/>
      <c r="J227" s="14"/>
      <c r="K227" s="14"/>
      <c r="L227" s="14"/>
      <c r="M227" s="32">
        <v>6.1380061380060003</v>
      </c>
      <c r="N227" s="14"/>
      <c r="O227" s="14"/>
    </row>
    <row r="228" spans="1:15" x14ac:dyDescent="0.2">
      <c r="A228" s="37" t="s">
        <v>283</v>
      </c>
      <c r="B228" s="38">
        <v>10</v>
      </c>
      <c r="C228" s="38">
        <v>11</v>
      </c>
      <c r="D228">
        <v>265.68700000000001</v>
      </c>
      <c r="E228" s="14" t="s">
        <v>59</v>
      </c>
      <c r="F228" s="14"/>
      <c r="G228" s="14"/>
      <c r="H228" s="14"/>
      <c r="I228" s="21">
        <v>0.63360063360060004</v>
      </c>
      <c r="J228" s="14"/>
      <c r="K228" s="14"/>
      <c r="L228" s="14"/>
      <c r="M228" s="32">
        <v>6.1380061380060003</v>
      </c>
      <c r="N228" s="14"/>
      <c r="O228" s="14"/>
    </row>
    <row r="229" spans="1:15" x14ac:dyDescent="0.2">
      <c r="A229" s="37" t="s">
        <v>284</v>
      </c>
      <c r="B229" s="38">
        <v>10</v>
      </c>
      <c r="C229" s="38">
        <v>12</v>
      </c>
      <c r="D229">
        <v>310.36</v>
      </c>
      <c r="E229" s="14" t="s">
        <v>59</v>
      </c>
      <c r="F229" s="14"/>
      <c r="G229" s="14"/>
      <c r="H229" s="14"/>
      <c r="I229" s="21">
        <v>0.63360063360060004</v>
      </c>
      <c r="J229" s="14"/>
      <c r="K229" s="14"/>
      <c r="L229" s="14"/>
      <c r="M229" s="32">
        <v>6.1380061380060003</v>
      </c>
      <c r="N229" s="14"/>
      <c r="O229" s="14"/>
    </row>
    <row r="230" spans="1:15" x14ac:dyDescent="0.2">
      <c r="A230" s="37" t="s">
        <v>285</v>
      </c>
      <c r="B230" s="38">
        <v>10</v>
      </c>
      <c r="C230" s="38">
        <v>13</v>
      </c>
      <c r="D230">
        <v>6990.1459999999997</v>
      </c>
      <c r="E230" s="14" t="s">
        <v>59</v>
      </c>
      <c r="F230" s="14"/>
      <c r="G230" s="17">
        <v>221.26522126520001</v>
      </c>
      <c r="H230" s="14"/>
      <c r="I230" s="14"/>
      <c r="J230" s="14"/>
      <c r="K230" s="14"/>
      <c r="L230" s="14"/>
      <c r="M230" s="32">
        <v>6.1380061380060003</v>
      </c>
      <c r="N230" s="14"/>
      <c r="O230" s="14"/>
    </row>
    <row r="231" spans="1:15" x14ac:dyDescent="0.2">
      <c r="A231" s="37" t="s">
        <v>286</v>
      </c>
      <c r="B231" s="38">
        <v>10</v>
      </c>
      <c r="C231" s="38">
        <v>14</v>
      </c>
      <c r="D231">
        <v>8791.1730000000007</v>
      </c>
      <c r="E231" s="14" t="s">
        <v>59</v>
      </c>
      <c r="F231" s="14"/>
      <c r="G231" s="17">
        <v>221.26522126520001</v>
      </c>
      <c r="H231" s="14"/>
      <c r="I231" s="14"/>
      <c r="J231" s="14"/>
      <c r="K231" s="14"/>
      <c r="L231" s="14"/>
      <c r="M231" s="32">
        <v>6.1380061380060003</v>
      </c>
      <c r="N231" s="14"/>
      <c r="O231" s="14"/>
    </row>
    <row r="232" spans="1:15" x14ac:dyDescent="0.2">
      <c r="A232" s="37" t="s">
        <v>287</v>
      </c>
      <c r="B232" s="38">
        <v>10</v>
      </c>
      <c r="C232" s="38">
        <v>15</v>
      </c>
      <c r="D232">
        <v>31997.61</v>
      </c>
      <c r="E232" s="22" t="s">
        <v>64</v>
      </c>
      <c r="F232" s="23">
        <v>6.1380061380060003</v>
      </c>
      <c r="G232" s="14"/>
      <c r="H232" s="14"/>
      <c r="I232" s="14"/>
      <c r="J232" s="14"/>
      <c r="K232" s="14"/>
      <c r="L232" s="14"/>
      <c r="M232" s="14"/>
      <c r="N232" s="23">
        <v>6.1380061380060003</v>
      </c>
      <c r="O232" s="14"/>
    </row>
    <row r="233" spans="1:15" x14ac:dyDescent="0.2">
      <c r="A233" s="37" t="s">
        <v>288</v>
      </c>
      <c r="B233" s="38">
        <v>10</v>
      </c>
      <c r="C233" s="38">
        <v>16</v>
      </c>
      <c r="D233">
        <v>29832.15</v>
      </c>
      <c r="E233" s="22" t="s">
        <v>64</v>
      </c>
      <c r="F233" s="23">
        <v>6.1380061380060003</v>
      </c>
      <c r="G233" s="14"/>
      <c r="H233" s="14"/>
      <c r="I233" s="14"/>
      <c r="J233" s="14"/>
      <c r="K233" s="14"/>
      <c r="L233" s="14"/>
      <c r="M233" s="14"/>
      <c r="N233" s="23">
        <v>6.1380061380060003</v>
      </c>
      <c r="O233" s="14"/>
    </row>
    <row r="234" spans="1:15" x14ac:dyDescent="0.2">
      <c r="A234" s="37" t="s">
        <v>289</v>
      </c>
      <c r="B234" s="38">
        <v>10</v>
      </c>
      <c r="C234" s="38">
        <v>17</v>
      </c>
      <c r="D234">
        <v>3830.1210000000001</v>
      </c>
      <c r="E234" s="14" t="s">
        <v>59</v>
      </c>
      <c r="F234" s="14"/>
      <c r="G234" s="14"/>
      <c r="H234" s="14"/>
      <c r="I234" s="14"/>
      <c r="J234" s="14"/>
      <c r="K234" s="14"/>
      <c r="L234" s="29">
        <v>6.1380061380060003</v>
      </c>
      <c r="M234" s="14"/>
      <c r="N234" s="23">
        <v>6.1380061380060003</v>
      </c>
      <c r="O234" s="14"/>
    </row>
    <row r="235" spans="1:15" x14ac:dyDescent="0.2">
      <c r="A235" s="37" t="s">
        <v>290</v>
      </c>
      <c r="B235" s="38">
        <v>10</v>
      </c>
      <c r="C235" s="38">
        <v>18</v>
      </c>
      <c r="D235">
        <v>2508.741</v>
      </c>
      <c r="E235" s="14" t="s">
        <v>59</v>
      </c>
      <c r="F235" s="14"/>
      <c r="G235" s="14"/>
      <c r="H235" s="14"/>
      <c r="I235" s="14"/>
      <c r="J235" s="14"/>
      <c r="K235" s="14"/>
      <c r="L235" s="29">
        <v>6.1380061380060003</v>
      </c>
      <c r="M235" s="14"/>
      <c r="N235" s="23">
        <v>6.1380061380060003</v>
      </c>
      <c r="O235" s="14"/>
    </row>
    <row r="236" spans="1:15" x14ac:dyDescent="0.2">
      <c r="A236" s="37" t="s">
        <v>291</v>
      </c>
      <c r="B236" s="38">
        <v>10</v>
      </c>
      <c r="C236" s="38">
        <v>19</v>
      </c>
      <c r="D236">
        <v>58.78</v>
      </c>
      <c r="E236" s="14" t="s">
        <v>59</v>
      </c>
      <c r="F236" s="14"/>
      <c r="G236" s="14"/>
      <c r="H236" s="14"/>
      <c r="I236" s="14"/>
      <c r="J236" s="14"/>
      <c r="K236" s="14"/>
      <c r="L236" s="14"/>
      <c r="M236" s="14"/>
      <c r="N236" s="23">
        <v>6.1380061380060003</v>
      </c>
      <c r="O236" s="28">
        <v>6.1380061380060003</v>
      </c>
    </row>
    <row r="237" spans="1:15" x14ac:dyDescent="0.2">
      <c r="A237" s="37" t="s">
        <v>292</v>
      </c>
      <c r="B237" s="38">
        <v>10</v>
      </c>
      <c r="C237" s="38">
        <v>20</v>
      </c>
      <c r="D237">
        <v>126.965</v>
      </c>
      <c r="E237" s="14" t="s">
        <v>59</v>
      </c>
      <c r="F237" s="14"/>
      <c r="G237" s="14"/>
      <c r="H237" s="14"/>
      <c r="I237" s="14"/>
      <c r="J237" s="14"/>
      <c r="K237" s="14"/>
      <c r="L237" s="14"/>
      <c r="M237" s="14"/>
      <c r="N237" s="23">
        <v>6.1380061380060003</v>
      </c>
      <c r="O237" s="28">
        <v>6.1380061380060003</v>
      </c>
    </row>
    <row r="238" spans="1:15" x14ac:dyDescent="0.2">
      <c r="A238" s="37" t="s">
        <v>293</v>
      </c>
      <c r="B238" s="38">
        <v>10</v>
      </c>
      <c r="C238" s="38">
        <v>21</v>
      </c>
      <c r="D238">
        <v>2668.623</v>
      </c>
      <c r="E238" s="33" t="s">
        <v>269</v>
      </c>
      <c r="F238" s="28">
        <v>6.1380061380060003</v>
      </c>
      <c r="G238" s="14"/>
      <c r="H238" s="14"/>
      <c r="I238" s="14"/>
      <c r="J238" s="14"/>
      <c r="K238" s="14"/>
      <c r="L238" s="14"/>
      <c r="M238" s="14"/>
      <c r="N238" s="14"/>
      <c r="O238" s="28">
        <v>6.1380061380060003</v>
      </c>
    </row>
    <row r="239" spans="1:15" x14ac:dyDescent="0.2">
      <c r="A239" s="37" t="s">
        <v>294</v>
      </c>
      <c r="B239" s="38">
        <v>10</v>
      </c>
      <c r="C239" s="38">
        <v>22</v>
      </c>
      <c r="D239">
        <v>1993.826</v>
      </c>
      <c r="E239" s="33" t="s">
        <v>269</v>
      </c>
      <c r="F239" s="28">
        <v>6.1380061380060003</v>
      </c>
      <c r="G239" s="14"/>
      <c r="H239" s="14"/>
      <c r="I239" s="14"/>
      <c r="J239" s="14"/>
      <c r="K239" s="14"/>
      <c r="L239" s="14"/>
      <c r="M239" s="14"/>
      <c r="N239" s="14"/>
      <c r="O239" s="28">
        <v>6.1380061380060003</v>
      </c>
    </row>
    <row r="240" spans="1:15" x14ac:dyDescent="0.2">
      <c r="A240" s="37" t="s">
        <v>295</v>
      </c>
      <c r="B240" s="38">
        <v>10</v>
      </c>
      <c r="C240" s="38">
        <v>23</v>
      </c>
      <c r="D240">
        <v>432.62299999999999</v>
      </c>
      <c r="E240" s="14" t="s">
        <v>59</v>
      </c>
      <c r="F240" s="14"/>
      <c r="G240" s="14"/>
      <c r="H240" s="14"/>
      <c r="I240" s="14"/>
      <c r="J240" s="14"/>
      <c r="K240" s="14"/>
      <c r="L240" s="29">
        <v>6.1380061380060003</v>
      </c>
      <c r="M240" s="14"/>
      <c r="N240" s="14"/>
      <c r="O240" s="28">
        <v>6.1380061380060003</v>
      </c>
    </row>
    <row r="241" spans="1:15" x14ac:dyDescent="0.2">
      <c r="A241" s="37" t="s">
        <v>296</v>
      </c>
      <c r="B241" s="38">
        <v>10</v>
      </c>
      <c r="C241" s="38">
        <v>24</v>
      </c>
      <c r="D241">
        <v>298.60399999999998</v>
      </c>
      <c r="E241" s="14" t="s">
        <v>59</v>
      </c>
      <c r="F241" s="14"/>
      <c r="G241" s="14"/>
      <c r="H241" s="14"/>
      <c r="I241" s="14"/>
      <c r="J241" s="14"/>
      <c r="K241" s="14"/>
      <c r="L241" s="29">
        <v>6.1380061380060003</v>
      </c>
      <c r="M241" s="14"/>
      <c r="N241" s="14"/>
      <c r="O241" s="28">
        <v>6.1380061380060003</v>
      </c>
    </row>
    <row r="242" spans="1:15" x14ac:dyDescent="0.2">
      <c r="A242" s="37" t="s">
        <v>297</v>
      </c>
      <c r="B242" s="38">
        <v>11</v>
      </c>
      <c r="C242" s="38">
        <v>1</v>
      </c>
      <c r="D242">
        <v>21184.400000000001</v>
      </c>
      <c r="E242" s="14" t="s">
        <v>59</v>
      </c>
      <c r="F242" s="14"/>
      <c r="G242" s="14"/>
      <c r="H242" s="14"/>
      <c r="I242" s="14"/>
      <c r="J242" s="25">
        <v>1.8810018810019999</v>
      </c>
      <c r="K242" s="27">
        <v>1.8810018810019999</v>
      </c>
      <c r="L242" s="14"/>
      <c r="M242" s="14"/>
      <c r="N242" s="14"/>
      <c r="O242" s="14"/>
    </row>
    <row r="243" spans="1:15" x14ac:dyDescent="0.2">
      <c r="A243" s="37" t="s">
        <v>298</v>
      </c>
      <c r="B243" s="38">
        <v>11</v>
      </c>
      <c r="C243" s="38">
        <v>2</v>
      </c>
      <c r="D243">
        <v>19303.43</v>
      </c>
      <c r="E243" s="14" t="s">
        <v>59</v>
      </c>
      <c r="F243" s="14"/>
      <c r="G243" s="14"/>
      <c r="H243" s="14"/>
      <c r="I243" s="14"/>
      <c r="J243" s="25">
        <v>1.8810018810019999</v>
      </c>
      <c r="K243" s="27">
        <v>1.8810018810019999</v>
      </c>
      <c r="L243" s="14"/>
      <c r="M243" s="14"/>
      <c r="N243" s="14"/>
      <c r="O243" s="14"/>
    </row>
    <row r="244" spans="1:15" x14ac:dyDescent="0.2">
      <c r="A244" s="37" t="s">
        <v>299</v>
      </c>
      <c r="B244" s="38">
        <v>11</v>
      </c>
      <c r="C244" s="38">
        <v>3</v>
      </c>
      <c r="D244">
        <v>19439.8</v>
      </c>
      <c r="E244" s="14" t="s">
        <v>59</v>
      </c>
      <c r="F244" s="14"/>
      <c r="G244" s="14"/>
      <c r="H244" s="14"/>
      <c r="I244" s="14"/>
      <c r="J244" s="25">
        <v>1.8810018810019999</v>
      </c>
      <c r="K244" s="14"/>
      <c r="L244" s="29">
        <v>1.8810018810019999</v>
      </c>
      <c r="M244" s="14"/>
      <c r="N244" s="14"/>
      <c r="O244" s="14"/>
    </row>
    <row r="245" spans="1:15" x14ac:dyDescent="0.2">
      <c r="A245" s="37" t="s">
        <v>300</v>
      </c>
      <c r="B245" s="38">
        <v>11</v>
      </c>
      <c r="C245" s="38">
        <v>4</v>
      </c>
      <c r="D245">
        <v>19895.939999999999</v>
      </c>
      <c r="E245" s="14" t="s">
        <v>59</v>
      </c>
      <c r="F245" s="14"/>
      <c r="G245" s="14"/>
      <c r="H245" s="14"/>
      <c r="I245" s="14"/>
      <c r="J245" s="25">
        <v>1.8810018810019999</v>
      </c>
      <c r="K245" s="14"/>
      <c r="L245" s="29">
        <v>1.8810018810019999</v>
      </c>
      <c r="M245" s="14"/>
      <c r="N245" s="14"/>
      <c r="O245" s="14"/>
    </row>
    <row r="246" spans="1:15" x14ac:dyDescent="0.2">
      <c r="A246" s="37" t="s">
        <v>301</v>
      </c>
      <c r="B246" s="38">
        <v>11</v>
      </c>
      <c r="C246" s="38">
        <v>5</v>
      </c>
      <c r="D246">
        <v>39100.620000000003</v>
      </c>
      <c r="E246" s="30" t="s">
        <v>251</v>
      </c>
      <c r="F246" s="29">
        <v>1.8810018810019999</v>
      </c>
      <c r="G246" s="14"/>
      <c r="H246" s="14"/>
      <c r="I246" s="14"/>
      <c r="J246" s="14"/>
      <c r="K246" s="14"/>
      <c r="L246" s="29">
        <v>1.8810018810019999</v>
      </c>
      <c r="M246" s="14"/>
      <c r="N246" s="14"/>
      <c r="O246" s="14"/>
    </row>
    <row r="247" spans="1:15" x14ac:dyDescent="0.2">
      <c r="A247" s="37" t="s">
        <v>302</v>
      </c>
      <c r="B247" s="38">
        <v>11</v>
      </c>
      <c r="C247" s="38">
        <v>6</v>
      </c>
      <c r="D247">
        <v>45063.29</v>
      </c>
      <c r="E247" s="30" t="s">
        <v>251</v>
      </c>
      <c r="F247" s="29">
        <v>1.8810018810019999</v>
      </c>
      <c r="G247" s="14"/>
      <c r="H247" s="14"/>
      <c r="I247" s="14"/>
      <c r="J247" s="14"/>
      <c r="K247" s="14"/>
      <c r="L247" s="29">
        <v>1.8810018810019999</v>
      </c>
      <c r="M247" s="14"/>
      <c r="N247" s="14"/>
      <c r="O247" s="14"/>
    </row>
    <row r="248" spans="1:15" x14ac:dyDescent="0.2">
      <c r="A248" s="37" t="s">
        <v>303</v>
      </c>
      <c r="B248" s="38">
        <v>11</v>
      </c>
      <c r="C248" s="38">
        <v>7</v>
      </c>
      <c r="D248">
        <v>9806.8960000000006</v>
      </c>
      <c r="E248" s="14" t="s">
        <v>59</v>
      </c>
      <c r="F248" s="14"/>
      <c r="G248" s="14"/>
      <c r="H248" s="14"/>
      <c r="I248" s="14"/>
      <c r="J248" s="14"/>
      <c r="K248" s="27">
        <v>1.8810018810019999</v>
      </c>
      <c r="L248" s="29">
        <v>1.8810018810019999</v>
      </c>
      <c r="M248" s="14"/>
      <c r="N248" s="14"/>
      <c r="O248" s="14"/>
    </row>
    <row r="249" spans="1:15" x14ac:dyDescent="0.2">
      <c r="A249" s="37" t="s">
        <v>304</v>
      </c>
      <c r="B249" s="38">
        <v>11</v>
      </c>
      <c r="C249" s="38">
        <v>8</v>
      </c>
      <c r="D249">
        <v>9623.5010000000002</v>
      </c>
      <c r="E249" s="14" t="s">
        <v>59</v>
      </c>
      <c r="F249" s="14"/>
      <c r="G249" s="14"/>
      <c r="H249" s="14"/>
      <c r="I249" s="14"/>
      <c r="J249" s="14"/>
      <c r="K249" s="27">
        <v>1.8810018810019999</v>
      </c>
      <c r="L249" s="29">
        <v>1.8810018810019999</v>
      </c>
      <c r="M249" s="14"/>
      <c r="N249" s="14"/>
      <c r="O249" s="14"/>
    </row>
    <row r="250" spans="1:15" x14ac:dyDescent="0.2">
      <c r="A250" s="37" t="s">
        <v>305</v>
      </c>
      <c r="B250" s="38">
        <v>11</v>
      </c>
      <c r="C250" s="38">
        <v>9</v>
      </c>
      <c r="D250">
        <v>5092.72</v>
      </c>
      <c r="E250" s="31" t="s">
        <v>256</v>
      </c>
      <c r="F250" s="32">
        <v>1.8810018810019999</v>
      </c>
      <c r="G250" s="14"/>
      <c r="H250" s="14"/>
      <c r="I250" s="14"/>
      <c r="J250" s="14"/>
      <c r="K250" s="14"/>
      <c r="L250" s="14"/>
      <c r="M250" s="32">
        <v>1.8810018810019999</v>
      </c>
      <c r="N250" s="14"/>
      <c r="O250" s="14"/>
    </row>
    <row r="251" spans="1:15" x14ac:dyDescent="0.2">
      <c r="A251" s="37" t="s">
        <v>306</v>
      </c>
      <c r="B251" s="38">
        <v>11</v>
      </c>
      <c r="C251" s="38">
        <v>10</v>
      </c>
      <c r="D251">
        <v>4526.0789999999997</v>
      </c>
      <c r="E251" s="31" t="s">
        <v>256</v>
      </c>
      <c r="F251" s="32">
        <v>1.8810018810019999</v>
      </c>
      <c r="G251" s="14"/>
      <c r="H251" s="14"/>
      <c r="I251" s="14"/>
      <c r="J251" s="14"/>
      <c r="K251" s="14"/>
      <c r="L251" s="14"/>
      <c r="M251" s="32">
        <v>1.8810018810019999</v>
      </c>
      <c r="N251" s="14"/>
      <c r="O251" s="14"/>
    </row>
    <row r="252" spans="1:15" x14ac:dyDescent="0.2">
      <c r="A252" s="37" t="s">
        <v>307</v>
      </c>
      <c r="B252" s="38">
        <v>11</v>
      </c>
      <c r="C252" s="38">
        <v>11</v>
      </c>
      <c r="D252">
        <v>1069.8</v>
      </c>
      <c r="E252" s="14" t="s">
        <v>59</v>
      </c>
      <c r="F252" s="14"/>
      <c r="G252" s="14"/>
      <c r="H252" s="14"/>
      <c r="I252" s="21">
        <v>0.1980001980002</v>
      </c>
      <c r="J252" s="14"/>
      <c r="K252" s="14"/>
      <c r="L252" s="14"/>
      <c r="M252" s="32">
        <v>1.8810018810019999</v>
      </c>
      <c r="N252" s="14"/>
      <c r="O252" s="14"/>
    </row>
    <row r="253" spans="1:15" x14ac:dyDescent="0.2">
      <c r="A253" s="37" t="s">
        <v>308</v>
      </c>
      <c r="B253" s="38">
        <v>11</v>
      </c>
      <c r="C253" s="38">
        <v>12</v>
      </c>
      <c r="D253">
        <v>853.48900000000003</v>
      </c>
      <c r="E253" s="14" t="s">
        <v>59</v>
      </c>
      <c r="F253" s="14"/>
      <c r="G253" s="14"/>
      <c r="H253" s="14"/>
      <c r="I253" s="21">
        <v>0.1980001980002</v>
      </c>
      <c r="J253" s="14"/>
      <c r="K253" s="14"/>
      <c r="L253" s="14"/>
      <c r="M253" s="32">
        <v>1.8810018810019999</v>
      </c>
      <c r="N253" s="14"/>
      <c r="O253" s="14"/>
    </row>
    <row r="254" spans="1:15" x14ac:dyDescent="0.2">
      <c r="A254" s="37" t="s">
        <v>309</v>
      </c>
      <c r="B254" s="38">
        <v>11</v>
      </c>
      <c r="C254" s="38">
        <v>13</v>
      </c>
      <c r="D254">
        <v>8567.8080000000009</v>
      </c>
      <c r="E254" s="14" t="s">
        <v>59</v>
      </c>
      <c r="F254" s="14"/>
      <c r="G254" s="17">
        <v>49.005049005049997</v>
      </c>
      <c r="H254" s="14"/>
      <c r="I254" s="14"/>
      <c r="J254" s="14"/>
      <c r="K254" s="14"/>
      <c r="L254" s="14"/>
      <c r="M254" s="32">
        <v>1.8810018810019999</v>
      </c>
      <c r="N254" s="14"/>
      <c r="O254" s="14"/>
    </row>
    <row r="255" spans="1:15" x14ac:dyDescent="0.2">
      <c r="A255" s="37" t="s">
        <v>310</v>
      </c>
      <c r="B255" s="38">
        <v>11</v>
      </c>
      <c r="C255" s="38">
        <v>14</v>
      </c>
      <c r="D255">
        <v>8332.6869999999999</v>
      </c>
      <c r="E255" s="14" t="s">
        <v>59</v>
      </c>
      <c r="F255" s="14"/>
      <c r="G255" s="17">
        <v>49.005049005049997</v>
      </c>
      <c r="H255" s="14"/>
      <c r="I255" s="14"/>
      <c r="J255" s="14"/>
      <c r="K255" s="14"/>
      <c r="L255" s="14"/>
      <c r="M255" s="32">
        <v>1.8810018810019999</v>
      </c>
      <c r="N255" s="14"/>
      <c r="O255" s="14"/>
    </row>
    <row r="256" spans="1:15" x14ac:dyDescent="0.2">
      <c r="A256" s="37" t="s">
        <v>311</v>
      </c>
      <c r="B256" s="38">
        <v>11</v>
      </c>
      <c r="C256" s="38">
        <v>15</v>
      </c>
      <c r="D256">
        <v>50854.31</v>
      </c>
      <c r="E256" s="22" t="s">
        <v>64</v>
      </c>
      <c r="F256" s="23">
        <v>1.8810018810019999</v>
      </c>
      <c r="G256" s="14"/>
      <c r="H256" s="14"/>
      <c r="I256" s="14"/>
      <c r="J256" s="14"/>
      <c r="K256" s="14"/>
      <c r="L256" s="14"/>
      <c r="M256" s="14"/>
      <c r="N256" s="23">
        <v>1.8810018810019999</v>
      </c>
      <c r="O256" s="14"/>
    </row>
    <row r="257" spans="1:15" x14ac:dyDescent="0.2">
      <c r="A257" s="37" t="s">
        <v>312</v>
      </c>
      <c r="B257" s="38">
        <v>11</v>
      </c>
      <c r="C257" s="38">
        <v>16</v>
      </c>
      <c r="D257">
        <v>43915.9</v>
      </c>
      <c r="E257" s="22" t="s">
        <v>64</v>
      </c>
      <c r="F257" s="23">
        <v>1.8810018810019999</v>
      </c>
      <c r="G257" s="14"/>
      <c r="H257" s="14"/>
      <c r="I257" s="14"/>
      <c r="J257" s="14"/>
      <c r="K257" s="14"/>
      <c r="L257" s="14"/>
      <c r="M257" s="14"/>
      <c r="N257" s="23">
        <v>1.8810018810019999</v>
      </c>
      <c r="O257" s="14"/>
    </row>
    <row r="258" spans="1:15" x14ac:dyDescent="0.2">
      <c r="A258" s="37" t="s">
        <v>313</v>
      </c>
      <c r="B258" s="38">
        <v>11</v>
      </c>
      <c r="C258" s="38">
        <v>17</v>
      </c>
      <c r="D258">
        <v>27694.9</v>
      </c>
      <c r="E258" s="14" t="s">
        <v>59</v>
      </c>
      <c r="F258" s="14"/>
      <c r="G258" s="14"/>
      <c r="H258" s="14"/>
      <c r="I258" s="14"/>
      <c r="J258" s="14"/>
      <c r="K258" s="14"/>
      <c r="L258" s="29">
        <v>1.8810018810019999</v>
      </c>
      <c r="M258" s="14"/>
      <c r="N258" s="23">
        <v>1.8810018810019999</v>
      </c>
      <c r="O258" s="14"/>
    </row>
    <row r="259" spans="1:15" x14ac:dyDescent="0.2">
      <c r="A259" s="37" t="s">
        <v>314</v>
      </c>
      <c r="B259" s="38">
        <v>11</v>
      </c>
      <c r="C259" s="38">
        <v>18</v>
      </c>
      <c r="D259">
        <v>18080.8</v>
      </c>
      <c r="E259" s="14" t="s">
        <v>59</v>
      </c>
      <c r="F259" s="14"/>
      <c r="G259" s="14"/>
      <c r="H259" s="14"/>
      <c r="I259" s="14"/>
      <c r="J259" s="14"/>
      <c r="K259" s="14"/>
      <c r="L259" s="29">
        <v>1.8810018810019999</v>
      </c>
      <c r="M259" s="14"/>
      <c r="N259" s="23">
        <v>1.8810018810019999</v>
      </c>
      <c r="O259" s="14"/>
    </row>
    <row r="260" spans="1:15" x14ac:dyDescent="0.2">
      <c r="A260" s="37" t="s">
        <v>315</v>
      </c>
      <c r="B260" s="38">
        <v>11</v>
      </c>
      <c r="C260" s="38">
        <v>19</v>
      </c>
      <c r="D260">
        <v>514.91499999999996</v>
      </c>
      <c r="E260" s="14" t="s">
        <v>59</v>
      </c>
      <c r="F260" s="14"/>
      <c r="G260" s="14"/>
      <c r="H260" s="14"/>
      <c r="I260" s="14"/>
      <c r="J260" s="14"/>
      <c r="K260" s="14"/>
      <c r="L260" s="14"/>
      <c r="M260" s="14"/>
      <c r="N260" s="23">
        <v>1.8810018810019999</v>
      </c>
      <c r="O260" s="28">
        <v>1.8810018810019999</v>
      </c>
    </row>
    <row r="261" spans="1:15" x14ac:dyDescent="0.2">
      <c r="A261" s="37" t="s">
        <v>316</v>
      </c>
      <c r="B261" s="38">
        <v>11</v>
      </c>
      <c r="C261" s="38">
        <v>20</v>
      </c>
      <c r="D261">
        <v>437.32499999999999</v>
      </c>
      <c r="E261" s="14" t="s">
        <v>59</v>
      </c>
      <c r="F261" s="14"/>
      <c r="G261" s="14"/>
      <c r="H261" s="14"/>
      <c r="I261" s="14"/>
      <c r="J261" s="14"/>
      <c r="K261" s="14"/>
      <c r="L261" s="14"/>
      <c r="M261" s="14"/>
      <c r="N261" s="23">
        <v>1.8810018810019999</v>
      </c>
      <c r="O261" s="28">
        <v>1.8810018810019999</v>
      </c>
    </row>
    <row r="262" spans="1:15" x14ac:dyDescent="0.2">
      <c r="A262" s="37" t="s">
        <v>317</v>
      </c>
      <c r="B262" s="38">
        <v>11</v>
      </c>
      <c r="C262" s="38">
        <v>21</v>
      </c>
      <c r="D262">
        <v>3188.24</v>
      </c>
      <c r="E262" s="33" t="s">
        <v>269</v>
      </c>
      <c r="F262" s="28">
        <v>1.8810018810019999</v>
      </c>
      <c r="G262" s="14"/>
      <c r="H262" s="14"/>
      <c r="I262" s="14"/>
      <c r="J262" s="14"/>
      <c r="K262" s="14"/>
      <c r="L262" s="14"/>
      <c r="M262" s="14"/>
      <c r="N262" s="14"/>
      <c r="O262" s="28">
        <v>1.8810018810019999</v>
      </c>
    </row>
    <row r="263" spans="1:15" x14ac:dyDescent="0.2">
      <c r="A263" s="37" t="s">
        <v>318</v>
      </c>
      <c r="B263" s="38">
        <v>11</v>
      </c>
      <c r="C263" s="38">
        <v>22</v>
      </c>
      <c r="D263">
        <v>3428.0639999999999</v>
      </c>
      <c r="E263" s="33" t="s">
        <v>269</v>
      </c>
      <c r="F263" s="28">
        <v>1.8810018810019999</v>
      </c>
      <c r="G263" s="14"/>
      <c r="H263" s="14"/>
      <c r="I263" s="14"/>
      <c r="J263" s="14"/>
      <c r="K263" s="14"/>
      <c r="L263" s="14"/>
      <c r="M263" s="14"/>
      <c r="N263" s="14"/>
      <c r="O263" s="28">
        <v>1.8810018810019999</v>
      </c>
    </row>
    <row r="264" spans="1:15" x14ac:dyDescent="0.2">
      <c r="A264" s="37" t="s">
        <v>319</v>
      </c>
      <c r="B264" s="38">
        <v>11</v>
      </c>
      <c r="C264" s="38">
        <v>23</v>
      </c>
      <c r="D264">
        <v>1528.2860000000001</v>
      </c>
      <c r="E264" s="14" t="s">
        <v>59</v>
      </c>
      <c r="F264" s="14"/>
      <c r="G264" s="14"/>
      <c r="H264" s="14"/>
      <c r="I264" s="14"/>
      <c r="J264" s="14"/>
      <c r="K264" s="14"/>
      <c r="L264" s="29">
        <v>1.8810018810019999</v>
      </c>
      <c r="M264" s="14"/>
      <c r="N264" s="14"/>
      <c r="O264" s="28">
        <v>1.8810018810019999</v>
      </c>
    </row>
    <row r="265" spans="1:15" x14ac:dyDescent="0.2">
      <c r="A265" s="37" t="s">
        <v>320</v>
      </c>
      <c r="B265" s="38">
        <v>11</v>
      </c>
      <c r="C265" s="38">
        <v>24</v>
      </c>
      <c r="D265">
        <v>919.32299999999998</v>
      </c>
      <c r="E265" s="14" t="s">
        <v>59</v>
      </c>
      <c r="F265" s="14"/>
      <c r="G265" s="14"/>
      <c r="H265" s="14"/>
      <c r="I265" s="14"/>
      <c r="J265" s="14"/>
      <c r="K265" s="14"/>
      <c r="L265" s="29">
        <v>1.8810018810019999</v>
      </c>
      <c r="M265" s="14"/>
      <c r="N265" s="14"/>
      <c r="O265" s="28">
        <v>1.8810018810019999</v>
      </c>
    </row>
    <row r="266" spans="1:15" x14ac:dyDescent="0.2">
      <c r="A266" s="37" t="s">
        <v>321</v>
      </c>
      <c r="B266" s="38">
        <v>12</v>
      </c>
      <c r="C266" s="38">
        <v>1</v>
      </c>
      <c r="D266">
        <v>22776.17</v>
      </c>
      <c r="E266" s="14" t="s">
        <v>59</v>
      </c>
      <c r="F266" s="14"/>
      <c r="G266" s="14"/>
      <c r="H266" s="14"/>
      <c r="I266" s="14"/>
      <c r="J266" s="25">
        <v>0.5742005742006</v>
      </c>
      <c r="K266" s="27">
        <v>0.5742005742006</v>
      </c>
      <c r="L266" s="14"/>
      <c r="M266" s="14"/>
      <c r="N266" s="14"/>
      <c r="O266" s="14"/>
    </row>
    <row r="267" spans="1:15" x14ac:dyDescent="0.2">
      <c r="A267" s="37" t="s">
        <v>322</v>
      </c>
      <c r="B267" s="38">
        <v>12</v>
      </c>
      <c r="C267" s="38">
        <v>2</v>
      </c>
      <c r="D267">
        <v>30671.53</v>
      </c>
      <c r="E267" s="14" t="s">
        <v>59</v>
      </c>
      <c r="F267" s="14"/>
      <c r="G267" s="14"/>
      <c r="H267" s="14"/>
      <c r="I267" s="14"/>
      <c r="J267" s="25">
        <v>0.5742005742006</v>
      </c>
      <c r="K267" s="27">
        <v>0.5742005742006</v>
      </c>
      <c r="L267" s="14"/>
      <c r="M267" s="14"/>
      <c r="N267" s="14"/>
      <c r="O267" s="14"/>
    </row>
    <row r="268" spans="1:15" x14ac:dyDescent="0.2">
      <c r="A268" s="37" t="s">
        <v>323</v>
      </c>
      <c r="B268" s="38">
        <v>12</v>
      </c>
      <c r="C268" s="38">
        <v>3</v>
      </c>
      <c r="D268">
        <v>33490.629999999997</v>
      </c>
      <c r="E268" s="14" t="s">
        <v>59</v>
      </c>
      <c r="F268" s="14"/>
      <c r="G268" s="14"/>
      <c r="H268" s="14"/>
      <c r="I268" s="14"/>
      <c r="J268" s="25">
        <v>0.5742005742006</v>
      </c>
      <c r="K268" s="14"/>
      <c r="L268" s="29">
        <v>0.5742005742006</v>
      </c>
      <c r="M268" s="14"/>
      <c r="N268" s="14"/>
      <c r="O268" s="14"/>
    </row>
    <row r="269" spans="1:15" x14ac:dyDescent="0.2">
      <c r="A269" s="37" t="s">
        <v>324</v>
      </c>
      <c r="B269" s="38">
        <v>12</v>
      </c>
      <c r="C269" s="38">
        <v>4</v>
      </c>
      <c r="D269">
        <v>39208.769999999997</v>
      </c>
      <c r="E269" s="14" t="s">
        <v>59</v>
      </c>
      <c r="F269" s="14"/>
      <c r="G269" s="14"/>
      <c r="H269" s="14"/>
      <c r="I269" s="14"/>
      <c r="J269" s="25">
        <v>0.5742005742006</v>
      </c>
      <c r="K269" s="14"/>
      <c r="L269" s="29">
        <v>0.5742005742006</v>
      </c>
      <c r="M269" s="14"/>
      <c r="N269" s="14"/>
      <c r="O269" s="14"/>
    </row>
    <row r="270" spans="1:15" x14ac:dyDescent="0.2">
      <c r="A270" s="37" t="s">
        <v>325</v>
      </c>
      <c r="B270" s="38">
        <v>12</v>
      </c>
      <c r="C270" s="38">
        <v>5</v>
      </c>
      <c r="D270">
        <v>76468.39</v>
      </c>
      <c r="E270" s="30" t="s">
        <v>251</v>
      </c>
      <c r="F270" s="29">
        <v>0.5742005742006</v>
      </c>
      <c r="G270" s="14"/>
      <c r="H270" s="14"/>
      <c r="I270" s="14"/>
      <c r="J270" s="14"/>
      <c r="K270" s="14"/>
      <c r="L270" s="29">
        <v>0.5742005742006</v>
      </c>
      <c r="M270" s="14"/>
      <c r="N270" s="14"/>
      <c r="O270" s="14"/>
    </row>
    <row r="271" spans="1:15" x14ac:dyDescent="0.2">
      <c r="A271" s="37" t="s">
        <v>326</v>
      </c>
      <c r="B271" s="38">
        <v>12</v>
      </c>
      <c r="C271" s="38">
        <v>6</v>
      </c>
      <c r="D271">
        <v>68302.64</v>
      </c>
      <c r="E271" s="30" t="s">
        <v>251</v>
      </c>
      <c r="F271" s="29">
        <v>0.5742005742006</v>
      </c>
      <c r="G271" s="14"/>
      <c r="H271" s="14"/>
      <c r="I271" s="14"/>
      <c r="J271" s="14"/>
      <c r="K271" s="14"/>
      <c r="L271" s="29">
        <v>0.5742005742006</v>
      </c>
      <c r="M271" s="14"/>
      <c r="N271" s="14"/>
      <c r="O271" s="14"/>
    </row>
    <row r="272" spans="1:15" x14ac:dyDescent="0.2">
      <c r="A272" s="37" t="s">
        <v>327</v>
      </c>
      <c r="B272" s="38">
        <v>12</v>
      </c>
      <c r="C272" s="38">
        <v>7</v>
      </c>
      <c r="D272">
        <v>17152.07</v>
      </c>
      <c r="E272" s="14" t="s">
        <v>59</v>
      </c>
      <c r="F272" s="14"/>
      <c r="G272" s="14"/>
      <c r="H272" s="14"/>
      <c r="I272" s="14"/>
      <c r="J272" s="14"/>
      <c r="K272" s="27">
        <v>0.5742005742006</v>
      </c>
      <c r="L272" s="29">
        <v>0.5742005742006</v>
      </c>
      <c r="M272" s="14"/>
      <c r="N272" s="14"/>
      <c r="O272" s="14"/>
    </row>
    <row r="273" spans="1:15" x14ac:dyDescent="0.2">
      <c r="A273" s="37" t="s">
        <v>328</v>
      </c>
      <c r="B273" s="38">
        <v>12</v>
      </c>
      <c r="C273" s="38">
        <v>8</v>
      </c>
      <c r="D273">
        <v>16660.669999999998</v>
      </c>
      <c r="E273" s="14" t="s">
        <v>59</v>
      </c>
      <c r="F273" s="14"/>
      <c r="G273" s="14"/>
      <c r="H273" s="14"/>
      <c r="I273" s="14"/>
      <c r="J273" s="14"/>
      <c r="K273" s="27">
        <v>0.5742005742006</v>
      </c>
      <c r="L273" s="29">
        <v>0.5742005742006</v>
      </c>
      <c r="M273" s="14"/>
      <c r="N273" s="14"/>
      <c r="O273" s="14"/>
    </row>
    <row r="274" spans="1:15" x14ac:dyDescent="0.2">
      <c r="A274" s="37" t="s">
        <v>329</v>
      </c>
      <c r="B274" s="38">
        <v>12</v>
      </c>
      <c r="C274" s="38">
        <v>9</v>
      </c>
      <c r="D274">
        <v>3625.5650000000001</v>
      </c>
      <c r="E274" s="31" t="s">
        <v>256</v>
      </c>
      <c r="F274" s="32">
        <v>0.5742005742006</v>
      </c>
      <c r="G274" s="14"/>
      <c r="H274" s="14"/>
      <c r="I274" s="14"/>
      <c r="J274" s="14"/>
      <c r="K274" s="14"/>
      <c r="L274" s="14"/>
      <c r="M274" s="32">
        <v>0.5742005742006</v>
      </c>
      <c r="N274" s="14"/>
      <c r="O274" s="14"/>
    </row>
    <row r="275" spans="1:15" x14ac:dyDescent="0.2">
      <c r="A275" s="37" t="s">
        <v>330</v>
      </c>
      <c r="B275" s="38">
        <v>12</v>
      </c>
      <c r="C275" s="38">
        <v>10</v>
      </c>
      <c r="D275">
        <v>2950.768</v>
      </c>
      <c r="E275" s="31" t="s">
        <v>256</v>
      </c>
      <c r="F275" s="32">
        <v>0.5742005742006</v>
      </c>
      <c r="G275" s="14"/>
      <c r="H275" s="14"/>
      <c r="I275" s="14"/>
      <c r="J275" s="14"/>
      <c r="K275" s="14"/>
      <c r="L275" s="14"/>
      <c r="M275" s="32">
        <v>0.5742005742006</v>
      </c>
      <c r="N275" s="14"/>
      <c r="O275" s="14"/>
    </row>
    <row r="276" spans="1:15" x14ac:dyDescent="0.2">
      <c r="A276" s="37" t="s">
        <v>331</v>
      </c>
      <c r="B276" s="38">
        <v>12</v>
      </c>
      <c r="C276" s="38">
        <v>11</v>
      </c>
      <c r="D276">
        <v>665.39200000000005</v>
      </c>
      <c r="E276" s="14" t="s">
        <v>59</v>
      </c>
      <c r="F276" s="14"/>
      <c r="G276" s="14"/>
      <c r="H276" s="14"/>
      <c r="I276" s="21">
        <v>6.4350064350059993E-2</v>
      </c>
      <c r="J276" s="14"/>
      <c r="K276" s="14"/>
      <c r="L276" s="14"/>
      <c r="M276" s="32">
        <v>0.5742005742006</v>
      </c>
      <c r="N276" s="14"/>
      <c r="O276" s="14"/>
    </row>
    <row r="277" spans="1:15" x14ac:dyDescent="0.2">
      <c r="A277" s="37" t="s">
        <v>332</v>
      </c>
      <c r="B277" s="38">
        <v>12</v>
      </c>
      <c r="C277" s="38">
        <v>12</v>
      </c>
      <c r="D277">
        <v>797.06</v>
      </c>
      <c r="E277" s="14" t="s">
        <v>59</v>
      </c>
      <c r="F277" s="14"/>
      <c r="G277" s="14"/>
      <c r="H277" s="14"/>
      <c r="I277" s="21">
        <v>6.4350064350059993E-2</v>
      </c>
      <c r="J277" s="14"/>
      <c r="K277" s="14"/>
      <c r="L277" s="14"/>
      <c r="M277" s="32">
        <v>0.5742005742006</v>
      </c>
      <c r="N277" s="14"/>
      <c r="O277" s="14"/>
    </row>
    <row r="278" spans="1:15" x14ac:dyDescent="0.2">
      <c r="A278" s="37" t="s">
        <v>333</v>
      </c>
      <c r="B278" s="38">
        <v>12</v>
      </c>
      <c r="C278" s="38">
        <v>13</v>
      </c>
      <c r="D278">
        <v>6496.3919999999998</v>
      </c>
      <c r="E278" s="14" t="s">
        <v>59</v>
      </c>
      <c r="F278" s="14"/>
      <c r="G278" s="17">
        <v>10.89001089001</v>
      </c>
      <c r="H278" s="14"/>
      <c r="I278" s="14"/>
      <c r="J278" s="14"/>
      <c r="K278" s="14"/>
      <c r="L278" s="14"/>
      <c r="M278" s="32">
        <v>0.5742005742006</v>
      </c>
      <c r="N278" s="14"/>
      <c r="O278" s="14"/>
    </row>
    <row r="279" spans="1:15" x14ac:dyDescent="0.2">
      <c r="A279" s="37" t="s">
        <v>334</v>
      </c>
      <c r="B279" s="38">
        <v>12</v>
      </c>
      <c r="C279" s="38">
        <v>14</v>
      </c>
      <c r="D279">
        <v>6425.8559999999998</v>
      </c>
      <c r="E279" s="14" t="s">
        <v>59</v>
      </c>
      <c r="F279" s="14"/>
      <c r="G279" s="17">
        <v>10.89001089001</v>
      </c>
      <c r="H279" s="14"/>
      <c r="I279" s="14"/>
      <c r="J279" s="14"/>
      <c r="K279" s="14"/>
      <c r="L279" s="14"/>
      <c r="M279" s="32">
        <v>0.5742005742006</v>
      </c>
      <c r="N279" s="14"/>
      <c r="O279" s="14"/>
    </row>
    <row r="280" spans="1:15" x14ac:dyDescent="0.2">
      <c r="A280" s="37" t="s">
        <v>335</v>
      </c>
      <c r="B280" s="38">
        <v>12</v>
      </c>
      <c r="C280" s="38">
        <v>15</v>
      </c>
      <c r="D280">
        <v>64881.63</v>
      </c>
      <c r="E280" s="22" t="s">
        <v>64</v>
      </c>
      <c r="F280" s="23">
        <v>0.5742005742006</v>
      </c>
      <c r="G280" s="14"/>
      <c r="H280" s="14"/>
      <c r="I280" s="14"/>
      <c r="J280" s="14"/>
      <c r="K280" s="14"/>
      <c r="L280" s="14"/>
      <c r="M280" s="14"/>
      <c r="N280" s="23">
        <v>0.5742005742006</v>
      </c>
      <c r="O280" s="14"/>
    </row>
    <row r="281" spans="1:15" x14ac:dyDescent="0.2">
      <c r="A281" s="37" t="s">
        <v>336</v>
      </c>
      <c r="B281" s="38">
        <v>12</v>
      </c>
      <c r="C281" s="38">
        <v>16</v>
      </c>
      <c r="D281">
        <v>52921.03</v>
      </c>
      <c r="E281" s="22" t="s">
        <v>64</v>
      </c>
      <c r="F281" s="23">
        <v>0.5742005742006</v>
      </c>
      <c r="G281" s="14"/>
      <c r="H281" s="14"/>
      <c r="I281" s="14"/>
      <c r="J281" s="14"/>
      <c r="K281" s="14"/>
      <c r="L281" s="14"/>
      <c r="M281" s="14"/>
      <c r="N281" s="23">
        <v>0.5742005742006</v>
      </c>
      <c r="O281" s="14"/>
    </row>
    <row r="282" spans="1:15" x14ac:dyDescent="0.2">
      <c r="A282" s="37" t="s">
        <v>337</v>
      </c>
      <c r="B282" s="38">
        <v>12</v>
      </c>
      <c r="C282" s="38">
        <v>17</v>
      </c>
      <c r="D282">
        <v>59095.31</v>
      </c>
      <c r="E282" s="14" t="s">
        <v>59</v>
      </c>
      <c r="F282" s="14"/>
      <c r="G282" s="14"/>
      <c r="H282" s="14"/>
      <c r="I282" s="14"/>
      <c r="J282" s="14"/>
      <c r="K282" s="14"/>
      <c r="L282" s="29">
        <v>0.5742005742006</v>
      </c>
      <c r="M282" s="14"/>
      <c r="N282" s="23">
        <v>0.5742005742006</v>
      </c>
      <c r="O282" s="14"/>
    </row>
    <row r="283" spans="1:15" x14ac:dyDescent="0.2">
      <c r="A283" s="37" t="s">
        <v>338</v>
      </c>
      <c r="B283" s="38">
        <v>12</v>
      </c>
      <c r="C283" s="38">
        <v>18</v>
      </c>
      <c r="D283">
        <v>28910.48</v>
      </c>
      <c r="E283" s="14" t="s">
        <v>59</v>
      </c>
      <c r="F283" s="14"/>
      <c r="G283" s="14"/>
      <c r="H283" s="14"/>
      <c r="I283" s="14"/>
      <c r="J283" s="14"/>
      <c r="K283" s="14"/>
      <c r="L283" s="29">
        <v>0.5742005742006</v>
      </c>
      <c r="M283" s="14"/>
      <c r="N283" s="23">
        <v>0.5742005742006</v>
      </c>
      <c r="O283" s="14"/>
    </row>
    <row r="284" spans="1:15" x14ac:dyDescent="0.2">
      <c r="A284" s="37" t="s">
        <v>339</v>
      </c>
      <c r="B284" s="38">
        <v>12</v>
      </c>
      <c r="C284" s="38">
        <v>19</v>
      </c>
      <c r="D284">
        <v>1547.096</v>
      </c>
      <c r="E284" s="14" t="s">
        <v>59</v>
      </c>
      <c r="F284" s="14"/>
      <c r="G284" s="14"/>
      <c r="H284" s="14"/>
      <c r="I284" s="14"/>
      <c r="J284" s="14"/>
      <c r="K284" s="14"/>
      <c r="L284" s="14"/>
      <c r="M284" s="14"/>
      <c r="N284" s="23">
        <v>0.5742005742006</v>
      </c>
      <c r="O284" s="28">
        <v>0.5742005742006</v>
      </c>
    </row>
    <row r="285" spans="1:15" x14ac:dyDescent="0.2">
      <c r="A285" s="37" t="s">
        <v>340</v>
      </c>
      <c r="B285" s="38">
        <v>12</v>
      </c>
      <c r="C285" s="38">
        <v>20</v>
      </c>
      <c r="D285">
        <v>1996.1769999999999</v>
      </c>
      <c r="E285" s="14" t="s">
        <v>59</v>
      </c>
      <c r="F285" s="14"/>
      <c r="G285" s="14"/>
      <c r="H285" s="14"/>
      <c r="I285" s="14"/>
      <c r="J285" s="14"/>
      <c r="K285" s="14"/>
      <c r="L285" s="14"/>
      <c r="M285" s="14"/>
      <c r="N285" s="23">
        <v>0.5742005742006</v>
      </c>
      <c r="O285" s="28">
        <v>0.5742005742006</v>
      </c>
    </row>
    <row r="286" spans="1:15" x14ac:dyDescent="0.2">
      <c r="A286" s="37" t="s">
        <v>341</v>
      </c>
      <c r="B286" s="38">
        <v>12</v>
      </c>
      <c r="C286" s="38">
        <v>21</v>
      </c>
      <c r="D286">
        <v>3477.4389999999999</v>
      </c>
      <c r="E286" s="33" t="s">
        <v>269</v>
      </c>
      <c r="F286" s="28">
        <v>0.5742005742006</v>
      </c>
      <c r="G286" s="14"/>
      <c r="H286" s="14"/>
      <c r="I286" s="14"/>
      <c r="J286" s="14"/>
      <c r="K286" s="14"/>
      <c r="L286" s="14"/>
      <c r="M286" s="14"/>
      <c r="N286" s="14"/>
      <c r="O286" s="28">
        <v>0.5742005742006</v>
      </c>
    </row>
    <row r="287" spans="1:15" x14ac:dyDescent="0.2">
      <c r="A287" s="37" t="s">
        <v>342</v>
      </c>
      <c r="B287" s="38">
        <v>12</v>
      </c>
      <c r="C287" s="38">
        <v>22</v>
      </c>
      <c r="D287">
        <v>3430.415</v>
      </c>
      <c r="E287" s="33" t="s">
        <v>269</v>
      </c>
      <c r="F287" s="28">
        <v>0.5742005742006</v>
      </c>
      <c r="G287" s="14"/>
      <c r="H287" s="14"/>
      <c r="I287" s="14"/>
      <c r="J287" s="14"/>
      <c r="K287" s="14"/>
      <c r="L287" s="14"/>
      <c r="M287" s="14"/>
      <c r="N287" s="14"/>
      <c r="O287" s="28">
        <v>0.5742005742006</v>
      </c>
    </row>
    <row r="288" spans="1:15" x14ac:dyDescent="0.2">
      <c r="A288" s="37" t="s">
        <v>343</v>
      </c>
      <c r="B288" s="38">
        <v>12</v>
      </c>
      <c r="C288" s="38">
        <v>23</v>
      </c>
      <c r="D288">
        <v>3564.4340000000002</v>
      </c>
      <c r="E288" s="14" t="s">
        <v>59</v>
      </c>
      <c r="F288" s="14"/>
      <c r="G288" s="14"/>
      <c r="H288" s="14"/>
      <c r="I288" s="14"/>
      <c r="J288" s="14"/>
      <c r="K288" s="14"/>
      <c r="L288" s="29">
        <v>0.5742005742006</v>
      </c>
      <c r="M288" s="14"/>
      <c r="N288" s="14"/>
      <c r="O288" s="28">
        <v>0.5742005742006</v>
      </c>
    </row>
    <row r="289" spans="1:15" x14ac:dyDescent="0.2">
      <c r="A289" s="37" t="s">
        <v>344</v>
      </c>
      <c r="B289" s="38">
        <v>12</v>
      </c>
      <c r="C289" s="38">
        <v>24</v>
      </c>
      <c r="D289">
        <v>2847.3150000000001</v>
      </c>
      <c r="E289" s="14" t="s">
        <v>59</v>
      </c>
      <c r="F289" s="14"/>
      <c r="G289" s="14"/>
      <c r="H289" s="14"/>
      <c r="I289" s="14"/>
      <c r="J289" s="14"/>
      <c r="K289" s="14"/>
      <c r="L289" s="29">
        <v>0.5742005742006</v>
      </c>
      <c r="M289" s="14"/>
      <c r="N289" s="14"/>
      <c r="O289" s="28">
        <v>0.5742005742006</v>
      </c>
    </row>
    <row r="290" spans="1:15" x14ac:dyDescent="0.2">
      <c r="A290" s="37" t="s">
        <v>345</v>
      </c>
      <c r="B290" s="38">
        <v>13</v>
      </c>
      <c r="C290" s="38">
        <v>1</v>
      </c>
      <c r="D290">
        <v>22698.58</v>
      </c>
      <c r="E290" s="14" t="s">
        <v>59</v>
      </c>
      <c r="F290" s="14"/>
      <c r="G290" s="14"/>
      <c r="H290" s="14"/>
      <c r="I290" s="14"/>
      <c r="J290" s="25">
        <v>0.17325017325020001</v>
      </c>
      <c r="K290" s="27">
        <v>0.17325017325020001</v>
      </c>
      <c r="L290" s="14"/>
      <c r="M290" s="14"/>
      <c r="N290" s="14"/>
      <c r="O290" s="14"/>
    </row>
    <row r="291" spans="1:15" x14ac:dyDescent="0.2">
      <c r="A291" s="37" t="s">
        <v>346</v>
      </c>
      <c r="B291" s="38">
        <v>13</v>
      </c>
      <c r="C291" s="38">
        <v>2</v>
      </c>
      <c r="D291">
        <v>26110.18</v>
      </c>
      <c r="E291" s="14" t="s">
        <v>59</v>
      </c>
      <c r="F291" s="14"/>
      <c r="G291" s="14"/>
      <c r="H291" s="14"/>
      <c r="I291" s="14"/>
      <c r="J291" s="25">
        <v>0.17325017325020001</v>
      </c>
      <c r="K291" s="27">
        <v>0.17325017325020001</v>
      </c>
      <c r="L291" s="14"/>
      <c r="M291" s="14"/>
      <c r="N291" s="14"/>
      <c r="O291" s="14"/>
    </row>
    <row r="292" spans="1:15" x14ac:dyDescent="0.2">
      <c r="A292" s="37" t="s">
        <v>347</v>
      </c>
      <c r="B292" s="38">
        <v>13</v>
      </c>
      <c r="C292" s="38">
        <v>3</v>
      </c>
      <c r="D292">
        <v>35016.57</v>
      </c>
      <c r="E292" s="14" t="s">
        <v>59</v>
      </c>
      <c r="F292" s="14"/>
      <c r="G292" s="14"/>
      <c r="H292" s="14"/>
      <c r="I292" s="14"/>
      <c r="J292" s="25">
        <v>0.17325017325020001</v>
      </c>
      <c r="K292" s="14"/>
      <c r="L292" s="29">
        <v>0.17325017325020001</v>
      </c>
      <c r="M292" s="14"/>
      <c r="N292" s="14"/>
      <c r="O292" s="14"/>
    </row>
    <row r="293" spans="1:15" x14ac:dyDescent="0.2">
      <c r="A293" s="37" t="s">
        <v>348</v>
      </c>
      <c r="B293" s="38">
        <v>13</v>
      </c>
      <c r="C293" s="38">
        <v>4</v>
      </c>
      <c r="D293">
        <v>32665.360000000001</v>
      </c>
      <c r="E293" s="14" t="s">
        <v>59</v>
      </c>
      <c r="F293" s="14"/>
      <c r="G293" s="14"/>
      <c r="H293" s="14"/>
      <c r="I293" s="14"/>
      <c r="J293" s="25">
        <v>0.17325017325020001</v>
      </c>
      <c r="K293" s="14"/>
      <c r="L293" s="29">
        <v>0.17325017325020001</v>
      </c>
      <c r="M293" s="14"/>
      <c r="N293" s="14"/>
      <c r="O293" s="14"/>
    </row>
    <row r="294" spans="1:15" x14ac:dyDescent="0.2">
      <c r="A294" s="37" t="s">
        <v>349</v>
      </c>
      <c r="B294" s="38">
        <v>13</v>
      </c>
      <c r="C294" s="38">
        <v>5</v>
      </c>
      <c r="D294">
        <v>49913.83</v>
      </c>
      <c r="E294" s="30" t="s">
        <v>251</v>
      </c>
      <c r="F294" s="29">
        <v>0.17325017325020001</v>
      </c>
      <c r="G294" s="14"/>
      <c r="H294" s="14"/>
      <c r="I294" s="14"/>
      <c r="J294" s="14"/>
      <c r="K294" s="14"/>
      <c r="L294" s="29">
        <v>0.17325017325020001</v>
      </c>
      <c r="M294" s="14"/>
      <c r="N294" s="14"/>
      <c r="O294" s="14"/>
    </row>
    <row r="295" spans="1:15" x14ac:dyDescent="0.2">
      <c r="A295" s="37" t="s">
        <v>350</v>
      </c>
      <c r="B295" s="38">
        <v>13</v>
      </c>
      <c r="C295" s="38">
        <v>6</v>
      </c>
      <c r="D295">
        <v>37466.53</v>
      </c>
      <c r="E295" s="30" t="s">
        <v>251</v>
      </c>
      <c r="F295" s="29">
        <v>0.17325017325020001</v>
      </c>
      <c r="G295" s="14"/>
      <c r="H295" s="14"/>
      <c r="I295" s="14"/>
      <c r="J295" s="14"/>
      <c r="K295" s="14"/>
      <c r="L295" s="29">
        <v>0.17325017325020001</v>
      </c>
      <c r="M295" s="14"/>
      <c r="N295" s="14"/>
      <c r="O295" s="14"/>
    </row>
    <row r="296" spans="1:15" x14ac:dyDescent="0.2">
      <c r="A296" s="37" t="s">
        <v>351</v>
      </c>
      <c r="B296" s="38">
        <v>13</v>
      </c>
      <c r="C296" s="38">
        <v>7</v>
      </c>
      <c r="D296">
        <v>19750.16</v>
      </c>
      <c r="E296" s="14" t="s">
        <v>59</v>
      </c>
      <c r="F296" s="14"/>
      <c r="G296" s="14"/>
      <c r="H296" s="14"/>
      <c r="I296" s="14"/>
      <c r="J296" s="14"/>
      <c r="K296" s="27">
        <v>0.17325017325020001</v>
      </c>
      <c r="L296" s="29">
        <v>0.17325017325020001</v>
      </c>
      <c r="M296" s="14"/>
      <c r="N296" s="14"/>
      <c r="O296" s="14"/>
    </row>
    <row r="297" spans="1:15" x14ac:dyDescent="0.2">
      <c r="A297" s="37" t="s">
        <v>352</v>
      </c>
      <c r="B297" s="38">
        <v>13</v>
      </c>
      <c r="C297" s="38">
        <v>8</v>
      </c>
      <c r="D297">
        <v>18548.689999999999</v>
      </c>
      <c r="E297" s="14" t="s">
        <v>59</v>
      </c>
      <c r="F297" s="14"/>
      <c r="G297" s="14"/>
      <c r="H297" s="14"/>
      <c r="I297" s="14"/>
      <c r="J297" s="14"/>
      <c r="K297" s="27">
        <v>0.17325017325020001</v>
      </c>
      <c r="L297" s="29">
        <v>0.17325017325020001</v>
      </c>
      <c r="M297" s="14"/>
      <c r="N297" s="14"/>
      <c r="O297" s="14"/>
    </row>
    <row r="298" spans="1:15" x14ac:dyDescent="0.2">
      <c r="A298" s="37" t="s">
        <v>353</v>
      </c>
      <c r="B298" s="38">
        <v>13</v>
      </c>
      <c r="C298" s="38">
        <v>9</v>
      </c>
      <c r="D298">
        <v>3077.7330000000002</v>
      </c>
      <c r="E298" s="31" t="s">
        <v>256</v>
      </c>
      <c r="F298" s="32">
        <v>0.17325017325020001</v>
      </c>
      <c r="G298" s="14"/>
      <c r="H298" s="14"/>
      <c r="I298" s="14"/>
      <c r="J298" s="14"/>
      <c r="K298" s="14"/>
      <c r="L298" s="14"/>
      <c r="M298" s="32">
        <v>0.17325017325020001</v>
      </c>
      <c r="N298" s="14"/>
      <c r="O298" s="14"/>
    </row>
    <row r="299" spans="1:15" x14ac:dyDescent="0.2">
      <c r="A299" s="37" t="s">
        <v>354</v>
      </c>
      <c r="B299" s="38">
        <v>13</v>
      </c>
      <c r="C299" s="38">
        <v>10</v>
      </c>
      <c r="D299">
        <v>2257.1610000000001</v>
      </c>
      <c r="E299" s="31" t="s">
        <v>256</v>
      </c>
      <c r="F299" s="32">
        <v>0.17325017325020001</v>
      </c>
      <c r="G299" s="14"/>
      <c r="H299" s="14"/>
      <c r="I299" s="14"/>
      <c r="J299" s="14"/>
      <c r="K299" s="14"/>
      <c r="L299" s="14"/>
      <c r="M299" s="32">
        <v>0.17325017325020001</v>
      </c>
      <c r="N299" s="14"/>
      <c r="O299" s="14"/>
    </row>
    <row r="300" spans="1:15" x14ac:dyDescent="0.2">
      <c r="A300" s="37" t="s">
        <v>355</v>
      </c>
      <c r="B300" s="38">
        <v>13</v>
      </c>
      <c r="C300" s="38">
        <v>11</v>
      </c>
      <c r="D300">
        <v>691.25599999999997</v>
      </c>
      <c r="E300" s="14" t="s">
        <v>59</v>
      </c>
      <c r="F300" s="14"/>
      <c r="G300" s="14"/>
      <c r="H300" s="14"/>
      <c r="I300" s="21">
        <v>2.079002079002E-2</v>
      </c>
      <c r="J300" s="14"/>
      <c r="K300" s="14"/>
      <c r="L300" s="14"/>
      <c r="M300" s="32">
        <v>0.17325017325020001</v>
      </c>
      <c r="N300" s="14"/>
      <c r="O300" s="14"/>
    </row>
    <row r="301" spans="1:15" x14ac:dyDescent="0.2">
      <c r="A301" s="37" t="s">
        <v>356</v>
      </c>
      <c r="B301" s="38">
        <v>13</v>
      </c>
      <c r="C301" s="38">
        <v>12</v>
      </c>
      <c r="D301">
        <v>651.28499999999997</v>
      </c>
      <c r="E301" s="14" t="s">
        <v>59</v>
      </c>
      <c r="F301" s="14"/>
      <c r="G301" s="14"/>
      <c r="H301" s="14"/>
      <c r="I301" s="21">
        <v>2.079002079002E-2</v>
      </c>
      <c r="J301" s="14"/>
      <c r="K301" s="14"/>
      <c r="L301" s="14"/>
      <c r="M301" s="32">
        <v>0.17325017325020001</v>
      </c>
      <c r="N301" s="14"/>
      <c r="O301" s="14"/>
    </row>
    <row r="302" spans="1:15" x14ac:dyDescent="0.2">
      <c r="A302" s="37" t="s">
        <v>357</v>
      </c>
      <c r="B302" s="38">
        <v>13</v>
      </c>
      <c r="C302" s="38">
        <v>13</v>
      </c>
      <c r="D302">
        <v>3033.0610000000001</v>
      </c>
      <c r="E302" s="14" t="s">
        <v>59</v>
      </c>
      <c r="F302" s="14"/>
      <c r="G302" s="17">
        <v>2.4007524007519998</v>
      </c>
      <c r="H302" s="14"/>
      <c r="I302" s="14"/>
      <c r="J302" s="14"/>
      <c r="K302" s="14"/>
      <c r="L302" s="14"/>
      <c r="M302" s="32">
        <v>0.17325017325020001</v>
      </c>
      <c r="N302" s="14"/>
      <c r="O302" s="14"/>
    </row>
    <row r="303" spans="1:15" x14ac:dyDescent="0.2">
      <c r="A303" s="37" t="s">
        <v>358</v>
      </c>
      <c r="B303" s="38">
        <v>13</v>
      </c>
      <c r="C303" s="38">
        <v>14</v>
      </c>
      <c r="D303">
        <v>1871.5630000000001</v>
      </c>
      <c r="E303" s="14" t="s">
        <v>59</v>
      </c>
      <c r="F303" s="14"/>
      <c r="G303" s="17">
        <v>2.4007524007519998</v>
      </c>
      <c r="H303" s="14"/>
      <c r="I303" s="14"/>
      <c r="J303" s="14"/>
      <c r="K303" s="14"/>
      <c r="L303" s="14"/>
      <c r="M303" s="32">
        <v>0.17325017325020001</v>
      </c>
      <c r="N303" s="14"/>
      <c r="O303" s="14"/>
    </row>
    <row r="304" spans="1:15" x14ac:dyDescent="0.2">
      <c r="A304" s="37" t="s">
        <v>359</v>
      </c>
      <c r="B304" s="38">
        <v>13</v>
      </c>
      <c r="C304" s="38">
        <v>15</v>
      </c>
      <c r="D304">
        <v>42578.06</v>
      </c>
      <c r="E304" s="22" t="s">
        <v>64</v>
      </c>
      <c r="F304" s="23">
        <v>0.17325017325020001</v>
      </c>
      <c r="G304" s="14"/>
      <c r="H304" s="14"/>
      <c r="I304" s="14"/>
      <c r="J304" s="14"/>
      <c r="K304" s="14"/>
      <c r="L304" s="14"/>
      <c r="M304" s="14"/>
      <c r="N304" s="23">
        <v>0.17325017325020001</v>
      </c>
      <c r="O304" s="14"/>
    </row>
    <row r="305" spans="1:15" x14ac:dyDescent="0.2">
      <c r="A305" s="37" t="s">
        <v>360</v>
      </c>
      <c r="B305" s="38">
        <v>13</v>
      </c>
      <c r="C305" s="38">
        <v>16</v>
      </c>
      <c r="D305">
        <v>33572.92</v>
      </c>
      <c r="E305" s="22" t="s">
        <v>64</v>
      </c>
      <c r="F305" s="23">
        <v>0.17325017325020001</v>
      </c>
      <c r="G305" s="14"/>
      <c r="H305" s="14"/>
      <c r="I305" s="14"/>
      <c r="J305" s="14"/>
      <c r="K305" s="14"/>
      <c r="L305" s="14"/>
      <c r="M305" s="14"/>
      <c r="N305" s="23">
        <v>0.17325017325020001</v>
      </c>
      <c r="O305" s="14"/>
    </row>
    <row r="306" spans="1:15" x14ac:dyDescent="0.2">
      <c r="A306" s="37" t="s">
        <v>361</v>
      </c>
      <c r="B306" s="38">
        <v>13</v>
      </c>
      <c r="C306" s="38">
        <v>17</v>
      </c>
      <c r="D306">
        <v>31915.32</v>
      </c>
      <c r="E306" s="14" t="s">
        <v>59</v>
      </c>
      <c r="F306" s="14"/>
      <c r="G306" s="14"/>
      <c r="H306" s="14"/>
      <c r="I306" s="14"/>
      <c r="J306" s="14"/>
      <c r="K306" s="14"/>
      <c r="L306" s="29">
        <v>0.17325017325020001</v>
      </c>
      <c r="M306" s="14"/>
      <c r="N306" s="23">
        <v>0.17325017325020001</v>
      </c>
      <c r="O306" s="14"/>
    </row>
    <row r="307" spans="1:15" x14ac:dyDescent="0.2">
      <c r="A307" s="37" t="s">
        <v>362</v>
      </c>
      <c r="B307" s="38">
        <v>13</v>
      </c>
      <c r="C307" s="38">
        <v>18</v>
      </c>
      <c r="D307">
        <v>20114.599999999999</v>
      </c>
      <c r="E307" s="14" t="s">
        <v>59</v>
      </c>
      <c r="F307" s="14"/>
      <c r="G307" s="14"/>
      <c r="H307" s="14"/>
      <c r="I307" s="14"/>
      <c r="J307" s="14"/>
      <c r="K307" s="14"/>
      <c r="L307" s="29">
        <v>0.17325017325020001</v>
      </c>
      <c r="M307" s="14"/>
      <c r="N307" s="23">
        <v>0.17325017325020001</v>
      </c>
      <c r="O307" s="14"/>
    </row>
    <row r="308" spans="1:15" x14ac:dyDescent="0.2">
      <c r="A308" s="37" t="s">
        <v>363</v>
      </c>
      <c r="B308" s="38">
        <v>13</v>
      </c>
      <c r="C308" s="38">
        <v>19</v>
      </c>
      <c r="D308">
        <v>2094.9279999999999</v>
      </c>
      <c r="E308" s="14" t="s">
        <v>59</v>
      </c>
      <c r="F308" s="14"/>
      <c r="G308" s="14"/>
      <c r="H308" s="14"/>
      <c r="I308" s="14"/>
      <c r="J308" s="14"/>
      <c r="K308" s="14"/>
      <c r="L308" s="14"/>
      <c r="M308" s="14"/>
      <c r="N308" s="23">
        <v>0.17325017325020001</v>
      </c>
      <c r="O308" s="28">
        <v>0.17325017325020001</v>
      </c>
    </row>
    <row r="309" spans="1:15" x14ac:dyDescent="0.2">
      <c r="A309" s="37" t="s">
        <v>364</v>
      </c>
      <c r="B309" s="38">
        <v>13</v>
      </c>
      <c r="C309" s="38">
        <v>20</v>
      </c>
      <c r="D309">
        <v>1368.404</v>
      </c>
      <c r="E309" s="14" t="s">
        <v>59</v>
      </c>
      <c r="F309" s="14"/>
      <c r="G309" s="14"/>
      <c r="H309" s="14"/>
      <c r="I309" s="14"/>
      <c r="J309" s="14"/>
      <c r="K309" s="14"/>
      <c r="L309" s="14"/>
      <c r="M309" s="14"/>
      <c r="N309" s="23">
        <v>0.17325017325020001</v>
      </c>
      <c r="O309" s="28">
        <v>0.17325017325020001</v>
      </c>
    </row>
    <row r="310" spans="1:15" x14ac:dyDescent="0.2">
      <c r="A310" s="37" t="s">
        <v>365</v>
      </c>
      <c r="B310" s="38">
        <v>13</v>
      </c>
      <c r="C310" s="38">
        <v>21</v>
      </c>
      <c r="D310">
        <v>2099.63</v>
      </c>
      <c r="E310" s="33" t="s">
        <v>269</v>
      </c>
      <c r="F310" s="28">
        <v>0.17325017325020001</v>
      </c>
      <c r="G310" s="14"/>
      <c r="H310" s="14"/>
      <c r="I310" s="14"/>
      <c r="J310" s="14"/>
      <c r="K310" s="14"/>
      <c r="L310" s="14"/>
      <c r="M310" s="14"/>
      <c r="N310" s="14"/>
      <c r="O310" s="28">
        <v>0.17325017325020001</v>
      </c>
    </row>
    <row r="311" spans="1:15" x14ac:dyDescent="0.2">
      <c r="A311" s="37" t="s">
        <v>366</v>
      </c>
      <c r="B311" s="38">
        <v>13</v>
      </c>
      <c r="C311" s="38">
        <v>22</v>
      </c>
      <c r="D311">
        <v>2275.971</v>
      </c>
      <c r="E311" s="33" t="s">
        <v>269</v>
      </c>
      <c r="F311" s="28">
        <v>0.17325017325020001</v>
      </c>
      <c r="G311" s="14"/>
      <c r="H311" s="14"/>
      <c r="I311" s="14"/>
      <c r="J311" s="14"/>
      <c r="K311" s="14"/>
      <c r="L311" s="14"/>
      <c r="M311" s="14"/>
      <c r="N311" s="14"/>
      <c r="O311" s="28">
        <v>0.17325017325020001</v>
      </c>
    </row>
    <row r="312" spans="1:15" x14ac:dyDescent="0.2">
      <c r="A312" s="37" t="s">
        <v>367</v>
      </c>
      <c r="B312" s="38">
        <v>13</v>
      </c>
      <c r="C312" s="38">
        <v>23</v>
      </c>
      <c r="D312">
        <v>2492.2820000000002</v>
      </c>
      <c r="E312" s="14" t="s">
        <v>59</v>
      </c>
      <c r="F312" s="14"/>
      <c r="G312" s="14"/>
      <c r="H312" s="14"/>
      <c r="I312" s="14"/>
      <c r="J312" s="14"/>
      <c r="K312" s="14"/>
      <c r="L312" s="29">
        <v>0.17325017325020001</v>
      </c>
      <c r="M312" s="14"/>
      <c r="N312" s="14"/>
      <c r="O312" s="28">
        <v>0.17325017325020001</v>
      </c>
    </row>
    <row r="313" spans="1:15" x14ac:dyDescent="0.2">
      <c r="A313" s="37" t="s">
        <v>368</v>
      </c>
      <c r="B313" s="38">
        <v>13</v>
      </c>
      <c r="C313" s="38">
        <v>24</v>
      </c>
      <c r="D313">
        <v>1504.7739999999999</v>
      </c>
      <c r="E313" s="14" t="s">
        <v>59</v>
      </c>
      <c r="F313" s="14"/>
      <c r="G313" s="14"/>
      <c r="H313" s="14"/>
      <c r="I313" s="14"/>
      <c r="J313" s="14"/>
      <c r="K313" s="14"/>
      <c r="L313" s="29">
        <v>0.17325017325020001</v>
      </c>
      <c r="M313" s="14"/>
      <c r="N313" s="14"/>
      <c r="O313" s="28">
        <v>0.17325017325020001</v>
      </c>
    </row>
    <row r="314" spans="1:15" x14ac:dyDescent="0.2">
      <c r="A314" s="37" t="s">
        <v>369</v>
      </c>
      <c r="B314" s="38">
        <v>14</v>
      </c>
      <c r="C314" s="38">
        <v>1</v>
      </c>
      <c r="D314">
        <v>31057.13</v>
      </c>
      <c r="E314" s="14" t="s">
        <v>59</v>
      </c>
      <c r="F314" s="14"/>
      <c r="G314" s="14"/>
      <c r="H314" s="14"/>
      <c r="I314" s="14"/>
      <c r="J314" s="25">
        <v>5.4450054450050002E-2</v>
      </c>
      <c r="K314" s="27">
        <v>5.4450054450050002E-2</v>
      </c>
      <c r="L314" s="14"/>
      <c r="M314" s="14"/>
      <c r="N314" s="14"/>
      <c r="O314" s="14"/>
    </row>
    <row r="315" spans="1:15" x14ac:dyDescent="0.2">
      <c r="A315" s="37" t="s">
        <v>370</v>
      </c>
      <c r="B315" s="38">
        <v>14</v>
      </c>
      <c r="C315" s="38">
        <v>2</v>
      </c>
      <c r="D315">
        <v>25557.65</v>
      </c>
      <c r="E315" s="14" t="s">
        <v>59</v>
      </c>
      <c r="F315" s="14"/>
      <c r="G315" s="14"/>
      <c r="H315" s="14"/>
      <c r="I315" s="14"/>
      <c r="J315" s="25">
        <v>5.4450054450050002E-2</v>
      </c>
      <c r="K315" s="27">
        <v>5.4450054450050002E-2</v>
      </c>
      <c r="L315" s="14"/>
      <c r="M315" s="14"/>
      <c r="N315" s="14"/>
      <c r="O315" s="14"/>
    </row>
    <row r="316" spans="1:15" x14ac:dyDescent="0.2">
      <c r="A316" s="37" t="s">
        <v>371</v>
      </c>
      <c r="B316" s="38">
        <v>14</v>
      </c>
      <c r="C316" s="38">
        <v>3</v>
      </c>
      <c r="D316">
        <v>31454.48</v>
      </c>
      <c r="E316" s="14" t="s">
        <v>59</v>
      </c>
      <c r="F316" s="14"/>
      <c r="G316" s="14"/>
      <c r="H316" s="14"/>
      <c r="I316" s="14"/>
      <c r="J316" s="25">
        <v>5.4450054450050002E-2</v>
      </c>
      <c r="K316" s="14"/>
      <c r="L316" s="29">
        <v>5.4450054450050002E-2</v>
      </c>
      <c r="M316" s="14"/>
      <c r="N316" s="14"/>
      <c r="O316" s="14"/>
    </row>
    <row r="317" spans="1:15" x14ac:dyDescent="0.2">
      <c r="A317" s="37" t="s">
        <v>372</v>
      </c>
      <c r="B317" s="38">
        <v>14</v>
      </c>
      <c r="C317" s="38">
        <v>4</v>
      </c>
      <c r="D317">
        <v>32434.94</v>
      </c>
      <c r="E317" s="14" t="s">
        <v>59</v>
      </c>
      <c r="F317" s="14"/>
      <c r="G317" s="14"/>
      <c r="H317" s="14"/>
      <c r="I317" s="14"/>
      <c r="J317" s="25">
        <v>5.4450054450050002E-2</v>
      </c>
      <c r="K317" s="14"/>
      <c r="L317" s="29">
        <v>5.4450054450050002E-2</v>
      </c>
      <c r="M317" s="14"/>
      <c r="N317" s="14"/>
      <c r="O317" s="14"/>
    </row>
    <row r="318" spans="1:15" x14ac:dyDescent="0.2">
      <c r="A318" s="37" t="s">
        <v>373</v>
      </c>
      <c r="B318" s="38">
        <v>14</v>
      </c>
      <c r="C318" s="38">
        <v>5</v>
      </c>
      <c r="D318">
        <v>31687.25</v>
      </c>
      <c r="E318" s="30" t="s">
        <v>251</v>
      </c>
      <c r="F318" s="29">
        <v>5.4450054450050002E-2</v>
      </c>
      <c r="G318" s="14"/>
      <c r="H318" s="14"/>
      <c r="I318" s="14"/>
      <c r="J318" s="14"/>
      <c r="K318" s="14"/>
      <c r="L318" s="29">
        <v>5.4450054450050002E-2</v>
      </c>
      <c r="M318" s="14"/>
      <c r="N318" s="14"/>
      <c r="O318" s="14"/>
    </row>
    <row r="319" spans="1:15" x14ac:dyDescent="0.2">
      <c r="A319" s="37" t="s">
        <v>374</v>
      </c>
      <c r="B319" s="38">
        <v>14</v>
      </c>
      <c r="C319" s="38">
        <v>6</v>
      </c>
      <c r="D319">
        <v>35573.800000000003</v>
      </c>
      <c r="E319" s="30" t="s">
        <v>251</v>
      </c>
      <c r="F319" s="29">
        <v>5.4450054450050002E-2</v>
      </c>
      <c r="G319" s="14"/>
      <c r="H319" s="14"/>
      <c r="I319" s="14"/>
      <c r="J319" s="14"/>
      <c r="K319" s="14"/>
      <c r="L319" s="29">
        <v>5.4450054450050002E-2</v>
      </c>
      <c r="M319" s="14"/>
      <c r="N319" s="14"/>
      <c r="O319" s="14"/>
    </row>
    <row r="320" spans="1:15" x14ac:dyDescent="0.2">
      <c r="A320" s="37" t="s">
        <v>375</v>
      </c>
      <c r="B320" s="38">
        <v>14</v>
      </c>
      <c r="C320" s="38">
        <v>7</v>
      </c>
      <c r="D320">
        <v>22985.43</v>
      </c>
      <c r="E320" s="14" t="s">
        <v>59</v>
      </c>
      <c r="F320" s="14"/>
      <c r="G320" s="14"/>
      <c r="H320" s="14"/>
      <c r="I320" s="14"/>
      <c r="J320" s="14"/>
      <c r="K320" s="27">
        <v>5.4450054450050002E-2</v>
      </c>
      <c r="L320" s="29">
        <v>5.4450054450050002E-2</v>
      </c>
      <c r="M320" s="14"/>
      <c r="N320" s="14"/>
      <c r="O320" s="14"/>
    </row>
    <row r="321" spans="1:15" x14ac:dyDescent="0.2">
      <c r="A321" s="37" t="s">
        <v>376</v>
      </c>
      <c r="B321" s="38">
        <v>14</v>
      </c>
      <c r="C321" s="38">
        <v>8</v>
      </c>
      <c r="D321">
        <v>26719.15</v>
      </c>
      <c r="E321" s="14" t="s">
        <v>59</v>
      </c>
      <c r="F321" s="14"/>
      <c r="G321" s="14"/>
      <c r="H321" s="14"/>
      <c r="I321" s="14"/>
      <c r="J321" s="14"/>
      <c r="K321" s="27">
        <v>5.4450054450050002E-2</v>
      </c>
      <c r="L321" s="29">
        <v>5.4450054450050002E-2</v>
      </c>
      <c r="M321" s="14"/>
      <c r="N321" s="14"/>
      <c r="O321" s="14"/>
    </row>
    <row r="322" spans="1:15" x14ac:dyDescent="0.2">
      <c r="A322" s="37" t="s">
        <v>377</v>
      </c>
      <c r="B322" s="38">
        <v>14</v>
      </c>
      <c r="C322" s="38">
        <v>9</v>
      </c>
      <c r="D322">
        <v>4674.2049999999999</v>
      </c>
      <c r="E322" s="31" t="s">
        <v>256</v>
      </c>
      <c r="F322" s="32">
        <v>5.4450054450050002E-2</v>
      </c>
      <c r="G322" s="14"/>
      <c r="H322" s="14"/>
      <c r="I322" s="14"/>
      <c r="J322" s="14"/>
      <c r="K322" s="14"/>
      <c r="L322" s="14"/>
      <c r="M322" s="32">
        <v>5.4450054450050002E-2</v>
      </c>
      <c r="N322" s="14"/>
      <c r="O322" s="14"/>
    </row>
    <row r="323" spans="1:15" x14ac:dyDescent="0.2">
      <c r="A323" s="37" t="s">
        <v>378</v>
      </c>
      <c r="B323" s="38">
        <v>14</v>
      </c>
      <c r="C323" s="38">
        <v>10</v>
      </c>
      <c r="D323">
        <v>4631.8829999999998</v>
      </c>
      <c r="E323" s="31" t="s">
        <v>256</v>
      </c>
      <c r="F323" s="32">
        <v>5.4450054450050002E-2</v>
      </c>
      <c r="G323" s="14"/>
      <c r="H323" s="14"/>
      <c r="I323" s="14"/>
      <c r="J323" s="14"/>
      <c r="K323" s="14"/>
      <c r="L323" s="14"/>
      <c r="M323" s="32">
        <v>5.4450054450050002E-2</v>
      </c>
      <c r="N323" s="14"/>
      <c r="O323" s="14"/>
    </row>
    <row r="324" spans="1:15" x14ac:dyDescent="0.2">
      <c r="A324" s="37" t="s">
        <v>379</v>
      </c>
      <c r="B324" s="38">
        <v>14</v>
      </c>
      <c r="C324" s="38">
        <v>11</v>
      </c>
      <c r="D324">
        <v>1105.068</v>
      </c>
      <c r="E324" s="14" t="s">
        <v>59</v>
      </c>
      <c r="F324" s="14"/>
      <c r="G324" s="14"/>
      <c r="H324" s="14"/>
      <c r="I324" s="21">
        <v>6.9300069300070001E-3</v>
      </c>
      <c r="J324" s="14"/>
      <c r="K324" s="14"/>
      <c r="L324" s="14"/>
      <c r="M324" s="32">
        <v>5.4450054450050002E-2</v>
      </c>
      <c r="N324" s="14"/>
      <c r="O324" s="14"/>
    </row>
    <row r="325" spans="1:15" x14ac:dyDescent="0.2">
      <c r="A325" s="37" t="s">
        <v>380</v>
      </c>
      <c r="B325" s="38">
        <v>14</v>
      </c>
      <c r="C325" s="38">
        <v>12</v>
      </c>
      <c r="D325">
        <v>775.899</v>
      </c>
      <c r="E325" s="14" t="s">
        <v>59</v>
      </c>
      <c r="F325" s="14"/>
      <c r="G325" s="14"/>
      <c r="H325" s="14"/>
      <c r="I325" s="21">
        <v>6.9300069300070001E-3</v>
      </c>
      <c r="J325" s="14"/>
      <c r="K325" s="14"/>
      <c r="L325" s="14"/>
      <c r="M325" s="32">
        <v>5.4450054450050002E-2</v>
      </c>
      <c r="N325" s="14"/>
      <c r="O325" s="14"/>
    </row>
    <row r="326" spans="1:15" x14ac:dyDescent="0.2">
      <c r="A326" s="37" t="s">
        <v>381</v>
      </c>
      <c r="B326" s="38">
        <v>14</v>
      </c>
      <c r="C326" s="38">
        <v>13</v>
      </c>
      <c r="D326">
        <v>4203.9629999999997</v>
      </c>
      <c r="E326" s="14" t="s">
        <v>59</v>
      </c>
      <c r="F326" s="14"/>
      <c r="G326" s="17">
        <v>0.51975051975050002</v>
      </c>
      <c r="H326" s="14"/>
      <c r="I326" s="14"/>
      <c r="J326" s="14"/>
      <c r="K326" s="14"/>
      <c r="L326" s="14"/>
      <c r="M326" s="32">
        <v>5.4450054450050002E-2</v>
      </c>
      <c r="N326" s="14"/>
      <c r="O326" s="14"/>
    </row>
    <row r="327" spans="1:15" x14ac:dyDescent="0.2">
      <c r="A327" s="37" t="s">
        <v>382</v>
      </c>
      <c r="B327" s="38">
        <v>14</v>
      </c>
      <c r="C327" s="38">
        <v>14</v>
      </c>
      <c r="D327">
        <v>4606.0200000000004</v>
      </c>
      <c r="E327" s="14" t="s">
        <v>59</v>
      </c>
      <c r="F327" s="14"/>
      <c r="G327" s="17">
        <v>0.51975051975050002</v>
      </c>
      <c r="H327" s="14"/>
      <c r="I327" s="14"/>
      <c r="J327" s="14"/>
      <c r="K327" s="14"/>
      <c r="L327" s="14"/>
      <c r="M327" s="32">
        <v>5.4450054450050002E-2</v>
      </c>
      <c r="N327" s="14"/>
      <c r="O327" s="14"/>
    </row>
    <row r="328" spans="1:15" x14ac:dyDescent="0.2">
      <c r="A328" s="37" t="s">
        <v>383</v>
      </c>
      <c r="B328" s="38">
        <v>14</v>
      </c>
      <c r="C328" s="38">
        <v>15</v>
      </c>
      <c r="D328">
        <v>50755.56</v>
      </c>
      <c r="E328" s="22" t="s">
        <v>64</v>
      </c>
      <c r="F328" s="23">
        <v>5.4450054450050002E-2</v>
      </c>
      <c r="G328" s="14"/>
      <c r="H328" s="14"/>
      <c r="I328" s="14"/>
      <c r="J328" s="14"/>
      <c r="K328" s="14"/>
      <c r="L328" s="14"/>
      <c r="M328" s="14"/>
      <c r="N328" s="23">
        <v>5.4450054450050002E-2</v>
      </c>
      <c r="O328" s="14"/>
    </row>
    <row r="329" spans="1:15" x14ac:dyDescent="0.2">
      <c r="A329" s="37" t="s">
        <v>384</v>
      </c>
      <c r="B329" s="38">
        <v>14</v>
      </c>
      <c r="C329" s="38">
        <v>16</v>
      </c>
      <c r="D329">
        <v>31715.47</v>
      </c>
      <c r="E329" s="22" t="s">
        <v>64</v>
      </c>
      <c r="F329" s="23">
        <v>5.4450054450050002E-2</v>
      </c>
      <c r="G329" s="14"/>
      <c r="H329" s="14"/>
      <c r="I329" s="14"/>
      <c r="J329" s="14"/>
      <c r="K329" s="14"/>
      <c r="L329" s="14"/>
      <c r="M329" s="14"/>
      <c r="N329" s="23">
        <v>5.4450054450050002E-2</v>
      </c>
      <c r="O329" s="14"/>
    </row>
    <row r="330" spans="1:15" x14ac:dyDescent="0.2">
      <c r="A330" s="37" t="s">
        <v>385</v>
      </c>
      <c r="B330" s="38">
        <v>14</v>
      </c>
      <c r="C330" s="38">
        <v>17</v>
      </c>
      <c r="D330">
        <v>55142.92</v>
      </c>
      <c r="E330" s="14" t="s">
        <v>59</v>
      </c>
      <c r="F330" s="14"/>
      <c r="G330" s="14"/>
      <c r="H330" s="14"/>
      <c r="I330" s="14"/>
      <c r="J330" s="14"/>
      <c r="K330" s="14"/>
      <c r="L330" s="29">
        <v>5.4450054450050002E-2</v>
      </c>
      <c r="M330" s="14"/>
      <c r="N330" s="23">
        <v>5.4450054450050002E-2</v>
      </c>
      <c r="O330" s="14"/>
    </row>
    <row r="331" spans="1:15" x14ac:dyDescent="0.2">
      <c r="A331" s="37" t="s">
        <v>386</v>
      </c>
      <c r="B331" s="38">
        <v>14</v>
      </c>
      <c r="C331" s="38">
        <v>18</v>
      </c>
      <c r="D331">
        <v>34560.43</v>
      </c>
      <c r="E331" s="14" t="s">
        <v>59</v>
      </c>
      <c r="F331" s="14"/>
      <c r="G331" s="14"/>
      <c r="H331" s="14"/>
      <c r="I331" s="14"/>
      <c r="J331" s="14"/>
      <c r="K331" s="14"/>
      <c r="L331" s="29">
        <v>5.4450054450050002E-2</v>
      </c>
      <c r="M331" s="14"/>
      <c r="N331" s="23">
        <v>5.4450054450050002E-2</v>
      </c>
      <c r="O331" s="14"/>
    </row>
    <row r="332" spans="1:15" x14ac:dyDescent="0.2">
      <c r="A332" s="37" t="s">
        <v>387</v>
      </c>
      <c r="B332" s="38">
        <v>14</v>
      </c>
      <c r="C332" s="38">
        <v>19</v>
      </c>
      <c r="D332">
        <v>1805.729</v>
      </c>
      <c r="E332" s="14" t="s">
        <v>59</v>
      </c>
      <c r="F332" s="14"/>
      <c r="G332" s="14"/>
      <c r="H332" s="14"/>
      <c r="I332" s="14"/>
      <c r="J332" s="14"/>
      <c r="K332" s="14"/>
      <c r="L332" s="14"/>
      <c r="M332" s="14"/>
      <c r="N332" s="23">
        <v>5.4450054450050002E-2</v>
      </c>
      <c r="O332" s="28">
        <v>5.4450054450050002E-2</v>
      </c>
    </row>
    <row r="333" spans="1:15" x14ac:dyDescent="0.2">
      <c r="A333" s="37" t="s">
        <v>388</v>
      </c>
      <c r="B333" s="38">
        <v>14</v>
      </c>
      <c r="C333" s="38">
        <v>20</v>
      </c>
      <c r="D333">
        <v>1619.9829999999999</v>
      </c>
      <c r="E333" s="14" t="s">
        <v>59</v>
      </c>
      <c r="F333" s="14"/>
      <c r="G333" s="14"/>
      <c r="H333" s="14"/>
      <c r="I333" s="14"/>
      <c r="J333" s="14"/>
      <c r="K333" s="14"/>
      <c r="L333" s="14"/>
      <c r="M333" s="14"/>
      <c r="N333" s="23">
        <v>5.4450054450050002E-2</v>
      </c>
      <c r="O333" s="28">
        <v>5.4450054450050002E-2</v>
      </c>
    </row>
    <row r="334" spans="1:15" x14ac:dyDescent="0.2">
      <c r="A334" s="37" t="s">
        <v>389</v>
      </c>
      <c r="B334" s="38">
        <v>14</v>
      </c>
      <c r="C334" s="38">
        <v>21</v>
      </c>
      <c r="D334">
        <v>2539.306</v>
      </c>
      <c r="E334" s="33" t="s">
        <v>269</v>
      </c>
      <c r="F334" s="28">
        <v>5.4450054450050002E-2</v>
      </c>
      <c r="G334" s="14"/>
      <c r="H334" s="14"/>
      <c r="I334" s="14"/>
      <c r="J334" s="14"/>
      <c r="K334" s="14"/>
      <c r="L334" s="14"/>
      <c r="M334" s="14"/>
      <c r="N334" s="14"/>
      <c r="O334" s="28">
        <v>5.4450054450050002E-2</v>
      </c>
    </row>
    <row r="335" spans="1:15" x14ac:dyDescent="0.2">
      <c r="A335" s="37" t="s">
        <v>390</v>
      </c>
      <c r="B335" s="38">
        <v>14</v>
      </c>
      <c r="C335" s="38">
        <v>22</v>
      </c>
      <c r="D335">
        <v>3169.431</v>
      </c>
      <c r="E335" s="33" t="s">
        <v>269</v>
      </c>
      <c r="F335" s="28">
        <v>5.4450054450050002E-2</v>
      </c>
      <c r="G335" s="14"/>
      <c r="H335" s="14"/>
      <c r="I335" s="14"/>
      <c r="J335" s="14"/>
      <c r="K335" s="14"/>
      <c r="L335" s="14"/>
      <c r="M335" s="14"/>
      <c r="N335" s="14"/>
      <c r="O335" s="28">
        <v>5.4450054450050002E-2</v>
      </c>
    </row>
    <row r="336" spans="1:15" x14ac:dyDescent="0.2">
      <c r="A336" s="37" t="s">
        <v>391</v>
      </c>
      <c r="B336" s="38">
        <v>14</v>
      </c>
      <c r="C336" s="38">
        <v>23</v>
      </c>
      <c r="D336">
        <v>2955.47</v>
      </c>
      <c r="E336" s="14" t="s">
        <v>59</v>
      </c>
      <c r="F336" s="14"/>
      <c r="G336" s="14"/>
      <c r="H336" s="14"/>
      <c r="I336" s="14"/>
      <c r="J336" s="14"/>
      <c r="K336" s="14"/>
      <c r="L336" s="29">
        <v>5.4450054450050002E-2</v>
      </c>
      <c r="M336" s="14"/>
      <c r="N336" s="14"/>
      <c r="O336" s="28">
        <v>5.4450054450050002E-2</v>
      </c>
    </row>
    <row r="337" spans="1:15" x14ac:dyDescent="0.2">
      <c r="A337" s="37" t="s">
        <v>392</v>
      </c>
      <c r="B337" s="38">
        <v>14</v>
      </c>
      <c r="C337" s="38">
        <v>24</v>
      </c>
      <c r="D337">
        <v>2567.5210000000002</v>
      </c>
      <c r="E337" s="14" t="s">
        <v>59</v>
      </c>
      <c r="F337" s="14"/>
      <c r="G337" s="14"/>
      <c r="H337" s="14"/>
      <c r="I337" s="14"/>
      <c r="J337" s="14"/>
      <c r="K337" s="14"/>
      <c r="L337" s="29">
        <v>5.4450054450050002E-2</v>
      </c>
      <c r="M337" s="14"/>
      <c r="N337" s="14"/>
      <c r="O337" s="28">
        <v>5.4450054450050002E-2</v>
      </c>
    </row>
    <row r="338" spans="1:15" x14ac:dyDescent="0.2">
      <c r="A338" s="37" t="s">
        <v>393</v>
      </c>
      <c r="B338" s="38">
        <v>15</v>
      </c>
      <c r="C338" s="38">
        <v>1</v>
      </c>
      <c r="D338">
        <v>51507.95</v>
      </c>
      <c r="E338" s="14" t="s">
        <v>59</v>
      </c>
      <c r="F338" s="14"/>
      <c r="G338" s="14"/>
      <c r="H338" s="14"/>
      <c r="I338" s="14"/>
      <c r="J338" s="25">
        <v>1.485001485001E-2</v>
      </c>
      <c r="K338" s="27">
        <v>1.485001485001E-2</v>
      </c>
      <c r="L338" s="14"/>
      <c r="M338" s="14"/>
      <c r="N338" s="14"/>
      <c r="O338" s="14"/>
    </row>
    <row r="339" spans="1:15" x14ac:dyDescent="0.2">
      <c r="A339" s="37" t="s">
        <v>394</v>
      </c>
      <c r="B339" s="38">
        <v>15</v>
      </c>
      <c r="C339" s="38">
        <v>2</v>
      </c>
      <c r="D339">
        <v>60609.48</v>
      </c>
      <c r="E339" s="14" t="s">
        <v>59</v>
      </c>
      <c r="F339" s="14"/>
      <c r="G339" s="14"/>
      <c r="H339" s="14"/>
      <c r="I339" s="14"/>
      <c r="J339" s="25">
        <v>1.485001485001E-2</v>
      </c>
      <c r="K339" s="27">
        <v>1.485001485001E-2</v>
      </c>
      <c r="L339" s="14"/>
      <c r="M339" s="14"/>
      <c r="N339" s="14"/>
      <c r="O339" s="14"/>
    </row>
    <row r="340" spans="1:15" x14ac:dyDescent="0.2">
      <c r="A340" s="37" t="s">
        <v>395</v>
      </c>
      <c r="B340" s="38">
        <v>15</v>
      </c>
      <c r="C340" s="38">
        <v>3</v>
      </c>
      <c r="D340">
        <v>55650.78</v>
      </c>
      <c r="E340" s="14" t="s">
        <v>59</v>
      </c>
      <c r="F340" s="14"/>
      <c r="G340" s="14"/>
      <c r="H340" s="14"/>
      <c r="I340" s="14"/>
      <c r="J340" s="25">
        <v>1.485001485001E-2</v>
      </c>
      <c r="K340" s="14"/>
      <c r="L340" s="29">
        <v>1.485001485001E-2</v>
      </c>
      <c r="M340" s="14"/>
      <c r="N340" s="14"/>
      <c r="O340" s="14"/>
    </row>
    <row r="341" spans="1:15" x14ac:dyDescent="0.2">
      <c r="A341" s="37" t="s">
        <v>396</v>
      </c>
      <c r="B341" s="38">
        <v>15</v>
      </c>
      <c r="C341" s="38">
        <v>4</v>
      </c>
      <c r="D341">
        <v>53078.559999999998</v>
      </c>
      <c r="E341" s="14" t="s">
        <v>59</v>
      </c>
      <c r="F341" s="14"/>
      <c r="G341" s="14"/>
      <c r="H341" s="14"/>
      <c r="I341" s="14"/>
      <c r="J341" s="25">
        <v>1.485001485001E-2</v>
      </c>
      <c r="K341" s="14"/>
      <c r="L341" s="29">
        <v>1.485001485001E-2</v>
      </c>
      <c r="M341" s="14"/>
      <c r="N341" s="14"/>
      <c r="O341" s="14"/>
    </row>
    <row r="342" spans="1:15" x14ac:dyDescent="0.2">
      <c r="A342" s="37" t="s">
        <v>397</v>
      </c>
      <c r="B342" s="38">
        <v>15</v>
      </c>
      <c r="C342" s="38">
        <v>5</v>
      </c>
      <c r="D342">
        <v>54987.74</v>
      </c>
      <c r="E342" s="30" t="s">
        <v>251</v>
      </c>
      <c r="F342" s="29">
        <v>1.485001485001E-2</v>
      </c>
      <c r="G342" s="14"/>
      <c r="H342" s="14"/>
      <c r="I342" s="14"/>
      <c r="J342" s="14"/>
      <c r="K342" s="14"/>
      <c r="L342" s="29">
        <v>1.485001485001E-2</v>
      </c>
      <c r="M342" s="14"/>
      <c r="N342" s="14"/>
      <c r="O342" s="14"/>
    </row>
    <row r="343" spans="1:15" x14ac:dyDescent="0.2">
      <c r="A343" s="37" t="s">
        <v>398</v>
      </c>
      <c r="B343" s="38">
        <v>15</v>
      </c>
      <c r="C343" s="38">
        <v>6</v>
      </c>
      <c r="D343">
        <v>40781.730000000003</v>
      </c>
      <c r="E343" s="30" t="s">
        <v>251</v>
      </c>
      <c r="F343" s="29">
        <v>1.485001485001E-2</v>
      </c>
      <c r="G343" s="14"/>
      <c r="H343" s="14"/>
      <c r="I343" s="14"/>
      <c r="J343" s="14"/>
      <c r="K343" s="14"/>
      <c r="L343" s="29">
        <v>1.485001485001E-2</v>
      </c>
      <c r="M343" s="14"/>
      <c r="N343" s="14"/>
      <c r="O343" s="14"/>
    </row>
    <row r="344" spans="1:15" x14ac:dyDescent="0.2">
      <c r="A344" s="37" t="s">
        <v>399</v>
      </c>
      <c r="B344" s="38">
        <v>15</v>
      </c>
      <c r="C344" s="38">
        <v>7</v>
      </c>
      <c r="D344">
        <v>57527.05</v>
      </c>
      <c r="E344" s="14" t="s">
        <v>59</v>
      </c>
      <c r="F344" s="14"/>
      <c r="G344" s="14"/>
      <c r="H344" s="14"/>
      <c r="I344" s="14"/>
      <c r="J344" s="14"/>
      <c r="K344" s="27">
        <v>1.485001485001E-2</v>
      </c>
      <c r="L344" s="29">
        <v>1.485001485001E-2</v>
      </c>
      <c r="M344" s="14"/>
      <c r="N344" s="14"/>
      <c r="O344" s="14"/>
    </row>
    <row r="345" spans="1:15" x14ac:dyDescent="0.2">
      <c r="A345" s="37" t="s">
        <v>400</v>
      </c>
      <c r="B345" s="38">
        <v>15</v>
      </c>
      <c r="C345" s="38">
        <v>8</v>
      </c>
      <c r="D345">
        <v>53403.02</v>
      </c>
      <c r="E345" s="14" t="s">
        <v>59</v>
      </c>
      <c r="F345" s="14"/>
      <c r="G345" s="14"/>
      <c r="H345" s="14"/>
      <c r="I345" s="14"/>
      <c r="J345" s="14"/>
      <c r="K345" s="27">
        <v>1.485001485001E-2</v>
      </c>
      <c r="L345" s="29">
        <v>1.485001485001E-2</v>
      </c>
      <c r="M345" s="14"/>
      <c r="N345" s="14"/>
      <c r="O345" s="14"/>
    </row>
    <row r="346" spans="1:15" x14ac:dyDescent="0.2">
      <c r="A346" s="37" t="s">
        <v>401</v>
      </c>
      <c r="B346" s="38">
        <v>15</v>
      </c>
      <c r="C346" s="38">
        <v>9</v>
      </c>
      <c r="D346">
        <v>22465.81</v>
      </c>
      <c r="E346" s="31" t="s">
        <v>256</v>
      </c>
      <c r="F346" s="32">
        <v>1.485001485001E-2</v>
      </c>
      <c r="G346" s="14"/>
      <c r="H346" s="14"/>
      <c r="I346" s="14"/>
      <c r="J346" s="14"/>
      <c r="K346" s="14"/>
      <c r="L346" s="14"/>
      <c r="M346" s="32">
        <v>1.485001485001E-2</v>
      </c>
      <c r="N346" s="14"/>
      <c r="O346" s="14"/>
    </row>
    <row r="347" spans="1:15" x14ac:dyDescent="0.2">
      <c r="A347" s="37" t="s">
        <v>402</v>
      </c>
      <c r="B347" s="38">
        <v>15</v>
      </c>
      <c r="C347" s="38">
        <v>10</v>
      </c>
      <c r="D347">
        <v>22421.14</v>
      </c>
      <c r="E347" s="31" t="s">
        <v>256</v>
      </c>
      <c r="F347" s="32">
        <v>1.485001485001E-2</v>
      </c>
      <c r="G347" s="14"/>
      <c r="H347" s="14"/>
      <c r="I347" s="14"/>
      <c r="J347" s="14"/>
      <c r="K347" s="14"/>
      <c r="L347" s="14"/>
      <c r="M347" s="32">
        <v>1.485001485001E-2</v>
      </c>
      <c r="N347" s="14"/>
      <c r="O347" s="14"/>
    </row>
    <row r="348" spans="1:15" x14ac:dyDescent="0.2">
      <c r="A348" s="37" t="s">
        <v>403</v>
      </c>
      <c r="B348" s="38">
        <v>15</v>
      </c>
      <c r="C348" s="38">
        <v>11</v>
      </c>
      <c r="D348">
        <v>2929.607</v>
      </c>
      <c r="E348" s="14" t="s">
        <v>59</v>
      </c>
      <c r="F348" s="14"/>
      <c r="G348" s="14"/>
      <c r="H348" s="14"/>
      <c r="I348" s="21">
        <v>1.980001980002E-3</v>
      </c>
      <c r="J348" s="14"/>
      <c r="K348" s="14"/>
      <c r="L348" s="14"/>
      <c r="M348" s="32">
        <v>1.485001485001E-2</v>
      </c>
      <c r="N348" s="14"/>
      <c r="O348" s="14"/>
    </row>
    <row r="349" spans="1:15" x14ac:dyDescent="0.2">
      <c r="A349" s="37" t="s">
        <v>404</v>
      </c>
      <c r="B349" s="38">
        <v>15</v>
      </c>
      <c r="C349" s="38">
        <v>12</v>
      </c>
      <c r="D349">
        <v>3068.3290000000002</v>
      </c>
      <c r="E349" s="14" t="s">
        <v>59</v>
      </c>
      <c r="F349" s="14"/>
      <c r="G349" s="14"/>
      <c r="H349" s="14"/>
      <c r="I349" s="21">
        <v>1.980001980002E-3</v>
      </c>
      <c r="J349" s="14"/>
      <c r="K349" s="14"/>
      <c r="L349" s="14"/>
      <c r="M349" s="32">
        <v>1.485001485001E-2</v>
      </c>
      <c r="N349" s="14"/>
      <c r="O349" s="14"/>
    </row>
    <row r="350" spans="1:15" x14ac:dyDescent="0.2">
      <c r="A350" s="37" t="s">
        <v>405</v>
      </c>
      <c r="B350" s="38">
        <v>15</v>
      </c>
      <c r="C350" s="38">
        <v>13</v>
      </c>
      <c r="D350">
        <v>19538.55</v>
      </c>
      <c r="E350" s="14" t="s">
        <v>59</v>
      </c>
      <c r="F350" s="14"/>
      <c r="G350" s="17">
        <v>0.1237501237501</v>
      </c>
      <c r="H350" s="14"/>
      <c r="I350" s="14"/>
      <c r="J350" s="14"/>
      <c r="K350" s="14"/>
      <c r="L350" s="14"/>
      <c r="M350" s="32">
        <v>1.485001485001E-2</v>
      </c>
      <c r="N350" s="14"/>
      <c r="O350" s="14"/>
    </row>
    <row r="351" spans="1:15" x14ac:dyDescent="0.2">
      <c r="A351" s="37" t="s">
        <v>406</v>
      </c>
      <c r="B351" s="38">
        <v>15</v>
      </c>
      <c r="C351" s="38">
        <v>14</v>
      </c>
      <c r="D351">
        <v>20361.48</v>
      </c>
      <c r="E351" s="14" t="s">
        <v>59</v>
      </c>
      <c r="F351" s="14"/>
      <c r="G351" s="17">
        <v>0.1237501237501</v>
      </c>
      <c r="H351" s="14"/>
      <c r="I351" s="14"/>
      <c r="J351" s="14"/>
      <c r="K351" s="14"/>
      <c r="L351" s="14"/>
      <c r="M351" s="32">
        <v>1.485001485001E-2</v>
      </c>
      <c r="N351" s="14"/>
      <c r="O351" s="14"/>
    </row>
    <row r="352" spans="1:15" x14ac:dyDescent="0.2">
      <c r="A352" s="37" t="s">
        <v>407</v>
      </c>
      <c r="B352" s="38">
        <v>15</v>
      </c>
      <c r="C352" s="38">
        <v>15</v>
      </c>
      <c r="D352">
        <v>50172.46</v>
      </c>
      <c r="E352" s="22" t="s">
        <v>64</v>
      </c>
      <c r="F352" s="23">
        <v>1.485001485001E-2</v>
      </c>
      <c r="G352" s="14"/>
      <c r="H352" s="14"/>
      <c r="I352" s="14"/>
      <c r="J352" s="14"/>
      <c r="K352" s="14"/>
      <c r="L352" s="14"/>
      <c r="M352" s="14"/>
      <c r="N352" s="23">
        <v>1.485001485001E-2</v>
      </c>
      <c r="O352" s="14"/>
    </row>
    <row r="353" spans="1:15" x14ac:dyDescent="0.2">
      <c r="A353" s="37" t="s">
        <v>408</v>
      </c>
      <c r="B353" s="38">
        <v>15</v>
      </c>
      <c r="C353" s="38">
        <v>16</v>
      </c>
      <c r="D353">
        <v>46149.54</v>
      </c>
      <c r="E353" s="22" t="s">
        <v>64</v>
      </c>
      <c r="F353" s="23">
        <v>1.485001485001E-2</v>
      </c>
      <c r="G353" s="14"/>
      <c r="H353" s="14"/>
      <c r="I353" s="14"/>
      <c r="J353" s="14"/>
      <c r="K353" s="14"/>
      <c r="L353" s="14"/>
      <c r="M353" s="14"/>
      <c r="N353" s="23">
        <v>1.485001485001E-2</v>
      </c>
      <c r="O353" s="14"/>
    </row>
    <row r="354" spans="1:15" x14ac:dyDescent="0.2">
      <c r="A354" s="37" t="s">
        <v>409</v>
      </c>
      <c r="B354" s="38">
        <v>15</v>
      </c>
      <c r="C354" s="38">
        <v>17</v>
      </c>
      <c r="D354">
        <v>56784.06</v>
      </c>
      <c r="E354" s="14" t="s">
        <v>59</v>
      </c>
      <c r="F354" s="14"/>
      <c r="G354" s="14"/>
      <c r="H354" s="14"/>
      <c r="I354" s="14"/>
      <c r="J354" s="14"/>
      <c r="K354" s="14"/>
      <c r="L354" s="29">
        <v>1.485001485001E-2</v>
      </c>
      <c r="M354" s="14"/>
      <c r="N354" s="23">
        <v>1.485001485001E-2</v>
      </c>
      <c r="O354" s="14"/>
    </row>
    <row r="355" spans="1:15" x14ac:dyDescent="0.2">
      <c r="A355" s="37" t="s">
        <v>410</v>
      </c>
      <c r="B355" s="38">
        <v>15</v>
      </c>
      <c r="C355" s="38">
        <v>18</v>
      </c>
      <c r="D355">
        <v>57259.01</v>
      </c>
      <c r="E355" s="14" t="s">
        <v>59</v>
      </c>
      <c r="F355" s="14"/>
      <c r="G355" s="14"/>
      <c r="H355" s="14"/>
      <c r="I355" s="14"/>
      <c r="J355" s="14"/>
      <c r="K355" s="14"/>
      <c r="L355" s="29">
        <v>1.485001485001E-2</v>
      </c>
      <c r="M355" s="14"/>
      <c r="N355" s="23">
        <v>1.485001485001E-2</v>
      </c>
      <c r="O355" s="14"/>
    </row>
    <row r="356" spans="1:15" x14ac:dyDescent="0.2">
      <c r="A356" s="37" t="s">
        <v>411</v>
      </c>
      <c r="B356" s="38">
        <v>15</v>
      </c>
      <c r="C356" s="38">
        <v>19</v>
      </c>
      <c r="D356">
        <v>3334.0149999999999</v>
      </c>
      <c r="E356" s="14" t="s">
        <v>59</v>
      </c>
      <c r="F356" s="14"/>
      <c r="G356" s="14"/>
      <c r="H356" s="14"/>
      <c r="I356" s="14"/>
      <c r="J356" s="14"/>
      <c r="K356" s="14"/>
      <c r="L356" s="14"/>
      <c r="M356" s="14"/>
      <c r="N356" s="23">
        <v>1.485001485001E-2</v>
      </c>
      <c r="O356" s="28">
        <v>1.485001485001E-2</v>
      </c>
    </row>
    <row r="357" spans="1:15" x14ac:dyDescent="0.2">
      <c r="A357" s="37" t="s">
        <v>412</v>
      </c>
      <c r="B357" s="38">
        <v>15</v>
      </c>
      <c r="C357" s="38">
        <v>20</v>
      </c>
      <c r="D357">
        <v>3418.6590000000001</v>
      </c>
      <c r="E357" s="14" t="s">
        <v>59</v>
      </c>
      <c r="F357" s="14"/>
      <c r="G357" s="14"/>
      <c r="H357" s="14"/>
      <c r="I357" s="14"/>
      <c r="J357" s="14"/>
      <c r="K357" s="14"/>
      <c r="L357" s="14"/>
      <c r="M357" s="14"/>
      <c r="N357" s="23">
        <v>1.485001485001E-2</v>
      </c>
      <c r="O357" s="28">
        <v>1.485001485001E-2</v>
      </c>
    </row>
    <row r="358" spans="1:15" x14ac:dyDescent="0.2">
      <c r="A358" s="37" t="s">
        <v>413</v>
      </c>
      <c r="B358" s="38">
        <v>15</v>
      </c>
      <c r="C358" s="38">
        <v>21</v>
      </c>
      <c r="D358">
        <v>3496.2489999999998</v>
      </c>
      <c r="E358" s="33" t="s">
        <v>269</v>
      </c>
      <c r="F358" s="28">
        <v>1.485001485001E-2</v>
      </c>
      <c r="G358" s="14"/>
      <c r="H358" s="14"/>
      <c r="I358" s="14"/>
      <c r="J358" s="14"/>
      <c r="K358" s="14"/>
      <c r="L358" s="14"/>
      <c r="M358" s="14"/>
      <c r="N358" s="14"/>
      <c r="O358" s="28">
        <v>1.485001485001E-2</v>
      </c>
    </row>
    <row r="359" spans="1:15" x14ac:dyDescent="0.2">
      <c r="A359" s="37" t="s">
        <v>414</v>
      </c>
      <c r="B359" s="38">
        <v>15</v>
      </c>
      <c r="C359" s="38">
        <v>22</v>
      </c>
      <c r="D359">
        <v>5511.2349999999997</v>
      </c>
      <c r="E359" s="33" t="s">
        <v>269</v>
      </c>
      <c r="F359" s="28">
        <v>1.485001485001E-2</v>
      </c>
      <c r="G359" s="14"/>
      <c r="H359" s="14"/>
      <c r="I359" s="14"/>
      <c r="J359" s="14"/>
      <c r="K359" s="14"/>
      <c r="L359" s="14"/>
      <c r="M359" s="14"/>
      <c r="N359" s="14"/>
      <c r="O359" s="28">
        <v>1.485001485001E-2</v>
      </c>
    </row>
    <row r="360" spans="1:15" x14ac:dyDescent="0.2">
      <c r="A360" s="37" t="s">
        <v>415</v>
      </c>
      <c r="B360" s="38">
        <v>15</v>
      </c>
      <c r="C360" s="38">
        <v>23</v>
      </c>
      <c r="D360">
        <v>6157.8180000000002</v>
      </c>
      <c r="E360" s="14" t="s">
        <v>59</v>
      </c>
      <c r="F360" s="14"/>
      <c r="G360" s="14"/>
      <c r="H360" s="14"/>
      <c r="I360" s="14"/>
      <c r="J360" s="14"/>
      <c r="K360" s="14"/>
      <c r="L360" s="29">
        <v>1.485001485001E-2</v>
      </c>
      <c r="M360" s="14"/>
      <c r="N360" s="14"/>
      <c r="O360" s="28">
        <v>1.485001485001E-2</v>
      </c>
    </row>
    <row r="361" spans="1:15" x14ac:dyDescent="0.2">
      <c r="A361" s="37" t="s">
        <v>416</v>
      </c>
      <c r="B361" s="38">
        <v>15</v>
      </c>
      <c r="C361" s="38">
        <v>24</v>
      </c>
      <c r="D361">
        <v>4312.1189999999997</v>
      </c>
      <c r="E361" s="14" t="s">
        <v>59</v>
      </c>
      <c r="F361" s="14"/>
      <c r="G361" s="14"/>
      <c r="H361" s="14"/>
      <c r="I361" s="14"/>
      <c r="J361" s="14"/>
      <c r="K361" s="14"/>
      <c r="L361" s="29">
        <v>1.485001485001E-2</v>
      </c>
      <c r="M361" s="14"/>
      <c r="N361" s="14"/>
      <c r="O361" s="28">
        <v>1.485001485001E-2</v>
      </c>
    </row>
    <row r="362" spans="1:15" x14ac:dyDescent="0.2">
      <c r="A362" s="37" t="s">
        <v>417</v>
      </c>
      <c r="B362" s="38">
        <v>16</v>
      </c>
      <c r="C362" s="38">
        <v>1</v>
      </c>
      <c r="D362">
        <v>55834.18</v>
      </c>
      <c r="E362" s="14" t="s">
        <v>59</v>
      </c>
      <c r="F362" s="14"/>
      <c r="G362" s="14"/>
      <c r="H362" s="14"/>
      <c r="I362" s="14"/>
      <c r="J362" s="25">
        <v>4.950004950005E-3</v>
      </c>
      <c r="K362" s="27">
        <v>4.950004950005E-3</v>
      </c>
      <c r="L362" s="14"/>
      <c r="M362" s="14"/>
      <c r="N362" s="14"/>
      <c r="O362" s="14"/>
    </row>
    <row r="363" spans="1:15" x14ac:dyDescent="0.2">
      <c r="A363" s="37" t="s">
        <v>418</v>
      </c>
      <c r="B363" s="38">
        <v>16</v>
      </c>
      <c r="C363" s="38">
        <v>2</v>
      </c>
      <c r="D363">
        <v>49713.98</v>
      </c>
      <c r="E363" s="14" t="s">
        <v>59</v>
      </c>
      <c r="F363" s="14"/>
      <c r="G363" s="14"/>
      <c r="H363" s="14"/>
      <c r="I363" s="14"/>
      <c r="J363" s="25">
        <v>4.950004950005E-3</v>
      </c>
      <c r="K363" s="27">
        <v>4.950004950005E-3</v>
      </c>
      <c r="L363" s="14"/>
      <c r="M363" s="14"/>
      <c r="N363" s="14"/>
      <c r="O363" s="14"/>
    </row>
    <row r="364" spans="1:15" x14ac:dyDescent="0.2">
      <c r="A364" s="37" t="s">
        <v>419</v>
      </c>
      <c r="B364" s="38">
        <v>16</v>
      </c>
      <c r="C364" s="38">
        <v>3</v>
      </c>
      <c r="D364">
        <v>45444.18</v>
      </c>
      <c r="E364" s="14" t="s">
        <v>59</v>
      </c>
      <c r="F364" s="14"/>
      <c r="G364" s="14"/>
      <c r="H364" s="14"/>
      <c r="I364" s="14"/>
      <c r="J364" s="25">
        <v>4.950004950005E-3</v>
      </c>
      <c r="K364" s="14"/>
      <c r="L364" s="29">
        <v>4.950004950005E-3</v>
      </c>
      <c r="M364" s="14"/>
      <c r="N364" s="14"/>
      <c r="O364" s="14"/>
    </row>
    <row r="365" spans="1:15" x14ac:dyDescent="0.2">
      <c r="A365" s="37" t="s">
        <v>420</v>
      </c>
      <c r="B365" s="38">
        <v>16</v>
      </c>
      <c r="C365" s="38">
        <v>4</v>
      </c>
      <c r="D365">
        <v>56287.96</v>
      </c>
      <c r="E365" s="14" t="s">
        <v>59</v>
      </c>
      <c r="F365" s="14"/>
      <c r="G365" s="14"/>
      <c r="H365" s="14"/>
      <c r="I365" s="14"/>
      <c r="J365" s="25">
        <v>4.950004950005E-3</v>
      </c>
      <c r="K365" s="14"/>
      <c r="L365" s="29">
        <v>4.950004950005E-3</v>
      </c>
      <c r="M365" s="14"/>
      <c r="N365" s="14"/>
      <c r="O365" s="14"/>
    </row>
    <row r="366" spans="1:15" x14ac:dyDescent="0.2">
      <c r="A366" s="37" t="s">
        <v>421</v>
      </c>
      <c r="B366" s="38">
        <v>16</v>
      </c>
      <c r="C366" s="38">
        <v>5</v>
      </c>
      <c r="D366">
        <v>45992.01</v>
      </c>
      <c r="E366" s="30" t="s">
        <v>251</v>
      </c>
      <c r="F366" s="29">
        <v>4.950004950005E-3</v>
      </c>
      <c r="G366" s="14"/>
      <c r="H366" s="14"/>
      <c r="I366" s="14"/>
      <c r="J366" s="14"/>
      <c r="K366" s="14"/>
      <c r="L366" s="29">
        <v>4.950004950005E-3</v>
      </c>
      <c r="M366" s="14"/>
      <c r="N366" s="14"/>
      <c r="O366" s="14"/>
    </row>
    <row r="367" spans="1:15" x14ac:dyDescent="0.2">
      <c r="A367" s="37" t="s">
        <v>422</v>
      </c>
      <c r="B367" s="38">
        <v>16</v>
      </c>
      <c r="C367" s="38">
        <v>6</v>
      </c>
      <c r="D367">
        <v>49796.27</v>
      </c>
      <c r="E367" s="30" t="s">
        <v>251</v>
      </c>
      <c r="F367" s="29">
        <v>4.950004950005E-3</v>
      </c>
      <c r="G367" s="14"/>
      <c r="H367" s="14"/>
      <c r="I367" s="14"/>
      <c r="J367" s="14"/>
      <c r="K367" s="14"/>
      <c r="L367" s="29">
        <v>4.950004950005E-3</v>
      </c>
      <c r="M367" s="14"/>
      <c r="N367" s="14"/>
      <c r="O367" s="14"/>
    </row>
    <row r="368" spans="1:15" x14ac:dyDescent="0.2">
      <c r="A368" s="37" t="s">
        <v>423</v>
      </c>
      <c r="B368" s="38">
        <v>16</v>
      </c>
      <c r="C368" s="38">
        <v>7</v>
      </c>
      <c r="D368">
        <v>63447.39</v>
      </c>
      <c r="E368" s="14" t="s">
        <v>59</v>
      </c>
      <c r="F368" s="14"/>
      <c r="G368" s="14"/>
      <c r="H368" s="14"/>
      <c r="I368" s="14"/>
      <c r="J368" s="14"/>
      <c r="K368" s="27">
        <v>4.950004950005E-3</v>
      </c>
      <c r="L368" s="29">
        <v>4.950004950005E-3</v>
      </c>
      <c r="M368" s="14"/>
      <c r="N368" s="14"/>
      <c r="O368" s="14"/>
    </row>
    <row r="369" spans="1:15" x14ac:dyDescent="0.2">
      <c r="A369" s="37" t="s">
        <v>424</v>
      </c>
      <c r="B369" s="38">
        <v>16</v>
      </c>
      <c r="C369" s="38">
        <v>8</v>
      </c>
      <c r="D369">
        <v>56412.57</v>
      </c>
      <c r="E369" s="14" t="s">
        <v>59</v>
      </c>
      <c r="F369" s="14"/>
      <c r="G369" s="14"/>
      <c r="H369" s="14"/>
      <c r="I369" s="14"/>
      <c r="J369" s="14"/>
      <c r="K369" s="27">
        <v>4.950004950005E-3</v>
      </c>
      <c r="L369" s="29">
        <v>4.950004950005E-3</v>
      </c>
      <c r="M369" s="14"/>
      <c r="N369" s="14"/>
      <c r="O369" s="14"/>
    </row>
    <row r="370" spans="1:15" x14ac:dyDescent="0.2">
      <c r="A370" s="37" t="s">
        <v>425</v>
      </c>
      <c r="B370" s="38">
        <v>16</v>
      </c>
      <c r="C370" s="38">
        <v>9</v>
      </c>
      <c r="D370">
        <v>52401.41</v>
      </c>
      <c r="E370" s="31" t="s">
        <v>256</v>
      </c>
      <c r="F370" s="32">
        <v>4.950004950005E-3</v>
      </c>
      <c r="G370" s="14"/>
      <c r="H370" s="14"/>
      <c r="I370" s="14"/>
      <c r="J370" s="14"/>
      <c r="K370" s="14"/>
      <c r="L370" s="14"/>
      <c r="M370" s="32">
        <v>4.950004950005E-3</v>
      </c>
      <c r="N370" s="14"/>
      <c r="O370" s="14"/>
    </row>
    <row r="371" spans="1:15" x14ac:dyDescent="0.2">
      <c r="A371" s="37" t="s">
        <v>426</v>
      </c>
      <c r="B371" s="38">
        <v>16</v>
      </c>
      <c r="C371" s="38">
        <v>10</v>
      </c>
      <c r="D371">
        <v>52427.27</v>
      </c>
      <c r="E371" s="31" t="s">
        <v>256</v>
      </c>
      <c r="F371" s="32">
        <v>4.950004950005E-3</v>
      </c>
      <c r="G371" s="14"/>
      <c r="H371" s="14"/>
      <c r="I371" s="14"/>
      <c r="J371" s="14"/>
      <c r="K371" s="14"/>
      <c r="L371" s="14"/>
      <c r="M371" s="32">
        <v>4.950004950005E-3</v>
      </c>
      <c r="N371" s="14"/>
      <c r="O371" s="14"/>
    </row>
    <row r="372" spans="1:15" x14ac:dyDescent="0.2">
      <c r="A372" s="37" t="s">
        <v>427</v>
      </c>
      <c r="B372" s="38">
        <v>16</v>
      </c>
      <c r="C372" s="38">
        <v>11</v>
      </c>
      <c r="D372">
        <v>41214.36</v>
      </c>
      <c r="E372" s="14" t="s">
        <v>59</v>
      </c>
      <c r="F372" s="14"/>
      <c r="G372" s="14"/>
      <c r="H372" s="14"/>
      <c r="I372" s="21">
        <v>6.435006435006E-4</v>
      </c>
      <c r="J372" s="14"/>
      <c r="K372" s="14"/>
      <c r="L372" s="14"/>
      <c r="M372" s="32">
        <v>4.950004950005E-3</v>
      </c>
      <c r="N372" s="14"/>
      <c r="O372" s="14"/>
    </row>
    <row r="373" spans="1:15" x14ac:dyDescent="0.2">
      <c r="A373" s="37" t="s">
        <v>428</v>
      </c>
      <c r="B373" s="38">
        <v>16</v>
      </c>
      <c r="C373" s="38">
        <v>12</v>
      </c>
      <c r="D373">
        <v>63132.33</v>
      </c>
      <c r="E373" s="14" t="s">
        <v>59</v>
      </c>
      <c r="F373" s="14"/>
      <c r="G373" s="14"/>
      <c r="H373" s="14"/>
      <c r="I373" s="21">
        <v>6.435006435006E-4</v>
      </c>
      <c r="J373" s="14"/>
      <c r="K373" s="14"/>
      <c r="L373" s="14"/>
      <c r="M373" s="32">
        <v>4.950004950005E-3</v>
      </c>
      <c r="N373" s="14"/>
      <c r="O373" s="14"/>
    </row>
    <row r="374" spans="1:15" x14ac:dyDescent="0.2">
      <c r="A374" s="37" t="s">
        <v>429</v>
      </c>
      <c r="B374" s="38">
        <v>16</v>
      </c>
      <c r="C374" s="38">
        <v>13</v>
      </c>
      <c r="D374">
        <v>43092.97</v>
      </c>
      <c r="E374" s="14" t="s">
        <v>59</v>
      </c>
      <c r="F374" s="14"/>
      <c r="G374" s="17">
        <v>2.475002475002E-2</v>
      </c>
      <c r="H374" s="14"/>
      <c r="I374" s="14"/>
      <c r="J374" s="14"/>
      <c r="K374" s="14"/>
      <c r="L374" s="14"/>
      <c r="M374" s="32">
        <v>4.950004950005E-3</v>
      </c>
      <c r="N374" s="14"/>
      <c r="O374" s="14"/>
    </row>
    <row r="375" spans="1:15" x14ac:dyDescent="0.2">
      <c r="A375" s="37" t="s">
        <v>430</v>
      </c>
      <c r="B375" s="38">
        <v>16</v>
      </c>
      <c r="C375" s="38">
        <v>14</v>
      </c>
      <c r="D375">
        <v>37351.32</v>
      </c>
      <c r="E375" s="14" t="s">
        <v>59</v>
      </c>
      <c r="F375" s="14"/>
      <c r="G375" s="17">
        <v>2.475002475002E-2</v>
      </c>
      <c r="H375" s="14"/>
      <c r="I375" s="14"/>
      <c r="J375" s="14"/>
      <c r="K375" s="14"/>
      <c r="L375" s="14"/>
      <c r="M375" s="32">
        <v>4.950004950005E-3</v>
      </c>
      <c r="N375" s="14"/>
      <c r="O375" s="14"/>
    </row>
    <row r="376" spans="1:15" x14ac:dyDescent="0.2">
      <c r="A376" s="37" t="s">
        <v>431</v>
      </c>
      <c r="B376" s="38">
        <v>16</v>
      </c>
      <c r="C376" s="38">
        <v>15</v>
      </c>
      <c r="D376">
        <v>70308.22</v>
      </c>
      <c r="E376" s="22" t="s">
        <v>64</v>
      </c>
      <c r="F376" s="23">
        <v>4.950004950005E-3</v>
      </c>
      <c r="G376" s="14"/>
      <c r="H376" s="14"/>
      <c r="I376" s="14"/>
      <c r="J376" s="14"/>
      <c r="K376" s="14"/>
      <c r="L376" s="14"/>
      <c r="M376" s="14"/>
      <c r="N376" s="23">
        <v>4.950004950005E-3</v>
      </c>
      <c r="O376" s="14"/>
    </row>
    <row r="377" spans="1:15" x14ac:dyDescent="0.2">
      <c r="A377" s="37" t="s">
        <v>432</v>
      </c>
      <c r="B377" s="38">
        <v>16</v>
      </c>
      <c r="C377" s="38">
        <v>16</v>
      </c>
      <c r="D377">
        <v>24196.3</v>
      </c>
      <c r="E377" s="22" t="s">
        <v>64</v>
      </c>
      <c r="F377" s="23">
        <v>4.950004950005E-3</v>
      </c>
      <c r="G377" s="14"/>
      <c r="H377" s="14"/>
      <c r="I377" s="14"/>
      <c r="J377" s="14"/>
      <c r="K377" s="14"/>
      <c r="L377" s="14"/>
      <c r="M377" s="14"/>
      <c r="N377" s="23">
        <v>4.950004950005E-3</v>
      </c>
      <c r="O377" s="14"/>
    </row>
    <row r="378" spans="1:15" x14ac:dyDescent="0.2">
      <c r="A378" s="37" t="s">
        <v>433</v>
      </c>
      <c r="B378" s="38">
        <v>16</v>
      </c>
      <c r="C378" s="38">
        <v>17</v>
      </c>
      <c r="D378">
        <v>47473.27</v>
      </c>
      <c r="E378" s="14" t="s">
        <v>59</v>
      </c>
      <c r="F378" s="14"/>
      <c r="G378" s="14"/>
      <c r="H378" s="14"/>
      <c r="I378" s="14"/>
      <c r="J378" s="14"/>
      <c r="K378" s="14"/>
      <c r="L378" s="29">
        <v>4.950004950005E-3</v>
      </c>
      <c r="M378" s="14"/>
      <c r="N378" s="23">
        <v>4.950004950005E-3</v>
      </c>
      <c r="O378" s="14"/>
    </row>
    <row r="379" spans="1:15" x14ac:dyDescent="0.2">
      <c r="A379" s="37" t="s">
        <v>434</v>
      </c>
      <c r="B379" s="38">
        <v>16</v>
      </c>
      <c r="C379" s="38">
        <v>18</v>
      </c>
      <c r="D379">
        <v>55763.64</v>
      </c>
      <c r="E379" s="14" t="s">
        <v>59</v>
      </c>
      <c r="F379" s="14"/>
      <c r="G379" s="14"/>
      <c r="H379" s="14"/>
      <c r="I379" s="14"/>
      <c r="J379" s="14"/>
      <c r="K379" s="14"/>
      <c r="L379" s="29">
        <v>4.950004950005E-3</v>
      </c>
      <c r="M379" s="14"/>
      <c r="N379" s="23">
        <v>4.950004950005E-3</v>
      </c>
      <c r="O379" s="14"/>
    </row>
    <row r="380" spans="1:15" x14ac:dyDescent="0.2">
      <c r="A380" s="37" t="s">
        <v>435</v>
      </c>
      <c r="B380" s="38">
        <v>16</v>
      </c>
      <c r="C380" s="38">
        <v>19</v>
      </c>
      <c r="D380">
        <v>9190.8790000000008</v>
      </c>
      <c r="E380" s="14" t="s">
        <v>59</v>
      </c>
      <c r="F380" s="14"/>
      <c r="G380" s="14"/>
      <c r="H380" s="14"/>
      <c r="I380" s="14"/>
      <c r="J380" s="14"/>
      <c r="K380" s="14"/>
      <c r="L380" s="14"/>
      <c r="M380" s="14"/>
      <c r="N380" s="23">
        <v>4.950004950005E-3</v>
      </c>
      <c r="O380" s="28">
        <v>4.950004950005E-3</v>
      </c>
    </row>
    <row r="381" spans="1:15" x14ac:dyDescent="0.2">
      <c r="A381" s="37" t="s">
        <v>436</v>
      </c>
      <c r="B381" s="38">
        <v>16</v>
      </c>
      <c r="C381" s="38">
        <v>20</v>
      </c>
      <c r="D381">
        <v>9308.4390000000003</v>
      </c>
      <c r="E381" s="14" t="s">
        <v>59</v>
      </c>
      <c r="F381" s="14"/>
      <c r="G381" s="14"/>
      <c r="H381" s="14"/>
      <c r="I381" s="14"/>
      <c r="J381" s="14"/>
      <c r="K381" s="14"/>
      <c r="L381" s="14"/>
      <c r="M381" s="14"/>
      <c r="N381" s="23">
        <v>4.950004950005E-3</v>
      </c>
      <c r="O381" s="28">
        <v>4.950004950005E-3</v>
      </c>
    </row>
    <row r="382" spans="1:15" x14ac:dyDescent="0.2">
      <c r="A382" s="37" t="s">
        <v>437</v>
      </c>
      <c r="B382" s="38">
        <v>16</v>
      </c>
      <c r="C382" s="38">
        <v>21</v>
      </c>
      <c r="D382">
        <v>13155.02</v>
      </c>
      <c r="E382" s="33" t="s">
        <v>269</v>
      </c>
      <c r="F382" s="28">
        <v>4.950004950005E-3</v>
      </c>
      <c r="G382" s="14"/>
      <c r="H382" s="14"/>
      <c r="I382" s="14"/>
      <c r="J382" s="14"/>
      <c r="K382" s="14"/>
      <c r="L382" s="14"/>
      <c r="M382" s="14"/>
      <c r="N382" s="14"/>
      <c r="O382" s="28">
        <v>4.950004950005E-3</v>
      </c>
    </row>
    <row r="383" spans="1:15" x14ac:dyDescent="0.2">
      <c r="A383" s="37" t="s">
        <v>438</v>
      </c>
      <c r="B383" s="38">
        <v>16</v>
      </c>
      <c r="C383" s="38">
        <v>22</v>
      </c>
      <c r="D383">
        <v>13926.22</v>
      </c>
      <c r="E383" s="33" t="s">
        <v>269</v>
      </c>
      <c r="F383" s="28">
        <v>4.950004950005E-3</v>
      </c>
      <c r="G383" s="14"/>
      <c r="H383" s="14"/>
      <c r="I383" s="14"/>
      <c r="J383" s="14"/>
      <c r="K383" s="14"/>
      <c r="L383" s="14"/>
      <c r="M383" s="14"/>
      <c r="N383" s="14"/>
      <c r="O383" s="28">
        <v>4.950004950005E-3</v>
      </c>
    </row>
    <row r="384" spans="1:15" x14ac:dyDescent="0.2">
      <c r="A384" s="37" t="s">
        <v>439</v>
      </c>
      <c r="B384" s="38">
        <v>16</v>
      </c>
      <c r="C384" s="38">
        <v>23</v>
      </c>
      <c r="D384">
        <v>12444.95</v>
      </c>
      <c r="E384" s="14" t="s">
        <v>59</v>
      </c>
      <c r="F384" s="14"/>
      <c r="G384" s="14"/>
      <c r="H384" s="14"/>
      <c r="I384" s="14"/>
      <c r="J384" s="14"/>
      <c r="K384" s="14"/>
      <c r="L384" s="29">
        <v>4.950004950005E-3</v>
      </c>
      <c r="M384" s="14"/>
      <c r="N384" s="14"/>
      <c r="O384" s="28">
        <v>4.950004950005E-3</v>
      </c>
    </row>
    <row r="385" spans="1:15" x14ac:dyDescent="0.2">
      <c r="A385" s="37" t="s">
        <v>440</v>
      </c>
      <c r="B385" s="38">
        <v>16</v>
      </c>
      <c r="C385" s="38">
        <v>24</v>
      </c>
      <c r="D385">
        <v>12404.98</v>
      </c>
      <c r="E385" s="14" t="s">
        <v>59</v>
      </c>
      <c r="F385" s="14"/>
      <c r="G385" s="14"/>
      <c r="H385" s="14"/>
      <c r="I385" s="14"/>
      <c r="J385" s="14"/>
      <c r="K385" s="14"/>
      <c r="L385" s="29">
        <v>4.950004950005E-3</v>
      </c>
      <c r="M385" s="14"/>
      <c r="N385" s="14"/>
      <c r="O385" s="28">
        <v>4.950004950005E-3</v>
      </c>
    </row>
  </sheetData>
  <autoFilter ref="A1:O385" xr:uid="{8F7B972B-4023-AF45-9C0B-B99642AD7F1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983F-26DE-8748-AA2B-E3B5301DEC1B}">
  <dimension ref="A1:Z404"/>
  <sheetViews>
    <sheetView workbookViewId="0">
      <selection activeCell="E22" sqref="E22"/>
    </sheetView>
  </sheetViews>
  <sheetFormatPr baseColWidth="10" defaultColWidth="10.6640625" defaultRowHeight="16" x14ac:dyDescent="0.2"/>
  <sheetData>
    <row r="1" spans="1:26" x14ac:dyDescent="0.2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>
        <v>23.4</v>
      </c>
      <c r="B2">
        <v>1</v>
      </c>
      <c r="C2">
        <v>741.99199999999996</v>
      </c>
      <c r="D2">
        <v>791.774</v>
      </c>
      <c r="E2">
        <v>1201.885</v>
      </c>
      <c r="F2">
        <v>41530.226999999999</v>
      </c>
      <c r="G2">
        <v>36381.324000000001</v>
      </c>
      <c r="H2">
        <v>32000.488000000001</v>
      </c>
      <c r="I2">
        <v>1787.4190000000001</v>
      </c>
      <c r="J2">
        <v>1370.1959999999999</v>
      </c>
      <c r="K2">
        <v>1211.367</v>
      </c>
      <c r="L2">
        <v>621.09299999999996</v>
      </c>
      <c r="M2">
        <v>1197.144</v>
      </c>
      <c r="N2">
        <v>341.36399999999998</v>
      </c>
      <c r="O2">
        <v>220.464</v>
      </c>
      <c r="P2">
        <v>8989.2469999999994</v>
      </c>
      <c r="Q2">
        <v>12936.267</v>
      </c>
      <c r="R2">
        <v>58001.031000000003</v>
      </c>
      <c r="S2">
        <v>68244.320000000007</v>
      </c>
      <c r="T2">
        <v>5385.9620000000004</v>
      </c>
      <c r="U2">
        <v>1870.3889999999999</v>
      </c>
      <c r="V2">
        <v>37125.686999999998</v>
      </c>
      <c r="W2">
        <v>25680.516</v>
      </c>
      <c r="X2">
        <v>2543.6350000000002</v>
      </c>
      <c r="Y2">
        <v>1680.7429999999999</v>
      </c>
      <c r="Z2">
        <v>7.1120000000000001</v>
      </c>
    </row>
    <row r="3" spans="1:26" x14ac:dyDescent="0.2">
      <c r="B3">
        <v>2</v>
      </c>
      <c r="C3">
        <v>15925.57</v>
      </c>
      <c r="D3">
        <v>19846.513999999999</v>
      </c>
      <c r="E3">
        <v>17238.873</v>
      </c>
      <c r="F3">
        <v>65027.436999999998</v>
      </c>
      <c r="G3">
        <v>86327.116999999998</v>
      </c>
      <c r="H3">
        <v>77572.554999999993</v>
      </c>
      <c r="I3">
        <v>3003.5279999999998</v>
      </c>
      <c r="J3">
        <v>1796.9010000000001</v>
      </c>
      <c r="K3">
        <v>1467.39</v>
      </c>
      <c r="L3">
        <v>15401.672</v>
      </c>
      <c r="M3">
        <v>12355.474</v>
      </c>
      <c r="N3">
        <v>1690.2249999999999</v>
      </c>
      <c r="O3">
        <v>1820.607</v>
      </c>
      <c r="P3">
        <v>10674.731</v>
      </c>
      <c r="Q3">
        <v>11999.887000000001</v>
      </c>
      <c r="R3">
        <v>48985.707000000002</v>
      </c>
      <c r="S3">
        <v>70740.539000000004</v>
      </c>
      <c r="T3">
        <v>55597.262000000002</v>
      </c>
      <c r="U3">
        <v>54423.824000000001</v>
      </c>
      <c r="V3">
        <v>40430.277000000002</v>
      </c>
      <c r="W3">
        <v>59150.766000000003</v>
      </c>
      <c r="X3">
        <v>2579.1930000000002</v>
      </c>
      <c r="Y3">
        <v>3845.0839999999998</v>
      </c>
      <c r="Z3">
        <v>16.594000000000001</v>
      </c>
    </row>
    <row r="4" spans="1:26" x14ac:dyDescent="0.2">
      <c r="B4">
        <v>3</v>
      </c>
      <c r="C4">
        <v>14939.407999999999</v>
      </c>
      <c r="D4">
        <v>10195.874</v>
      </c>
      <c r="E4">
        <v>40679.186999999998</v>
      </c>
      <c r="F4">
        <v>44291.957000000002</v>
      </c>
      <c r="G4">
        <v>56509.936999999998</v>
      </c>
      <c r="H4">
        <v>90283.616999999998</v>
      </c>
      <c r="I4">
        <v>2432.2170000000001</v>
      </c>
      <c r="J4">
        <v>2254.424</v>
      </c>
      <c r="K4">
        <v>2233.0880000000002</v>
      </c>
      <c r="L4">
        <v>42582.766000000003</v>
      </c>
      <c r="M4">
        <v>34826.222999999998</v>
      </c>
      <c r="N4">
        <v>7898.78</v>
      </c>
      <c r="O4">
        <v>4572.8530000000001</v>
      </c>
      <c r="P4">
        <v>16511.103999999999</v>
      </c>
      <c r="Q4">
        <v>13803.898999999999</v>
      </c>
      <c r="R4">
        <v>74718.375</v>
      </c>
      <c r="S4">
        <v>56988.792999999998</v>
      </c>
      <c r="T4">
        <v>64126.616999999998</v>
      </c>
      <c r="U4">
        <v>54563.688000000002</v>
      </c>
      <c r="V4">
        <v>54577.91</v>
      </c>
      <c r="W4">
        <v>49898.383000000002</v>
      </c>
      <c r="X4">
        <v>6677.93</v>
      </c>
      <c r="Y4">
        <v>3212.1390000000001</v>
      </c>
      <c r="Z4">
        <v>28.446999999999999</v>
      </c>
    </row>
    <row r="5" spans="1:26" x14ac:dyDescent="0.2">
      <c r="B5">
        <v>4</v>
      </c>
      <c r="C5">
        <v>34700.582000000002</v>
      </c>
      <c r="D5">
        <v>26104.85</v>
      </c>
      <c r="E5">
        <v>34022.593999999997</v>
      </c>
      <c r="F5">
        <v>55336.5</v>
      </c>
      <c r="G5">
        <v>46968.343999999997</v>
      </c>
      <c r="H5">
        <v>32412.969000000001</v>
      </c>
      <c r="I5">
        <v>3171.8389999999999</v>
      </c>
      <c r="J5">
        <v>2823.3629999999998</v>
      </c>
      <c r="K5">
        <v>2989.3040000000001</v>
      </c>
      <c r="L5">
        <v>31685.201000000001</v>
      </c>
      <c r="M5">
        <v>55865.137000000002</v>
      </c>
      <c r="N5">
        <v>7476.8159999999998</v>
      </c>
      <c r="O5">
        <v>9437.2870000000003</v>
      </c>
      <c r="P5">
        <v>7216.0519999999997</v>
      </c>
      <c r="Q5">
        <v>11347.977000000001</v>
      </c>
      <c r="R5">
        <v>46923.300999999999</v>
      </c>
      <c r="S5">
        <v>72319.351999999999</v>
      </c>
      <c r="T5">
        <v>46077.004000000001</v>
      </c>
      <c r="U5">
        <v>54878.976999999999</v>
      </c>
      <c r="V5">
        <v>41873.961000000003</v>
      </c>
      <c r="W5">
        <v>52112.508000000002</v>
      </c>
      <c r="X5">
        <v>4928.4399999999996</v>
      </c>
      <c r="Y5">
        <v>4847.84</v>
      </c>
      <c r="Z5">
        <v>35.558999999999997</v>
      </c>
    </row>
    <row r="6" spans="1:26" x14ac:dyDescent="0.2">
      <c r="B6">
        <v>5</v>
      </c>
      <c r="C6">
        <v>48587.449000000001</v>
      </c>
      <c r="D6">
        <v>81936.797000000006</v>
      </c>
      <c r="E6">
        <v>80215.758000000002</v>
      </c>
      <c r="F6">
        <v>63991.491999999998</v>
      </c>
      <c r="G6">
        <v>63536.34</v>
      </c>
      <c r="H6">
        <v>44647.542999999998</v>
      </c>
      <c r="I6">
        <v>10959.200999999999</v>
      </c>
      <c r="J6">
        <v>8479.5720000000001</v>
      </c>
      <c r="K6">
        <v>10383.148999999999</v>
      </c>
      <c r="L6">
        <v>65857.141000000003</v>
      </c>
      <c r="M6">
        <v>91122.804999999993</v>
      </c>
      <c r="N6">
        <v>16620.150000000001</v>
      </c>
      <c r="O6">
        <v>15584.207</v>
      </c>
      <c r="P6">
        <v>13000.272000000001</v>
      </c>
      <c r="Q6">
        <v>68258.539000000004</v>
      </c>
      <c r="R6">
        <v>67815.241999999998</v>
      </c>
      <c r="S6">
        <v>75827.812999999995</v>
      </c>
      <c r="T6">
        <v>65513.406000000003</v>
      </c>
      <c r="U6">
        <v>82941.929999999993</v>
      </c>
      <c r="V6">
        <v>75465.108999999997</v>
      </c>
      <c r="W6">
        <v>65852.398000000001</v>
      </c>
      <c r="X6">
        <v>6677.93</v>
      </c>
      <c r="Y6">
        <v>6168.2539999999999</v>
      </c>
      <c r="Z6">
        <v>28.446999999999999</v>
      </c>
    </row>
    <row r="7" spans="1:26" x14ac:dyDescent="0.2">
      <c r="B7">
        <v>6</v>
      </c>
      <c r="C7">
        <v>81374.968999999997</v>
      </c>
      <c r="D7">
        <v>57192.663999999997</v>
      </c>
      <c r="E7">
        <v>71873.679999999993</v>
      </c>
      <c r="F7">
        <v>83299.883000000002</v>
      </c>
      <c r="G7">
        <v>68066.523000000001</v>
      </c>
      <c r="H7">
        <v>77155.335999999996</v>
      </c>
      <c r="I7">
        <v>17950.046999999999</v>
      </c>
      <c r="J7">
        <v>25130.541000000001</v>
      </c>
      <c r="K7">
        <v>23416.609</v>
      </c>
      <c r="L7">
        <v>61888.785000000003</v>
      </c>
      <c r="M7">
        <v>61215.542999999998</v>
      </c>
      <c r="N7">
        <v>21655.268</v>
      </c>
      <c r="O7">
        <v>23013.611000000001</v>
      </c>
      <c r="P7">
        <v>8545.9480000000003</v>
      </c>
      <c r="Q7">
        <v>55706.309000000001</v>
      </c>
      <c r="R7">
        <v>57747.379000000001</v>
      </c>
      <c r="S7">
        <v>55433.690999999999</v>
      </c>
      <c r="T7">
        <v>69901.351999999999</v>
      </c>
      <c r="U7">
        <v>68426.851999999999</v>
      </c>
      <c r="V7">
        <v>71062.937000000005</v>
      </c>
      <c r="W7">
        <v>56116.417999999998</v>
      </c>
      <c r="X7">
        <v>6426.6480000000001</v>
      </c>
      <c r="Y7">
        <v>6075.8019999999997</v>
      </c>
      <c r="Z7">
        <v>18.965</v>
      </c>
    </row>
    <row r="8" spans="1:26" x14ac:dyDescent="0.2">
      <c r="B8">
        <v>7</v>
      </c>
      <c r="C8">
        <v>83425.523000000001</v>
      </c>
      <c r="D8">
        <v>36744.023000000001</v>
      </c>
      <c r="E8">
        <v>70349.391000000003</v>
      </c>
      <c r="F8">
        <v>62400.832000000002</v>
      </c>
      <c r="G8">
        <v>73817.554999999993</v>
      </c>
      <c r="H8">
        <v>44358.332000000002</v>
      </c>
      <c r="I8">
        <v>43199.116999999998</v>
      </c>
      <c r="J8">
        <v>84542.07</v>
      </c>
      <c r="K8">
        <v>56761.218999999997</v>
      </c>
      <c r="L8">
        <v>27930.199000000001</v>
      </c>
      <c r="M8">
        <v>52185.995999999999</v>
      </c>
      <c r="N8">
        <v>44318.031000000003</v>
      </c>
      <c r="O8">
        <v>66400.008000000002</v>
      </c>
      <c r="P8">
        <v>9257.1229999999996</v>
      </c>
      <c r="Q8">
        <v>66177.172000000006</v>
      </c>
      <c r="R8">
        <v>55210.855000000003</v>
      </c>
      <c r="S8">
        <v>33515.288999999997</v>
      </c>
      <c r="T8">
        <v>38453.211000000003</v>
      </c>
      <c r="U8">
        <v>54841.046999999999</v>
      </c>
      <c r="V8">
        <v>48115.703000000001</v>
      </c>
      <c r="W8">
        <v>39894.527000000002</v>
      </c>
      <c r="X8">
        <v>8716.6309999999994</v>
      </c>
      <c r="Y8">
        <v>4667.6760000000004</v>
      </c>
      <c r="Z8">
        <v>16.594000000000001</v>
      </c>
    </row>
    <row r="9" spans="1:26" x14ac:dyDescent="0.2">
      <c r="B9">
        <v>8</v>
      </c>
      <c r="C9">
        <v>67490.468999999997</v>
      </c>
      <c r="D9">
        <v>42639.66</v>
      </c>
      <c r="E9">
        <v>38851.468999999997</v>
      </c>
      <c r="F9">
        <v>57659.667999999998</v>
      </c>
      <c r="G9">
        <v>44711.550999999999</v>
      </c>
      <c r="H9">
        <v>52036.648000000001</v>
      </c>
      <c r="I9">
        <v>34160.089999999997</v>
      </c>
      <c r="J9">
        <v>34110.305</v>
      </c>
      <c r="K9">
        <v>21754.831999999999</v>
      </c>
      <c r="L9">
        <v>41184.120999999999</v>
      </c>
      <c r="M9">
        <v>71141.172000000006</v>
      </c>
      <c r="N9">
        <v>55374.425999999999</v>
      </c>
      <c r="O9">
        <v>16309.603999999999</v>
      </c>
      <c r="P9">
        <v>15098.236999999999</v>
      </c>
      <c r="Q9">
        <v>32680.846000000001</v>
      </c>
      <c r="R9">
        <v>30829.42</v>
      </c>
      <c r="S9">
        <v>17838.631000000001</v>
      </c>
      <c r="T9">
        <v>35881.129000000001</v>
      </c>
      <c r="U9">
        <v>46676.762000000002</v>
      </c>
      <c r="V9">
        <v>32659.51</v>
      </c>
      <c r="W9">
        <v>35938.023000000001</v>
      </c>
      <c r="X9">
        <v>8254.3670000000002</v>
      </c>
      <c r="Y9">
        <v>11257.895</v>
      </c>
      <c r="Z9">
        <v>45.040999999999997</v>
      </c>
    </row>
    <row r="10" spans="1:26" x14ac:dyDescent="0.2">
      <c r="B10">
        <v>9</v>
      </c>
      <c r="C10">
        <v>4790.9459999999999</v>
      </c>
      <c r="D10">
        <v>4914.2169999999996</v>
      </c>
      <c r="E10">
        <v>246.541</v>
      </c>
      <c r="F10">
        <v>393.517</v>
      </c>
      <c r="G10">
        <v>30122.986000000001</v>
      </c>
      <c r="H10">
        <v>26562.373</v>
      </c>
      <c r="I10">
        <v>2956.116</v>
      </c>
      <c r="J10">
        <v>2496.223</v>
      </c>
      <c r="K10">
        <v>3482.3850000000002</v>
      </c>
      <c r="L10">
        <v>2308.9470000000001</v>
      </c>
      <c r="M10">
        <v>808.36800000000005</v>
      </c>
      <c r="N10">
        <v>860.52099999999996</v>
      </c>
      <c r="O10">
        <v>1163.9559999999999</v>
      </c>
      <c r="P10">
        <v>1721.0429999999999</v>
      </c>
      <c r="Q10">
        <v>2282.8710000000001</v>
      </c>
      <c r="R10">
        <v>1822.9780000000001</v>
      </c>
      <c r="S10">
        <v>237.05799999999999</v>
      </c>
      <c r="T10">
        <v>777.55100000000004</v>
      </c>
      <c r="U10">
        <v>270.24599999999998</v>
      </c>
      <c r="V10">
        <v>289.21100000000001</v>
      </c>
      <c r="W10">
        <v>5883.7849999999999</v>
      </c>
      <c r="X10">
        <v>3899.6080000000002</v>
      </c>
      <c r="Y10">
        <v>227.57599999999999</v>
      </c>
      <c r="Z10">
        <v>113.788</v>
      </c>
    </row>
    <row r="11" spans="1:26" x14ac:dyDescent="0.2">
      <c r="B11">
        <v>10</v>
      </c>
      <c r="C11">
        <v>40420.796999999999</v>
      </c>
      <c r="D11">
        <v>18137.324000000001</v>
      </c>
      <c r="E11">
        <v>27875.675999999999</v>
      </c>
      <c r="F11">
        <v>35921.43</v>
      </c>
      <c r="G11">
        <v>61744.18</v>
      </c>
      <c r="H11">
        <v>64934.983999999997</v>
      </c>
      <c r="I11">
        <v>17525.713</v>
      </c>
      <c r="J11">
        <v>16138.923000000001</v>
      </c>
      <c r="K11">
        <v>4923.6989999999996</v>
      </c>
      <c r="L11">
        <v>3273.7739999999999</v>
      </c>
      <c r="M11">
        <v>1913.06</v>
      </c>
      <c r="N11">
        <v>3164.7269999999999</v>
      </c>
      <c r="O11">
        <v>10402.114</v>
      </c>
      <c r="P11">
        <v>7943.8209999999999</v>
      </c>
      <c r="Q11">
        <v>43312.906000000003</v>
      </c>
      <c r="R11">
        <v>41115.375</v>
      </c>
      <c r="S11">
        <v>29170.013999999999</v>
      </c>
      <c r="T11">
        <v>18732.34</v>
      </c>
      <c r="U11">
        <v>943.49199999999996</v>
      </c>
      <c r="V11">
        <v>1109.432</v>
      </c>
      <c r="W11">
        <v>13559.728999999999</v>
      </c>
      <c r="X11">
        <v>13995.916999999999</v>
      </c>
      <c r="Y11">
        <v>4091.625</v>
      </c>
      <c r="Z11">
        <v>1792.16</v>
      </c>
    </row>
    <row r="12" spans="1:26" x14ac:dyDescent="0.2">
      <c r="B12">
        <v>11</v>
      </c>
      <c r="C12">
        <v>57059.91</v>
      </c>
      <c r="D12">
        <v>42879.09</v>
      </c>
      <c r="E12">
        <v>55817.726999999999</v>
      </c>
      <c r="F12">
        <v>65861.883000000002</v>
      </c>
      <c r="G12">
        <v>59752.891000000003</v>
      </c>
      <c r="H12">
        <v>52121.987999999998</v>
      </c>
      <c r="I12">
        <v>42779.523000000001</v>
      </c>
      <c r="J12">
        <v>45522.288999999997</v>
      </c>
      <c r="K12">
        <v>3276.145</v>
      </c>
      <c r="L12">
        <v>2823.3629999999998</v>
      </c>
      <c r="M12">
        <v>1491.096</v>
      </c>
      <c r="N12">
        <v>1050.1679999999999</v>
      </c>
      <c r="O12">
        <v>11129.883</v>
      </c>
      <c r="P12">
        <v>6481.1710000000003</v>
      </c>
      <c r="Q12">
        <v>49163.504000000001</v>
      </c>
      <c r="R12">
        <v>60345.538999999997</v>
      </c>
      <c r="S12">
        <v>51832.777000000002</v>
      </c>
      <c r="T12">
        <v>48665.68</v>
      </c>
      <c r="U12">
        <v>3840.3429999999998</v>
      </c>
      <c r="V12">
        <v>3897.2370000000001</v>
      </c>
      <c r="W12">
        <v>18990.732</v>
      </c>
      <c r="X12">
        <v>16916.474999999999</v>
      </c>
      <c r="Y12">
        <v>9750.2039999999997</v>
      </c>
      <c r="Z12">
        <v>9074.5879999999997</v>
      </c>
    </row>
    <row r="13" spans="1:26" x14ac:dyDescent="0.2">
      <c r="B13">
        <v>12</v>
      </c>
      <c r="C13">
        <v>57119.175999999999</v>
      </c>
      <c r="D13">
        <v>68789.554999999993</v>
      </c>
      <c r="E13">
        <v>44047.785000000003</v>
      </c>
      <c r="F13">
        <v>66226.952999999994</v>
      </c>
      <c r="G13">
        <v>75012.327999999994</v>
      </c>
      <c r="H13">
        <v>63299.285000000003</v>
      </c>
      <c r="I13">
        <v>54682.218999999997</v>
      </c>
      <c r="J13">
        <v>53613.086000000003</v>
      </c>
      <c r="K13">
        <v>3975.4659999999999</v>
      </c>
      <c r="L13">
        <v>2659.7930000000001</v>
      </c>
      <c r="M13">
        <v>1815.866</v>
      </c>
      <c r="N13">
        <v>1747.1189999999999</v>
      </c>
      <c r="O13">
        <v>8989.2469999999994</v>
      </c>
      <c r="P13">
        <v>6462.2070000000003</v>
      </c>
      <c r="Q13">
        <v>63927.487999999998</v>
      </c>
      <c r="R13">
        <v>69633.476999999999</v>
      </c>
      <c r="S13">
        <v>59762.375</v>
      </c>
      <c r="T13">
        <v>64515.391000000003</v>
      </c>
      <c r="U13">
        <v>6758.53</v>
      </c>
      <c r="V13">
        <v>11201</v>
      </c>
      <c r="W13">
        <v>16072.547</v>
      </c>
      <c r="X13">
        <v>18111.248</v>
      </c>
      <c r="Y13">
        <v>17056.338</v>
      </c>
      <c r="Z13">
        <v>10165.056</v>
      </c>
    </row>
    <row r="14" spans="1:26" x14ac:dyDescent="0.2">
      <c r="B14">
        <v>13</v>
      </c>
      <c r="C14">
        <v>55839.063000000002</v>
      </c>
      <c r="D14">
        <v>31853.511999999999</v>
      </c>
      <c r="E14">
        <v>56367.703000000001</v>
      </c>
      <c r="F14">
        <v>39868.449000000001</v>
      </c>
      <c r="G14">
        <v>36900.480000000003</v>
      </c>
      <c r="H14">
        <v>42179.766000000003</v>
      </c>
      <c r="I14">
        <v>46491.855000000003</v>
      </c>
      <c r="J14">
        <v>41186.491999999998</v>
      </c>
      <c r="K14">
        <v>3558.2440000000001</v>
      </c>
      <c r="L14">
        <v>3397.0439999999999</v>
      </c>
      <c r="M14">
        <v>1583.549</v>
      </c>
      <c r="N14">
        <v>1607.2550000000001</v>
      </c>
      <c r="O14">
        <v>4312.0889999999999</v>
      </c>
      <c r="P14">
        <v>3880.643</v>
      </c>
      <c r="Q14">
        <v>42658.625</v>
      </c>
      <c r="R14">
        <v>31419.695</v>
      </c>
      <c r="S14">
        <v>50934.328000000001</v>
      </c>
      <c r="T14">
        <v>35556.358999999997</v>
      </c>
      <c r="U14">
        <v>10771.924999999999</v>
      </c>
      <c r="V14">
        <v>8282.8130000000001</v>
      </c>
      <c r="W14">
        <v>11504.434999999999</v>
      </c>
      <c r="X14">
        <v>9861.6209999999992</v>
      </c>
      <c r="Y14">
        <v>9958.8150000000005</v>
      </c>
      <c r="Z14">
        <v>8654.9950000000008</v>
      </c>
    </row>
    <row r="15" spans="1:26" x14ac:dyDescent="0.2">
      <c r="B15">
        <v>14</v>
      </c>
      <c r="C15">
        <v>36829.362999999998</v>
      </c>
      <c r="D15">
        <v>45188.035000000003</v>
      </c>
      <c r="E15">
        <v>65940.108999999997</v>
      </c>
      <c r="F15">
        <v>62078.434000000001</v>
      </c>
      <c r="G15">
        <v>44073.862999999998</v>
      </c>
      <c r="H15">
        <v>45361.09</v>
      </c>
      <c r="I15">
        <v>66727.148000000001</v>
      </c>
      <c r="J15">
        <v>35994.917999999998</v>
      </c>
      <c r="K15">
        <v>4776.723</v>
      </c>
      <c r="L15">
        <v>4411.6530000000002</v>
      </c>
      <c r="M15">
        <v>3517.944</v>
      </c>
      <c r="N15">
        <v>2467.7759999999998</v>
      </c>
      <c r="O15">
        <v>5807.9260000000004</v>
      </c>
      <c r="P15">
        <v>5573.2389999999996</v>
      </c>
      <c r="Q15">
        <v>70484.516000000003</v>
      </c>
      <c r="R15">
        <v>62682.934000000001</v>
      </c>
      <c r="S15">
        <v>45984.550999999999</v>
      </c>
      <c r="T15">
        <v>68185.054999999993</v>
      </c>
      <c r="U15">
        <v>12369.697</v>
      </c>
      <c r="V15">
        <v>10826.448</v>
      </c>
      <c r="W15">
        <v>12206.127</v>
      </c>
      <c r="X15">
        <v>16212.411</v>
      </c>
      <c r="Y15">
        <v>11535.253000000001</v>
      </c>
      <c r="Z15">
        <v>15200.173000000001</v>
      </c>
    </row>
    <row r="16" spans="1:26" x14ac:dyDescent="0.2">
      <c r="B16">
        <v>15</v>
      </c>
      <c r="C16">
        <v>49329.440999999999</v>
      </c>
      <c r="D16">
        <v>68232.460999999996</v>
      </c>
      <c r="E16">
        <v>65259.754000000001</v>
      </c>
      <c r="F16">
        <v>47992.434000000001</v>
      </c>
      <c r="G16">
        <v>59710.222999999998</v>
      </c>
      <c r="H16">
        <v>53961.559000000001</v>
      </c>
      <c r="I16">
        <v>60904.995999999999</v>
      </c>
      <c r="J16">
        <v>67281.858999999997</v>
      </c>
      <c r="K16">
        <v>25403.157999999999</v>
      </c>
      <c r="L16">
        <v>24782.063999999998</v>
      </c>
      <c r="M16">
        <v>10172.168</v>
      </c>
      <c r="N16">
        <v>15785.706</v>
      </c>
      <c r="O16">
        <v>18457.351999999999</v>
      </c>
      <c r="P16">
        <v>13886.87</v>
      </c>
      <c r="Q16">
        <v>64584.141000000003</v>
      </c>
      <c r="R16">
        <v>52418.311999999998</v>
      </c>
      <c r="S16">
        <v>56922.417999999998</v>
      </c>
      <c r="T16">
        <v>68637.835999999996</v>
      </c>
      <c r="U16">
        <v>28155.403999999999</v>
      </c>
      <c r="V16">
        <v>17869.447</v>
      </c>
      <c r="W16">
        <v>21885.215</v>
      </c>
      <c r="X16">
        <v>31765.800999999999</v>
      </c>
      <c r="Y16">
        <v>29324.101999999999</v>
      </c>
      <c r="Z16">
        <v>28712.49</v>
      </c>
    </row>
    <row r="17" spans="2:26" x14ac:dyDescent="0.2">
      <c r="B17">
        <v>16</v>
      </c>
      <c r="C17">
        <v>73606.577999999994</v>
      </c>
      <c r="D17">
        <v>61796.336000000003</v>
      </c>
      <c r="E17">
        <v>51398.961000000003</v>
      </c>
      <c r="F17">
        <v>66087.085999999996</v>
      </c>
      <c r="G17">
        <v>74493.172000000006</v>
      </c>
      <c r="H17">
        <v>70140.781000000003</v>
      </c>
      <c r="I17">
        <v>63515.008000000002</v>
      </c>
      <c r="J17">
        <v>67720.422000000006</v>
      </c>
      <c r="K17">
        <v>38865.695</v>
      </c>
      <c r="L17">
        <v>57823.237999999998</v>
      </c>
      <c r="M17">
        <v>58463.296999999999</v>
      </c>
      <c r="N17">
        <v>51892.042999999998</v>
      </c>
      <c r="O17">
        <v>68685.241999999998</v>
      </c>
      <c r="P17">
        <v>35881.129000000001</v>
      </c>
      <c r="Q17">
        <v>60193.82</v>
      </c>
      <c r="R17">
        <v>60523.332000000002</v>
      </c>
      <c r="S17">
        <v>71382.968999999997</v>
      </c>
      <c r="T17">
        <v>69578.952999999994</v>
      </c>
      <c r="U17">
        <v>44161.574000000001</v>
      </c>
      <c r="V17">
        <v>56450.671999999999</v>
      </c>
      <c r="W17">
        <v>60440.358999999997</v>
      </c>
      <c r="X17">
        <v>47904.722999999998</v>
      </c>
      <c r="Y17">
        <v>56422.226999999999</v>
      </c>
      <c r="Z17">
        <v>58069.777000000002</v>
      </c>
    </row>
    <row r="20" spans="2:26" ht="29" x14ac:dyDescent="0.2">
      <c r="B20" s="4" t="s">
        <v>28</v>
      </c>
      <c r="C20" s="34" t="s">
        <v>29</v>
      </c>
      <c r="D20" s="34" t="s">
        <v>30</v>
      </c>
      <c r="E20" s="34" t="s">
        <v>441</v>
      </c>
      <c r="F20" s="3" t="s">
        <v>31</v>
      </c>
      <c r="G20" s="4" t="s">
        <v>32</v>
      </c>
      <c r="H20" s="5" t="s">
        <v>33</v>
      </c>
      <c r="I20" s="6" t="s">
        <v>34</v>
      </c>
      <c r="J20" s="7" t="s">
        <v>35</v>
      </c>
      <c r="K20" s="8" t="s">
        <v>36</v>
      </c>
      <c r="L20" s="9" t="s">
        <v>37</v>
      </c>
      <c r="M20" s="10" t="s">
        <v>38</v>
      </c>
      <c r="N20" s="11" t="s">
        <v>39</v>
      </c>
      <c r="O20" s="12" t="s">
        <v>40</v>
      </c>
      <c r="P20" s="13" t="s">
        <v>41</v>
      </c>
    </row>
    <row r="21" spans="2:26" x14ac:dyDescent="0.2">
      <c r="B21" s="15" t="s">
        <v>46</v>
      </c>
      <c r="C21" s="35">
        <v>1</v>
      </c>
      <c r="D21" s="35">
        <v>1</v>
      </c>
      <c r="E21">
        <f>INDEX($B$1:$Z$17,MATCH(C21,$B$1:$B$17,0),MATCH(D21,$B$1:$Z$1,0))</f>
        <v>741.99199999999996</v>
      </c>
      <c r="F21" s="16" t="s">
        <v>47</v>
      </c>
      <c r="G21" s="17">
        <v>1000.005</v>
      </c>
      <c r="H21" s="17">
        <v>1000.005</v>
      </c>
      <c r="I21" s="14"/>
      <c r="J21" s="14"/>
      <c r="K21" s="14"/>
      <c r="L21" s="14"/>
      <c r="M21" s="14"/>
      <c r="N21" s="14"/>
      <c r="O21" s="14"/>
      <c r="P21" s="14"/>
    </row>
    <row r="22" spans="2:26" x14ac:dyDescent="0.2">
      <c r="B22" s="15" t="s">
        <v>48</v>
      </c>
      <c r="C22" s="35">
        <v>1</v>
      </c>
      <c r="D22" s="35">
        <v>2</v>
      </c>
      <c r="E22">
        <f t="shared" ref="E22:E85" si="0">INDEX($B$1:$Z$17,MATCH(C22,$B$1:$B$17,0),MATCH(D22,$B$1:$Z$1,0))</f>
        <v>791.774</v>
      </c>
      <c r="F22" s="16" t="s">
        <v>47</v>
      </c>
      <c r="G22" s="17">
        <v>1000.005</v>
      </c>
      <c r="H22" s="17">
        <v>1000.005</v>
      </c>
      <c r="I22" s="14"/>
      <c r="J22" s="14"/>
      <c r="K22" s="14"/>
      <c r="L22" s="14"/>
      <c r="M22" s="14"/>
      <c r="N22" s="14"/>
      <c r="O22" s="14"/>
      <c r="P22" s="14"/>
    </row>
    <row r="23" spans="2:26" x14ac:dyDescent="0.2">
      <c r="B23" s="15" t="s">
        <v>49</v>
      </c>
      <c r="C23" s="35">
        <v>1</v>
      </c>
      <c r="D23" s="35">
        <v>3</v>
      </c>
      <c r="E23">
        <f t="shared" si="0"/>
        <v>1201.885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2:26" x14ac:dyDescent="0.2">
      <c r="B24" s="15" t="s">
        <v>50</v>
      </c>
      <c r="C24" s="35">
        <v>1</v>
      </c>
      <c r="D24" s="35">
        <v>4</v>
      </c>
      <c r="E24">
        <f t="shared" si="0"/>
        <v>41530.226999999999</v>
      </c>
      <c r="F24" s="18" t="s">
        <v>51</v>
      </c>
      <c r="G24" s="19">
        <v>499.62336684069999</v>
      </c>
      <c r="H24" s="14"/>
      <c r="I24" s="19">
        <v>499.62336684069999</v>
      </c>
      <c r="J24" s="14"/>
      <c r="K24" s="14"/>
      <c r="L24" s="14"/>
      <c r="M24" s="14"/>
      <c r="N24" s="14"/>
      <c r="O24" s="14"/>
      <c r="P24" s="14"/>
    </row>
    <row r="25" spans="2:26" x14ac:dyDescent="0.2">
      <c r="B25" s="15" t="s">
        <v>52</v>
      </c>
      <c r="C25" s="35">
        <v>1</v>
      </c>
      <c r="D25" s="35">
        <v>5</v>
      </c>
      <c r="E25">
        <f t="shared" si="0"/>
        <v>36381.324000000001</v>
      </c>
      <c r="F25" s="18" t="s">
        <v>51</v>
      </c>
      <c r="G25" s="19">
        <v>499.62336684069999</v>
      </c>
      <c r="H25" s="14"/>
      <c r="I25" s="19">
        <v>499.62336684069999</v>
      </c>
      <c r="J25" s="14"/>
      <c r="K25" s="14"/>
      <c r="L25" s="14"/>
      <c r="M25" s="14"/>
      <c r="N25" s="14"/>
      <c r="O25" s="14"/>
      <c r="P25" s="14"/>
    </row>
    <row r="26" spans="2:26" x14ac:dyDescent="0.2">
      <c r="B26" s="15" t="s">
        <v>53</v>
      </c>
      <c r="C26" s="35">
        <v>1</v>
      </c>
      <c r="D26" s="35">
        <v>6</v>
      </c>
      <c r="E26">
        <f t="shared" si="0"/>
        <v>32000.488000000001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2:26" x14ac:dyDescent="0.2">
      <c r="B27" s="15" t="s">
        <v>54</v>
      </c>
      <c r="C27" s="35">
        <v>1</v>
      </c>
      <c r="D27" s="35">
        <v>7</v>
      </c>
      <c r="E27">
        <f t="shared" si="0"/>
        <v>1787.4190000000001</v>
      </c>
      <c r="F27" s="20" t="s">
        <v>55</v>
      </c>
      <c r="G27" s="21">
        <v>1.999801999802</v>
      </c>
      <c r="H27" s="14"/>
      <c r="I27" s="14"/>
      <c r="J27" s="21">
        <v>1.999801999802</v>
      </c>
      <c r="K27" s="14"/>
      <c r="L27" s="14"/>
      <c r="M27" s="14"/>
      <c r="N27" s="14"/>
      <c r="O27" s="14"/>
      <c r="P27" s="14"/>
    </row>
    <row r="28" spans="2:26" x14ac:dyDescent="0.2">
      <c r="B28" s="15" t="s">
        <v>56</v>
      </c>
      <c r="C28" s="35">
        <v>1</v>
      </c>
      <c r="D28" s="35">
        <v>8</v>
      </c>
      <c r="E28">
        <f t="shared" si="0"/>
        <v>1370.1959999999999</v>
      </c>
      <c r="F28" s="20" t="s">
        <v>55</v>
      </c>
      <c r="G28" s="21">
        <v>1.999801999802</v>
      </c>
      <c r="H28" s="14"/>
      <c r="I28" s="14"/>
      <c r="J28" s="21">
        <v>1.999801999802</v>
      </c>
      <c r="K28" s="14"/>
      <c r="L28" s="14"/>
      <c r="M28" s="14"/>
      <c r="N28" s="14"/>
      <c r="O28" s="14"/>
      <c r="P28" s="14"/>
    </row>
    <row r="29" spans="2:26" x14ac:dyDescent="0.2">
      <c r="B29" s="15" t="s">
        <v>57</v>
      </c>
      <c r="C29" s="35">
        <v>1</v>
      </c>
      <c r="D29" s="35">
        <v>9</v>
      </c>
      <c r="E29">
        <f t="shared" si="0"/>
        <v>1211.367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2:26" x14ac:dyDescent="0.2">
      <c r="B30" s="15" t="s">
        <v>58</v>
      </c>
      <c r="C30" s="35">
        <v>1</v>
      </c>
      <c r="D30" s="35">
        <v>10</v>
      </c>
      <c r="E30">
        <f t="shared" si="0"/>
        <v>621.09299999999996</v>
      </c>
      <c r="F30" s="14" t="s">
        <v>59</v>
      </c>
      <c r="G30" s="14"/>
      <c r="H30" s="17">
        <v>1000.17615</v>
      </c>
      <c r="I30" s="19">
        <v>500.004456</v>
      </c>
      <c r="J30" s="14"/>
      <c r="K30" s="14"/>
      <c r="L30" s="14"/>
      <c r="M30" s="14"/>
      <c r="N30" s="14"/>
      <c r="O30" s="14"/>
      <c r="P30" s="14"/>
    </row>
    <row r="31" spans="2:26" x14ac:dyDescent="0.2">
      <c r="B31" s="15" t="s">
        <v>60</v>
      </c>
      <c r="C31" s="35">
        <v>1</v>
      </c>
      <c r="D31" s="35">
        <v>11</v>
      </c>
      <c r="E31">
        <f t="shared" si="0"/>
        <v>1197.144</v>
      </c>
      <c r="F31" s="14" t="s">
        <v>59</v>
      </c>
      <c r="G31" s="14"/>
      <c r="H31" s="17">
        <v>1000.17615</v>
      </c>
      <c r="I31" s="19">
        <v>500.004456</v>
      </c>
      <c r="J31" s="14"/>
      <c r="K31" s="14"/>
      <c r="L31" s="14"/>
      <c r="M31" s="14"/>
      <c r="N31" s="14"/>
      <c r="O31" s="14"/>
      <c r="P31" s="14"/>
    </row>
    <row r="32" spans="2:26" x14ac:dyDescent="0.2">
      <c r="B32" s="15" t="s">
        <v>61</v>
      </c>
      <c r="C32" s="35">
        <v>1</v>
      </c>
      <c r="D32" s="35">
        <v>12</v>
      </c>
      <c r="E32">
        <f t="shared" si="0"/>
        <v>341.36399999999998</v>
      </c>
      <c r="F32" s="14" t="s">
        <v>59</v>
      </c>
      <c r="G32" s="14"/>
      <c r="H32" s="17">
        <v>1000.005</v>
      </c>
      <c r="I32" s="14"/>
      <c r="J32" s="21">
        <v>1.99512</v>
      </c>
      <c r="K32" s="14"/>
      <c r="L32" s="14"/>
      <c r="M32" s="14"/>
      <c r="N32" s="14"/>
      <c r="O32" s="14"/>
      <c r="P32" s="14"/>
    </row>
    <row r="33" spans="2:16" x14ac:dyDescent="0.2">
      <c r="B33" s="15" t="s">
        <v>62</v>
      </c>
      <c r="C33" s="35">
        <v>1</v>
      </c>
      <c r="D33" s="35">
        <v>13</v>
      </c>
      <c r="E33">
        <f t="shared" si="0"/>
        <v>220.464</v>
      </c>
      <c r="F33" s="14" t="s">
        <v>59</v>
      </c>
      <c r="G33" s="14"/>
      <c r="H33" s="17">
        <v>1000.005</v>
      </c>
      <c r="I33" s="14"/>
      <c r="J33" s="21">
        <v>1.99512</v>
      </c>
      <c r="K33" s="14"/>
      <c r="L33" s="14"/>
      <c r="M33" s="14"/>
      <c r="N33" s="14"/>
      <c r="O33" s="14"/>
      <c r="P33" s="14"/>
    </row>
    <row r="34" spans="2:16" x14ac:dyDescent="0.2">
      <c r="B34" s="15" t="s">
        <v>63</v>
      </c>
      <c r="C34" s="35">
        <v>1</v>
      </c>
      <c r="D34" s="35">
        <v>14</v>
      </c>
      <c r="E34">
        <f t="shared" si="0"/>
        <v>8989.2469999999994</v>
      </c>
      <c r="F34" s="22" t="s">
        <v>64</v>
      </c>
      <c r="G34" s="23">
        <v>9.9990099990099992</v>
      </c>
      <c r="H34" s="14"/>
      <c r="I34" s="14"/>
      <c r="J34" s="14"/>
      <c r="K34" s="14"/>
      <c r="L34" s="14"/>
      <c r="M34" s="14"/>
      <c r="N34" s="14"/>
      <c r="O34" s="23">
        <v>9.9990099990099992</v>
      </c>
      <c r="P34" s="14"/>
    </row>
    <row r="35" spans="2:16" x14ac:dyDescent="0.2">
      <c r="B35" s="15" t="s">
        <v>65</v>
      </c>
      <c r="C35" s="35">
        <v>1</v>
      </c>
      <c r="D35" s="35">
        <v>15</v>
      </c>
      <c r="E35">
        <f t="shared" si="0"/>
        <v>12936.267</v>
      </c>
      <c r="F35" s="22" t="s">
        <v>64</v>
      </c>
      <c r="G35" s="23">
        <v>9.9990099990099992</v>
      </c>
      <c r="H35" s="14"/>
      <c r="I35" s="14"/>
      <c r="J35" s="14"/>
      <c r="K35" s="14"/>
      <c r="L35" s="14"/>
      <c r="M35" s="14"/>
      <c r="N35" s="14"/>
      <c r="O35" s="23">
        <v>9.9990099990099992</v>
      </c>
      <c r="P35" s="14"/>
    </row>
    <row r="36" spans="2:16" x14ac:dyDescent="0.2">
      <c r="B36" s="15" t="s">
        <v>66</v>
      </c>
      <c r="C36" s="35">
        <v>1</v>
      </c>
      <c r="D36" s="35">
        <v>16</v>
      </c>
      <c r="E36">
        <f t="shared" si="0"/>
        <v>58001.031000000003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 x14ac:dyDescent="0.2">
      <c r="B37" s="15" t="s">
        <v>67</v>
      </c>
      <c r="C37" s="35">
        <v>1</v>
      </c>
      <c r="D37" s="35">
        <v>17</v>
      </c>
      <c r="E37">
        <f t="shared" si="0"/>
        <v>68244.320000000007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 x14ac:dyDescent="0.2">
      <c r="B38" s="15" t="s">
        <v>68</v>
      </c>
      <c r="C38" s="35">
        <v>1</v>
      </c>
      <c r="D38" s="35">
        <v>18</v>
      </c>
      <c r="E38">
        <f t="shared" si="0"/>
        <v>5385.9620000000004</v>
      </c>
      <c r="F38" s="24" t="s">
        <v>69</v>
      </c>
      <c r="G38" s="25">
        <v>19.998019998019998</v>
      </c>
      <c r="H38" s="14"/>
      <c r="I38" s="14"/>
      <c r="J38" s="14"/>
      <c r="K38" s="25">
        <v>19.998019998019998</v>
      </c>
      <c r="L38" s="14"/>
      <c r="M38" s="14"/>
      <c r="N38" s="14"/>
      <c r="O38" s="14"/>
      <c r="P38" s="14"/>
    </row>
    <row r="39" spans="2:16" x14ac:dyDescent="0.2">
      <c r="B39" s="15" t="s">
        <v>70</v>
      </c>
      <c r="C39" s="35">
        <v>1</v>
      </c>
      <c r="D39" s="35">
        <v>19</v>
      </c>
      <c r="E39">
        <f t="shared" si="0"/>
        <v>1870.3889999999999</v>
      </c>
      <c r="F39" s="24" t="s">
        <v>69</v>
      </c>
      <c r="G39" s="25">
        <v>19.998019998019998</v>
      </c>
      <c r="H39" s="14"/>
      <c r="I39" s="14"/>
      <c r="J39" s="14"/>
      <c r="K39" s="25">
        <v>19.998019998019998</v>
      </c>
      <c r="L39" s="14"/>
      <c r="M39" s="14"/>
      <c r="N39" s="14"/>
      <c r="O39" s="14"/>
      <c r="P39" s="14"/>
    </row>
    <row r="40" spans="2:16" x14ac:dyDescent="0.2">
      <c r="B40" s="15" t="s">
        <v>71</v>
      </c>
      <c r="C40" s="35">
        <v>1</v>
      </c>
      <c r="D40" s="35">
        <v>20</v>
      </c>
      <c r="E40">
        <f t="shared" si="0"/>
        <v>37125.686999999998</v>
      </c>
      <c r="F40" s="26" t="s">
        <v>72</v>
      </c>
      <c r="G40" s="27">
        <v>19.998019998019998</v>
      </c>
      <c r="H40" s="14"/>
      <c r="I40" s="14"/>
      <c r="J40" s="14"/>
      <c r="K40" s="14"/>
      <c r="L40" s="27">
        <v>19.998019998019998</v>
      </c>
      <c r="M40" s="14"/>
      <c r="N40" s="14"/>
      <c r="O40" s="14"/>
      <c r="P40" s="14"/>
    </row>
    <row r="41" spans="2:16" x14ac:dyDescent="0.2">
      <c r="B41" s="15" t="s">
        <v>73</v>
      </c>
      <c r="C41" s="35">
        <v>1</v>
      </c>
      <c r="D41" s="35">
        <v>21</v>
      </c>
      <c r="E41">
        <f t="shared" si="0"/>
        <v>25680.516</v>
      </c>
      <c r="F41" s="26" t="s">
        <v>72</v>
      </c>
      <c r="G41" s="27">
        <v>19.998019998019998</v>
      </c>
      <c r="H41" s="14"/>
      <c r="I41" s="14"/>
      <c r="J41" s="14"/>
      <c r="K41" s="14"/>
      <c r="L41" s="27">
        <v>19.998019998019998</v>
      </c>
      <c r="M41" s="14"/>
      <c r="N41" s="14"/>
      <c r="O41" s="14"/>
      <c r="P41" s="14"/>
    </row>
    <row r="42" spans="2:16" x14ac:dyDescent="0.2">
      <c r="B42" s="15" t="s">
        <v>74</v>
      </c>
      <c r="C42" s="35">
        <v>1</v>
      </c>
      <c r="D42" s="35">
        <v>22</v>
      </c>
      <c r="E42">
        <f t="shared" si="0"/>
        <v>2543.6350000000002</v>
      </c>
      <c r="F42" s="14" t="s">
        <v>75</v>
      </c>
      <c r="G42" s="14"/>
      <c r="H42" s="14"/>
      <c r="I42" s="14"/>
      <c r="J42" s="14"/>
      <c r="K42" s="25">
        <v>0.17325017325020001</v>
      </c>
      <c r="L42" s="27">
        <v>0.17325017325020001</v>
      </c>
      <c r="M42" s="14"/>
      <c r="N42" s="14"/>
      <c r="O42" s="14"/>
      <c r="P42" s="28">
        <v>19.998019998019998</v>
      </c>
    </row>
    <row r="43" spans="2:16" x14ac:dyDescent="0.2">
      <c r="B43" s="15" t="s">
        <v>76</v>
      </c>
      <c r="C43" s="35">
        <v>1</v>
      </c>
      <c r="D43" s="35">
        <v>23</v>
      </c>
      <c r="E43">
        <f t="shared" si="0"/>
        <v>1680.7429999999999</v>
      </c>
      <c r="F43" s="14" t="s">
        <v>75</v>
      </c>
      <c r="G43" s="14"/>
      <c r="H43" s="14"/>
      <c r="I43" s="14"/>
      <c r="J43" s="14"/>
      <c r="K43" s="25">
        <v>0.17325017325020001</v>
      </c>
      <c r="L43" s="27">
        <v>0.17325017325020001</v>
      </c>
      <c r="M43" s="14"/>
      <c r="N43" s="14"/>
      <c r="O43" s="14"/>
      <c r="P43" s="28">
        <v>19.998019998019998</v>
      </c>
    </row>
    <row r="44" spans="2:16" x14ac:dyDescent="0.2">
      <c r="B44" s="15" t="s">
        <v>77</v>
      </c>
      <c r="C44" s="35">
        <v>1</v>
      </c>
      <c r="D44" s="35">
        <v>24</v>
      </c>
      <c r="E44">
        <f t="shared" si="0"/>
        <v>7.1120000000000001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">
      <c r="B45" s="15" t="s">
        <v>78</v>
      </c>
      <c r="C45" s="35">
        <v>2</v>
      </c>
      <c r="D45" s="35">
        <v>1</v>
      </c>
      <c r="E45">
        <f t="shared" si="0"/>
        <v>15925.57</v>
      </c>
      <c r="F45" s="16" t="s">
        <v>47</v>
      </c>
      <c r="G45" s="17">
        <v>221.26522126520001</v>
      </c>
      <c r="H45" s="17">
        <v>221.26522126520001</v>
      </c>
      <c r="I45" s="14"/>
      <c r="J45" s="14"/>
      <c r="K45" s="14"/>
      <c r="L45" s="14"/>
      <c r="M45" s="14"/>
      <c r="N45" s="14"/>
      <c r="O45" s="14"/>
      <c r="P45" s="14"/>
    </row>
    <row r="46" spans="2:16" x14ac:dyDescent="0.2">
      <c r="B46" s="15" t="s">
        <v>79</v>
      </c>
      <c r="C46" s="35">
        <v>2</v>
      </c>
      <c r="D46" s="35">
        <v>2</v>
      </c>
      <c r="E46">
        <f t="shared" si="0"/>
        <v>19846.513999999999</v>
      </c>
      <c r="F46" s="16" t="s">
        <v>47</v>
      </c>
      <c r="G46" s="17">
        <v>221.26522126520001</v>
      </c>
      <c r="H46" s="17">
        <v>221.26522126520001</v>
      </c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15" t="s">
        <v>80</v>
      </c>
      <c r="C47" s="35">
        <v>2</v>
      </c>
      <c r="D47" s="35">
        <v>3</v>
      </c>
      <c r="E47">
        <f t="shared" si="0"/>
        <v>17238.873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15" t="s">
        <v>81</v>
      </c>
      <c r="C48" s="35">
        <v>2</v>
      </c>
      <c r="D48" s="35">
        <v>4</v>
      </c>
      <c r="E48">
        <f t="shared" si="0"/>
        <v>65027.436999999998</v>
      </c>
      <c r="F48" s="18" t="s">
        <v>51</v>
      </c>
      <c r="G48" s="19">
        <v>106.4962726305</v>
      </c>
      <c r="H48" s="14"/>
      <c r="I48" s="19">
        <v>106.4962726305</v>
      </c>
      <c r="J48" s="14"/>
      <c r="K48" s="14"/>
      <c r="L48" s="14"/>
      <c r="M48" s="14"/>
      <c r="N48" s="14"/>
      <c r="O48" s="14"/>
      <c r="P48" s="14"/>
    </row>
    <row r="49" spans="2:16" x14ac:dyDescent="0.2">
      <c r="B49" s="15" t="s">
        <v>82</v>
      </c>
      <c r="C49" s="35">
        <v>2</v>
      </c>
      <c r="D49" s="35">
        <v>5</v>
      </c>
      <c r="E49">
        <f t="shared" si="0"/>
        <v>86327.116999999998</v>
      </c>
      <c r="F49" s="18" t="s">
        <v>51</v>
      </c>
      <c r="G49" s="19">
        <v>106.4962726305</v>
      </c>
      <c r="H49" s="14"/>
      <c r="I49" s="19">
        <v>106.4962726305</v>
      </c>
      <c r="J49" s="14"/>
      <c r="K49" s="14"/>
      <c r="L49" s="14"/>
      <c r="M49" s="14"/>
      <c r="N49" s="14"/>
      <c r="O49" s="14"/>
      <c r="P49" s="14"/>
    </row>
    <row r="50" spans="2:16" x14ac:dyDescent="0.2">
      <c r="B50" s="15" t="s">
        <v>83</v>
      </c>
      <c r="C50" s="35">
        <v>2</v>
      </c>
      <c r="D50" s="35">
        <v>6</v>
      </c>
      <c r="E50">
        <f t="shared" si="0"/>
        <v>77572.554999999993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15" t="s">
        <v>84</v>
      </c>
      <c r="C51" s="35">
        <v>2</v>
      </c>
      <c r="D51" s="35">
        <v>7</v>
      </c>
      <c r="E51">
        <f t="shared" si="0"/>
        <v>3003.5279999999998</v>
      </c>
      <c r="F51" s="20" t="s">
        <v>55</v>
      </c>
      <c r="G51" s="21">
        <v>0.63360063360060004</v>
      </c>
      <c r="H51" s="14"/>
      <c r="I51" s="14"/>
      <c r="J51" s="21">
        <v>0.63360063360060004</v>
      </c>
      <c r="K51" s="14"/>
      <c r="L51" s="14"/>
      <c r="M51" s="14"/>
      <c r="N51" s="14"/>
      <c r="O51" s="14"/>
      <c r="P51" s="14"/>
    </row>
    <row r="52" spans="2:16" x14ac:dyDescent="0.2">
      <c r="B52" s="15" t="s">
        <v>85</v>
      </c>
      <c r="C52" s="35">
        <v>2</v>
      </c>
      <c r="D52" s="35">
        <v>8</v>
      </c>
      <c r="E52">
        <f t="shared" si="0"/>
        <v>1796.9010000000001</v>
      </c>
      <c r="F52" s="20" t="s">
        <v>55</v>
      </c>
      <c r="G52" s="21">
        <v>0.63360063360060004</v>
      </c>
      <c r="H52" s="14"/>
      <c r="I52" s="14"/>
      <c r="J52" s="21">
        <v>0.63360063360060004</v>
      </c>
      <c r="K52" s="14"/>
      <c r="L52" s="14"/>
      <c r="M52" s="14"/>
      <c r="N52" s="14"/>
      <c r="O52" s="14"/>
      <c r="P52" s="14"/>
    </row>
    <row r="53" spans="2:16" x14ac:dyDescent="0.2">
      <c r="B53" s="15" t="s">
        <v>86</v>
      </c>
      <c r="C53" s="35">
        <v>2</v>
      </c>
      <c r="D53" s="35">
        <v>9</v>
      </c>
      <c r="E53">
        <f t="shared" si="0"/>
        <v>1467.39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15" t="s">
        <v>87</v>
      </c>
      <c r="C54" s="35">
        <v>2</v>
      </c>
      <c r="D54" s="35">
        <v>10</v>
      </c>
      <c r="E54">
        <f t="shared" si="0"/>
        <v>15401.672</v>
      </c>
      <c r="F54" s="14" t="s">
        <v>59</v>
      </c>
      <c r="G54" s="14"/>
      <c r="H54" s="17">
        <v>221.23892617449999</v>
      </c>
      <c r="I54" s="19">
        <v>106.5328841961</v>
      </c>
      <c r="J54" s="14"/>
      <c r="K54" s="14"/>
      <c r="L54" s="14"/>
      <c r="M54" s="14"/>
      <c r="N54" s="14"/>
      <c r="O54" s="14"/>
      <c r="P54" s="14"/>
    </row>
    <row r="55" spans="2:16" x14ac:dyDescent="0.2">
      <c r="B55" s="15" t="s">
        <v>88</v>
      </c>
      <c r="C55" s="35">
        <v>2</v>
      </c>
      <c r="D55" s="35">
        <v>11</v>
      </c>
      <c r="E55">
        <f t="shared" si="0"/>
        <v>12355.474</v>
      </c>
      <c r="F55" s="14" t="s">
        <v>59</v>
      </c>
      <c r="G55" s="14"/>
      <c r="H55" s="17">
        <v>221.23892617449999</v>
      </c>
      <c r="I55" s="19">
        <v>106.5328841961</v>
      </c>
      <c r="J55" s="14"/>
      <c r="K55" s="14"/>
      <c r="L55" s="14"/>
      <c r="M55" s="14"/>
      <c r="N55" s="14"/>
      <c r="O55" s="14"/>
      <c r="P55" s="14"/>
    </row>
    <row r="56" spans="2:16" x14ac:dyDescent="0.2">
      <c r="B56" s="15" t="s">
        <v>89</v>
      </c>
      <c r="C56" s="35">
        <v>2</v>
      </c>
      <c r="D56" s="35">
        <v>12</v>
      </c>
      <c r="E56">
        <f t="shared" si="0"/>
        <v>1690.2249999999999</v>
      </c>
      <c r="F56" s="14" t="s">
        <v>59</v>
      </c>
      <c r="G56" s="14"/>
      <c r="H56" s="17">
        <v>221.26522126520001</v>
      </c>
      <c r="I56" s="14"/>
      <c r="J56" s="21">
        <v>0.63360063360060004</v>
      </c>
      <c r="K56" s="14"/>
      <c r="L56" s="14"/>
      <c r="M56" s="14"/>
      <c r="N56" s="14"/>
      <c r="O56" s="14"/>
      <c r="P56" s="14"/>
    </row>
    <row r="57" spans="2:16" x14ac:dyDescent="0.2">
      <c r="B57" s="15" t="s">
        <v>90</v>
      </c>
      <c r="C57" s="35">
        <v>2</v>
      </c>
      <c r="D57" s="35">
        <v>13</v>
      </c>
      <c r="E57">
        <f t="shared" si="0"/>
        <v>1820.607</v>
      </c>
      <c r="F57" s="14" t="s">
        <v>59</v>
      </c>
      <c r="G57" s="14"/>
      <c r="H57" s="17">
        <v>221.26522126520001</v>
      </c>
      <c r="I57" s="14"/>
      <c r="J57" s="21">
        <v>0.63360063360060004</v>
      </c>
      <c r="K57" s="14"/>
      <c r="L57" s="14"/>
      <c r="M57" s="14"/>
      <c r="N57" s="14"/>
      <c r="O57" s="14"/>
      <c r="P57" s="14"/>
    </row>
    <row r="58" spans="2:16" x14ac:dyDescent="0.2">
      <c r="B58" s="15" t="s">
        <v>91</v>
      </c>
      <c r="C58" s="35">
        <v>2</v>
      </c>
      <c r="D58" s="35">
        <v>14</v>
      </c>
      <c r="E58">
        <f t="shared" si="0"/>
        <v>10674.731</v>
      </c>
      <c r="F58" s="22" t="s">
        <v>64</v>
      </c>
      <c r="G58" s="23">
        <v>9.9990099990099992</v>
      </c>
      <c r="H58" s="14"/>
      <c r="I58" s="14"/>
      <c r="J58" s="14"/>
      <c r="K58" s="14"/>
      <c r="L58" s="14"/>
      <c r="M58" s="14"/>
      <c r="N58" s="14"/>
      <c r="O58" s="23">
        <v>9.9990099990099992</v>
      </c>
      <c r="P58" s="14"/>
    </row>
    <row r="59" spans="2:16" x14ac:dyDescent="0.2">
      <c r="B59" s="15" t="s">
        <v>92</v>
      </c>
      <c r="C59" s="35">
        <v>2</v>
      </c>
      <c r="D59" s="35">
        <v>15</v>
      </c>
      <c r="E59">
        <f t="shared" si="0"/>
        <v>11999.887000000001</v>
      </c>
      <c r="F59" s="22" t="s">
        <v>64</v>
      </c>
      <c r="G59" s="23">
        <v>9.9990099990099992</v>
      </c>
      <c r="H59" s="14"/>
      <c r="I59" s="14"/>
      <c r="J59" s="14"/>
      <c r="K59" s="14"/>
      <c r="L59" s="14"/>
      <c r="M59" s="14"/>
      <c r="N59" s="14"/>
      <c r="O59" s="23">
        <v>9.9990099990099992</v>
      </c>
      <c r="P59" s="14"/>
    </row>
    <row r="60" spans="2:16" x14ac:dyDescent="0.2">
      <c r="B60" s="15" t="s">
        <v>93</v>
      </c>
      <c r="C60" s="35">
        <v>2</v>
      </c>
      <c r="D60" s="35">
        <v>16</v>
      </c>
      <c r="E60">
        <f t="shared" si="0"/>
        <v>48985.707000000002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2:16" x14ac:dyDescent="0.2">
      <c r="B61" s="15" t="s">
        <v>94</v>
      </c>
      <c r="C61" s="35">
        <v>2</v>
      </c>
      <c r="D61" s="35">
        <v>17</v>
      </c>
      <c r="E61">
        <f t="shared" si="0"/>
        <v>70740.539000000004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">
      <c r="B62" s="15" t="s">
        <v>95</v>
      </c>
      <c r="C62" s="35">
        <v>2</v>
      </c>
      <c r="D62" s="35">
        <v>18</v>
      </c>
      <c r="E62">
        <f t="shared" si="0"/>
        <v>55597.262000000002</v>
      </c>
      <c r="F62" s="24" t="s">
        <v>69</v>
      </c>
      <c r="G62" s="25">
        <v>6.1380061380060003</v>
      </c>
      <c r="H62" s="14"/>
      <c r="I62" s="14"/>
      <c r="J62" s="14"/>
      <c r="K62" s="25">
        <v>6.1380061380060003</v>
      </c>
      <c r="L62" s="14"/>
      <c r="M62" s="14"/>
      <c r="N62" s="14"/>
      <c r="O62" s="14"/>
      <c r="P62" s="14"/>
    </row>
    <row r="63" spans="2:16" x14ac:dyDescent="0.2">
      <c r="B63" s="15" t="s">
        <v>96</v>
      </c>
      <c r="C63" s="35">
        <v>2</v>
      </c>
      <c r="D63" s="35">
        <v>19</v>
      </c>
      <c r="E63">
        <f t="shared" si="0"/>
        <v>54423.824000000001</v>
      </c>
      <c r="F63" s="24" t="s">
        <v>69</v>
      </c>
      <c r="G63" s="25">
        <v>6.1380061380060003</v>
      </c>
      <c r="H63" s="14"/>
      <c r="I63" s="14"/>
      <c r="J63" s="14"/>
      <c r="K63" s="25">
        <v>6.1380061380060003</v>
      </c>
      <c r="L63" s="14"/>
      <c r="M63" s="14"/>
      <c r="N63" s="14"/>
      <c r="O63" s="14"/>
      <c r="P63" s="14"/>
    </row>
    <row r="64" spans="2:16" x14ac:dyDescent="0.2">
      <c r="B64" s="15" t="s">
        <v>97</v>
      </c>
      <c r="C64" s="35">
        <v>2</v>
      </c>
      <c r="D64" s="35">
        <v>20</v>
      </c>
      <c r="E64">
        <f t="shared" si="0"/>
        <v>40430.277000000002</v>
      </c>
      <c r="F64" s="26" t="s">
        <v>72</v>
      </c>
      <c r="G64" s="27">
        <v>6.1380061380060003</v>
      </c>
      <c r="H64" s="14"/>
      <c r="I64" s="14"/>
      <c r="J64" s="14"/>
      <c r="K64" s="14"/>
      <c r="L64" s="27">
        <v>6.1380061380060003</v>
      </c>
      <c r="M64" s="14"/>
      <c r="N64" s="14"/>
      <c r="O64" s="14"/>
      <c r="P64" s="14"/>
    </row>
    <row r="65" spans="2:16" x14ac:dyDescent="0.2">
      <c r="B65" s="15" t="s">
        <v>98</v>
      </c>
      <c r="C65" s="35">
        <v>2</v>
      </c>
      <c r="D65" s="35">
        <v>21</v>
      </c>
      <c r="E65">
        <f t="shared" si="0"/>
        <v>59150.766000000003</v>
      </c>
      <c r="F65" s="26" t="s">
        <v>72</v>
      </c>
      <c r="G65" s="27">
        <v>6.1380061380060003</v>
      </c>
      <c r="H65" s="14"/>
      <c r="I65" s="14"/>
      <c r="J65" s="14"/>
      <c r="K65" s="14"/>
      <c r="L65" s="27">
        <v>6.1380061380060003</v>
      </c>
      <c r="M65" s="14"/>
      <c r="N65" s="14"/>
      <c r="O65" s="14"/>
      <c r="P65" s="14"/>
    </row>
    <row r="66" spans="2:16" x14ac:dyDescent="0.2">
      <c r="B66" s="15" t="s">
        <v>99</v>
      </c>
      <c r="C66" s="35">
        <v>2</v>
      </c>
      <c r="D66" s="35">
        <v>22</v>
      </c>
      <c r="E66">
        <f t="shared" si="0"/>
        <v>2579.1930000000002</v>
      </c>
      <c r="F66" s="14" t="s">
        <v>75</v>
      </c>
      <c r="G66" s="14"/>
      <c r="H66" s="14"/>
      <c r="I66" s="14"/>
      <c r="J66" s="14"/>
      <c r="K66" s="25">
        <v>0.17325017325020001</v>
      </c>
      <c r="L66" s="27">
        <v>0.17325017325020001</v>
      </c>
      <c r="M66" s="14"/>
      <c r="N66" s="14"/>
      <c r="O66" s="14"/>
      <c r="P66" s="28">
        <v>6.1380061380060003</v>
      </c>
    </row>
    <row r="67" spans="2:16" x14ac:dyDescent="0.2">
      <c r="B67" s="15" t="s">
        <v>100</v>
      </c>
      <c r="C67" s="35">
        <v>2</v>
      </c>
      <c r="D67" s="35">
        <v>23</v>
      </c>
      <c r="E67">
        <f t="shared" si="0"/>
        <v>3845.0839999999998</v>
      </c>
      <c r="F67" s="14" t="s">
        <v>75</v>
      </c>
      <c r="G67" s="14"/>
      <c r="H67" s="14"/>
      <c r="I67" s="14"/>
      <c r="J67" s="14"/>
      <c r="K67" s="25">
        <v>0.17325017325020001</v>
      </c>
      <c r="L67" s="27">
        <v>0.17325017325020001</v>
      </c>
      <c r="M67" s="14"/>
      <c r="N67" s="14"/>
      <c r="O67" s="14"/>
      <c r="P67" s="28">
        <v>6.1380061380060003</v>
      </c>
    </row>
    <row r="68" spans="2:16" x14ac:dyDescent="0.2">
      <c r="B68" s="15" t="s">
        <v>101</v>
      </c>
      <c r="C68" s="35">
        <v>2</v>
      </c>
      <c r="D68" s="35">
        <v>24</v>
      </c>
      <c r="E68">
        <f t="shared" si="0"/>
        <v>16.594000000000001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2:16" x14ac:dyDescent="0.2">
      <c r="B69" s="15" t="s">
        <v>102</v>
      </c>
      <c r="C69" s="35">
        <v>3</v>
      </c>
      <c r="D69" s="35">
        <v>1</v>
      </c>
      <c r="E69">
        <f t="shared" si="0"/>
        <v>14939.407999999999</v>
      </c>
      <c r="F69" s="16" t="s">
        <v>47</v>
      </c>
      <c r="G69" s="17">
        <v>49.005049005049997</v>
      </c>
      <c r="H69" s="17">
        <v>49.005049005049997</v>
      </c>
      <c r="I69" s="14"/>
      <c r="J69" s="14"/>
      <c r="K69" s="14"/>
      <c r="L69" s="14"/>
      <c r="M69" s="14"/>
      <c r="N69" s="14"/>
      <c r="O69" s="14"/>
      <c r="P69" s="14"/>
    </row>
    <row r="70" spans="2:16" x14ac:dyDescent="0.2">
      <c r="B70" s="15" t="s">
        <v>103</v>
      </c>
      <c r="C70" s="35">
        <v>3</v>
      </c>
      <c r="D70" s="35">
        <v>2</v>
      </c>
      <c r="E70">
        <f t="shared" si="0"/>
        <v>10195.874</v>
      </c>
      <c r="F70" s="16" t="s">
        <v>47</v>
      </c>
      <c r="G70" s="17">
        <v>49.005049005049997</v>
      </c>
      <c r="H70" s="17">
        <v>49.005049005049997</v>
      </c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15" t="s">
        <v>104</v>
      </c>
      <c r="C71" s="35">
        <v>3</v>
      </c>
      <c r="D71" s="35">
        <v>3</v>
      </c>
      <c r="E71">
        <f t="shared" si="0"/>
        <v>40679.186999999998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15" t="s">
        <v>105</v>
      </c>
      <c r="C72" s="35">
        <v>3</v>
      </c>
      <c r="D72" s="35">
        <v>4</v>
      </c>
      <c r="E72">
        <f t="shared" si="0"/>
        <v>44291.957000000002</v>
      </c>
      <c r="F72" s="18" t="s">
        <v>51</v>
      </c>
      <c r="G72" s="19">
        <v>22.727863061379999</v>
      </c>
      <c r="H72" s="14"/>
      <c r="I72" s="19">
        <v>22.727863061379999</v>
      </c>
      <c r="J72" s="14"/>
      <c r="K72" s="14"/>
      <c r="L72" s="14"/>
      <c r="M72" s="14"/>
      <c r="N72" s="14"/>
      <c r="O72" s="14"/>
      <c r="P72" s="14"/>
    </row>
    <row r="73" spans="2:16" x14ac:dyDescent="0.2">
      <c r="B73" s="15" t="s">
        <v>106</v>
      </c>
      <c r="C73" s="35">
        <v>3</v>
      </c>
      <c r="D73" s="35">
        <v>5</v>
      </c>
      <c r="E73">
        <f t="shared" si="0"/>
        <v>56509.936999999998</v>
      </c>
      <c r="F73" s="18" t="s">
        <v>51</v>
      </c>
      <c r="G73" s="19">
        <v>22.727863061379999</v>
      </c>
      <c r="H73" s="14"/>
      <c r="I73" s="19">
        <v>22.727863061379999</v>
      </c>
      <c r="J73" s="14"/>
      <c r="K73" s="14"/>
      <c r="L73" s="14"/>
      <c r="M73" s="14"/>
      <c r="N73" s="14"/>
      <c r="O73" s="14"/>
      <c r="P73" s="14"/>
    </row>
    <row r="74" spans="2:16" x14ac:dyDescent="0.2">
      <c r="B74" s="15" t="s">
        <v>107</v>
      </c>
      <c r="C74" s="35">
        <v>3</v>
      </c>
      <c r="D74" s="35">
        <v>6</v>
      </c>
      <c r="E74">
        <f t="shared" si="0"/>
        <v>90283.616999999998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15" t="s">
        <v>108</v>
      </c>
      <c r="C75" s="35">
        <v>3</v>
      </c>
      <c r="D75" s="35">
        <v>7</v>
      </c>
      <c r="E75">
        <f t="shared" si="0"/>
        <v>2432.2170000000001</v>
      </c>
      <c r="F75" s="20" t="s">
        <v>55</v>
      </c>
      <c r="G75" s="21">
        <v>0.1980001980002</v>
      </c>
      <c r="H75" s="14"/>
      <c r="I75" s="14"/>
      <c r="J75" s="21">
        <v>0.1980001980002</v>
      </c>
      <c r="K75" s="14"/>
      <c r="L75" s="14"/>
      <c r="M75" s="14"/>
      <c r="N75" s="14"/>
      <c r="O75" s="14"/>
      <c r="P75" s="14"/>
    </row>
    <row r="76" spans="2:16" x14ac:dyDescent="0.2">
      <c r="B76" s="15" t="s">
        <v>109</v>
      </c>
      <c r="C76" s="35">
        <v>3</v>
      </c>
      <c r="D76" s="35">
        <v>8</v>
      </c>
      <c r="E76">
        <f t="shared" si="0"/>
        <v>2254.424</v>
      </c>
      <c r="F76" s="20" t="s">
        <v>55</v>
      </c>
      <c r="G76" s="21">
        <v>0.1980001980002</v>
      </c>
      <c r="H76" s="14"/>
      <c r="I76" s="14"/>
      <c r="J76" s="21">
        <v>0.1980001980002</v>
      </c>
      <c r="K76" s="14"/>
      <c r="L76" s="14"/>
      <c r="M76" s="14"/>
      <c r="N76" s="14"/>
      <c r="O76" s="14"/>
      <c r="P76" s="14"/>
    </row>
    <row r="77" spans="2:16" x14ac:dyDescent="0.2">
      <c r="B77" s="15" t="s">
        <v>110</v>
      </c>
      <c r="C77" s="35">
        <v>3</v>
      </c>
      <c r="D77" s="35">
        <v>9</v>
      </c>
      <c r="E77">
        <f t="shared" si="0"/>
        <v>2233.0880000000002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15" t="s">
        <v>111</v>
      </c>
      <c r="C78" s="35">
        <v>3</v>
      </c>
      <c r="D78" s="35">
        <v>10</v>
      </c>
      <c r="E78">
        <f t="shared" si="0"/>
        <v>42582.766000000003</v>
      </c>
      <c r="F78" s="14" t="s">
        <v>59</v>
      </c>
      <c r="G78" s="14"/>
      <c r="H78" s="17">
        <v>48.851350877889999</v>
      </c>
      <c r="I78" s="19">
        <v>22.753456120429998</v>
      </c>
      <c r="J78" s="14"/>
      <c r="K78" s="14"/>
      <c r="L78" s="14"/>
      <c r="M78" s="14"/>
      <c r="N78" s="14"/>
      <c r="O78" s="14"/>
      <c r="P78" s="14"/>
    </row>
    <row r="79" spans="2:16" x14ac:dyDescent="0.2">
      <c r="B79" s="15" t="s">
        <v>112</v>
      </c>
      <c r="C79" s="35">
        <v>3</v>
      </c>
      <c r="D79" s="35">
        <v>11</v>
      </c>
      <c r="E79">
        <f t="shared" si="0"/>
        <v>34826.222999999998</v>
      </c>
      <c r="F79" s="14" t="s">
        <v>59</v>
      </c>
      <c r="G79" s="14"/>
      <c r="H79" s="17">
        <v>48.851350877889999</v>
      </c>
      <c r="I79" s="19">
        <v>22.753456120429998</v>
      </c>
      <c r="J79" s="14"/>
      <c r="K79" s="14"/>
      <c r="L79" s="14"/>
      <c r="M79" s="14"/>
      <c r="N79" s="14"/>
      <c r="O79" s="14"/>
      <c r="P79" s="14"/>
    </row>
    <row r="80" spans="2:16" x14ac:dyDescent="0.2">
      <c r="B80" s="15" t="s">
        <v>113</v>
      </c>
      <c r="C80" s="35">
        <v>3</v>
      </c>
      <c r="D80" s="35">
        <v>12</v>
      </c>
      <c r="E80">
        <f t="shared" si="0"/>
        <v>7898.78</v>
      </c>
      <c r="F80" s="14" t="s">
        <v>59</v>
      </c>
      <c r="G80" s="14"/>
      <c r="H80" s="17">
        <v>49.005049005049997</v>
      </c>
      <c r="I80" s="14"/>
      <c r="J80" s="21">
        <v>0.1980001980002</v>
      </c>
      <c r="K80" s="14"/>
      <c r="L80" s="14"/>
      <c r="M80" s="14"/>
      <c r="N80" s="14"/>
      <c r="O80" s="14"/>
      <c r="P80" s="14"/>
    </row>
    <row r="81" spans="2:16" x14ac:dyDescent="0.2">
      <c r="B81" s="15" t="s">
        <v>114</v>
      </c>
      <c r="C81" s="35">
        <v>3</v>
      </c>
      <c r="D81" s="35">
        <v>13</v>
      </c>
      <c r="E81">
        <f t="shared" si="0"/>
        <v>4572.8530000000001</v>
      </c>
      <c r="F81" s="14" t="s">
        <v>59</v>
      </c>
      <c r="G81" s="14"/>
      <c r="H81" s="17">
        <v>49.005049005049997</v>
      </c>
      <c r="I81" s="14"/>
      <c r="J81" s="21">
        <v>0.1980001980002</v>
      </c>
      <c r="K81" s="14"/>
      <c r="L81" s="14"/>
      <c r="M81" s="14"/>
      <c r="N81" s="14"/>
      <c r="O81" s="14"/>
      <c r="P81" s="14"/>
    </row>
    <row r="82" spans="2:16" x14ac:dyDescent="0.2">
      <c r="B82" s="15" t="s">
        <v>115</v>
      </c>
      <c r="C82" s="35">
        <v>3</v>
      </c>
      <c r="D82" s="35">
        <v>14</v>
      </c>
      <c r="E82">
        <f t="shared" si="0"/>
        <v>16511.103999999999</v>
      </c>
      <c r="F82" s="22" t="s">
        <v>64</v>
      </c>
      <c r="G82" s="23">
        <v>9.9990099990099992</v>
      </c>
      <c r="H82" s="14"/>
      <c r="I82" s="14"/>
      <c r="J82" s="14"/>
      <c r="K82" s="14"/>
      <c r="L82" s="14"/>
      <c r="M82" s="14"/>
      <c r="N82" s="14"/>
      <c r="O82" s="23">
        <v>9.9990099990099992</v>
      </c>
      <c r="P82" s="14"/>
    </row>
    <row r="83" spans="2:16" x14ac:dyDescent="0.2">
      <c r="B83" s="15" t="s">
        <v>116</v>
      </c>
      <c r="C83" s="35">
        <v>3</v>
      </c>
      <c r="D83" s="35">
        <v>15</v>
      </c>
      <c r="E83">
        <f t="shared" si="0"/>
        <v>13803.898999999999</v>
      </c>
      <c r="F83" s="22" t="s">
        <v>64</v>
      </c>
      <c r="G83" s="23">
        <v>9.9990099990099992</v>
      </c>
      <c r="H83" s="14"/>
      <c r="I83" s="14"/>
      <c r="J83" s="14"/>
      <c r="K83" s="14"/>
      <c r="L83" s="14"/>
      <c r="M83" s="14"/>
      <c r="N83" s="14"/>
      <c r="O83" s="23">
        <v>9.9990099990099992</v>
      </c>
      <c r="P83" s="14"/>
    </row>
    <row r="84" spans="2:16" x14ac:dyDescent="0.2">
      <c r="B84" s="15" t="s">
        <v>117</v>
      </c>
      <c r="C84" s="35">
        <v>3</v>
      </c>
      <c r="D84" s="35">
        <v>16</v>
      </c>
      <c r="E84">
        <f t="shared" si="0"/>
        <v>74718.375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2:16" x14ac:dyDescent="0.2">
      <c r="B85" s="15" t="s">
        <v>118</v>
      </c>
      <c r="C85" s="35">
        <v>3</v>
      </c>
      <c r="D85" s="35">
        <v>17</v>
      </c>
      <c r="E85">
        <f t="shared" si="0"/>
        <v>56988.792999999998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2:16" x14ac:dyDescent="0.2">
      <c r="B86" s="15" t="s">
        <v>119</v>
      </c>
      <c r="C86" s="35">
        <v>3</v>
      </c>
      <c r="D86" s="35">
        <v>18</v>
      </c>
      <c r="E86">
        <f t="shared" ref="E86:E149" si="1">INDEX($B$1:$Z$17,MATCH(C86,$B$1:$B$17,0),MATCH(D86,$B$1:$Z$1,0))</f>
        <v>64126.616999999998</v>
      </c>
      <c r="F86" s="24" t="s">
        <v>69</v>
      </c>
      <c r="G86" s="25">
        <v>1.8810018810019999</v>
      </c>
      <c r="H86" s="14"/>
      <c r="I86" s="14"/>
      <c r="J86" s="14"/>
      <c r="K86" s="25">
        <v>1.8810018810019999</v>
      </c>
      <c r="L86" s="14"/>
      <c r="M86" s="14"/>
      <c r="N86" s="14"/>
      <c r="O86" s="14"/>
      <c r="P86" s="14"/>
    </row>
    <row r="87" spans="2:16" x14ac:dyDescent="0.2">
      <c r="B87" s="15" t="s">
        <v>120</v>
      </c>
      <c r="C87" s="35">
        <v>3</v>
      </c>
      <c r="D87" s="35">
        <v>19</v>
      </c>
      <c r="E87">
        <f t="shared" si="1"/>
        <v>54563.688000000002</v>
      </c>
      <c r="F87" s="24" t="s">
        <v>69</v>
      </c>
      <c r="G87" s="25">
        <v>1.8810018810019999</v>
      </c>
      <c r="H87" s="14"/>
      <c r="I87" s="14"/>
      <c r="J87" s="14"/>
      <c r="K87" s="25">
        <v>1.8810018810019999</v>
      </c>
      <c r="L87" s="14"/>
      <c r="M87" s="14"/>
      <c r="N87" s="14"/>
      <c r="O87" s="14"/>
      <c r="P87" s="14"/>
    </row>
    <row r="88" spans="2:16" x14ac:dyDescent="0.2">
      <c r="B88" s="15" t="s">
        <v>121</v>
      </c>
      <c r="C88" s="35">
        <v>3</v>
      </c>
      <c r="D88" s="35">
        <v>20</v>
      </c>
      <c r="E88">
        <f t="shared" si="1"/>
        <v>54577.91</v>
      </c>
      <c r="F88" s="26" t="s">
        <v>72</v>
      </c>
      <c r="G88" s="27">
        <v>1.8810018810019999</v>
      </c>
      <c r="H88" s="14"/>
      <c r="I88" s="14"/>
      <c r="J88" s="14"/>
      <c r="K88" s="14"/>
      <c r="L88" s="27">
        <v>1.8810018810019999</v>
      </c>
      <c r="M88" s="14"/>
      <c r="N88" s="14"/>
      <c r="O88" s="14"/>
      <c r="P88" s="14"/>
    </row>
    <row r="89" spans="2:16" x14ac:dyDescent="0.2">
      <c r="B89" s="15" t="s">
        <v>122</v>
      </c>
      <c r="C89" s="35">
        <v>3</v>
      </c>
      <c r="D89" s="35">
        <v>21</v>
      </c>
      <c r="E89">
        <f t="shared" si="1"/>
        <v>49898.383000000002</v>
      </c>
      <c r="F89" s="26" t="s">
        <v>72</v>
      </c>
      <c r="G89" s="27">
        <v>1.8810018810019999</v>
      </c>
      <c r="H89" s="14"/>
      <c r="I89" s="14"/>
      <c r="J89" s="14"/>
      <c r="K89" s="14"/>
      <c r="L89" s="27">
        <v>1.8810018810019999</v>
      </c>
      <c r="M89" s="14"/>
      <c r="N89" s="14"/>
      <c r="O89" s="14"/>
      <c r="P89" s="14"/>
    </row>
    <row r="90" spans="2:16" x14ac:dyDescent="0.2">
      <c r="B90" s="15" t="s">
        <v>123</v>
      </c>
      <c r="C90" s="35">
        <v>3</v>
      </c>
      <c r="D90" s="35">
        <v>22</v>
      </c>
      <c r="E90">
        <f t="shared" si="1"/>
        <v>6677.93</v>
      </c>
      <c r="F90" s="14" t="s">
        <v>75</v>
      </c>
      <c r="G90" s="14"/>
      <c r="H90" s="14"/>
      <c r="I90" s="14"/>
      <c r="J90" s="14"/>
      <c r="K90" s="25">
        <v>0.17325017325020001</v>
      </c>
      <c r="L90" s="27">
        <v>0.17325017325020001</v>
      </c>
      <c r="M90" s="14"/>
      <c r="N90" s="14"/>
      <c r="O90" s="14"/>
      <c r="P90" s="28">
        <v>1.8810018810019999</v>
      </c>
    </row>
    <row r="91" spans="2:16" x14ac:dyDescent="0.2">
      <c r="B91" s="15" t="s">
        <v>124</v>
      </c>
      <c r="C91" s="35">
        <v>3</v>
      </c>
      <c r="D91" s="35">
        <v>23</v>
      </c>
      <c r="E91">
        <f t="shared" si="1"/>
        <v>3212.1390000000001</v>
      </c>
      <c r="F91" s="14" t="s">
        <v>75</v>
      </c>
      <c r="G91" s="14"/>
      <c r="H91" s="14"/>
      <c r="I91" s="14"/>
      <c r="J91" s="14"/>
      <c r="K91" s="25">
        <v>0.17325017325020001</v>
      </c>
      <c r="L91" s="27">
        <v>0.17325017325020001</v>
      </c>
      <c r="M91" s="14"/>
      <c r="N91" s="14"/>
      <c r="O91" s="14"/>
      <c r="P91" s="28">
        <v>1.8810018810019999</v>
      </c>
    </row>
    <row r="92" spans="2:16" x14ac:dyDescent="0.2">
      <c r="B92" s="15" t="s">
        <v>125</v>
      </c>
      <c r="C92" s="35">
        <v>3</v>
      </c>
      <c r="D92" s="35">
        <v>24</v>
      </c>
      <c r="E92">
        <f t="shared" si="1"/>
        <v>28.446999999999999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2:16" x14ac:dyDescent="0.2">
      <c r="B93" s="15" t="s">
        <v>126</v>
      </c>
      <c r="C93" s="35">
        <v>4</v>
      </c>
      <c r="D93" s="35">
        <v>1</v>
      </c>
      <c r="E93">
        <f t="shared" si="1"/>
        <v>34700.582000000002</v>
      </c>
      <c r="F93" s="16" t="s">
        <v>47</v>
      </c>
      <c r="G93" s="17">
        <v>10.89001089001</v>
      </c>
      <c r="H93" s="17">
        <v>10.89001089001</v>
      </c>
      <c r="I93" s="14"/>
      <c r="J93" s="14"/>
      <c r="K93" s="14"/>
      <c r="L93" s="14"/>
      <c r="M93" s="14"/>
      <c r="N93" s="14"/>
      <c r="O93" s="14"/>
      <c r="P93" s="14"/>
    </row>
    <row r="94" spans="2:16" x14ac:dyDescent="0.2">
      <c r="B94" s="15" t="s">
        <v>127</v>
      </c>
      <c r="C94" s="35">
        <v>4</v>
      </c>
      <c r="D94" s="35">
        <v>2</v>
      </c>
      <c r="E94">
        <f t="shared" si="1"/>
        <v>26104.85</v>
      </c>
      <c r="F94" s="16" t="s">
        <v>47</v>
      </c>
      <c r="G94" s="17">
        <v>10.89001089001</v>
      </c>
      <c r="H94" s="17">
        <v>10.89001089001</v>
      </c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15" t="s">
        <v>128</v>
      </c>
      <c r="C95" s="35">
        <v>4</v>
      </c>
      <c r="D95" s="35">
        <v>3</v>
      </c>
      <c r="E95">
        <f t="shared" si="1"/>
        <v>34022.593999999997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15" t="s">
        <v>129</v>
      </c>
      <c r="C96" s="35">
        <v>4</v>
      </c>
      <c r="D96" s="35">
        <v>4</v>
      </c>
      <c r="E96">
        <f t="shared" si="1"/>
        <v>55336.5</v>
      </c>
      <c r="F96" s="18" t="s">
        <v>51</v>
      </c>
      <c r="G96" s="19">
        <v>4.8051529543260001</v>
      </c>
      <c r="H96" s="14"/>
      <c r="I96" s="19">
        <v>4.8051529543260001</v>
      </c>
      <c r="J96" s="14"/>
      <c r="K96" s="14"/>
      <c r="L96" s="14"/>
      <c r="M96" s="14"/>
      <c r="N96" s="14"/>
      <c r="O96" s="14"/>
      <c r="P96" s="14"/>
    </row>
    <row r="97" spans="2:16" x14ac:dyDescent="0.2">
      <c r="B97" s="15" t="s">
        <v>130</v>
      </c>
      <c r="C97" s="35">
        <v>4</v>
      </c>
      <c r="D97" s="35">
        <v>5</v>
      </c>
      <c r="E97">
        <f t="shared" si="1"/>
        <v>46968.343999999997</v>
      </c>
      <c r="F97" s="18" t="s">
        <v>51</v>
      </c>
      <c r="G97" s="19">
        <v>4.8051529543260001</v>
      </c>
      <c r="H97" s="14"/>
      <c r="I97" s="19">
        <v>4.8051529543260001</v>
      </c>
      <c r="J97" s="14"/>
      <c r="K97" s="14"/>
      <c r="L97" s="14"/>
      <c r="M97" s="14"/>
      <c r="N97" s="14"/>
      <c r="O97" s="14"/>
      <c r="P97" s="14"/>
    </row>
    <row r="98" spans="2:16" x14ac:dyDescent="0.2">
      <c r="B98" s="15" t="s">
        <v>131</v>
      </c>
      <c r="C98" s="35">
        <v>4</v>
      </c>
      <c r="D98" s="35">
        <v>6</v>
      </c>
      <c r="E98">
        <f t="shared" si="1"/>
        <v>32412.969000000001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15" t="s">
        <v>132</v>
      </c>
      <c r="C99" s="35">
        <v>4</v>
      </c>
      <c r="D99" s="35">
        <v>7</v>
      </c>
      <c r="E99">
        <f t="shared" si="1"/>
        <v>3171.8389999999999</v>
      </c>
      <c r="F99" s="20" t="s">
        <v>55</v>
      </c>
      <c r="G99" s="21">
        <v>6.4350064350059993E-2</v>
      </c>
      <c r="H99" s="14"/>
      <c r="I99" s="14"/>
      <c r="J99" s="21">
        <v>6.4350064350059993E-2</v>
      </c>
      <c r="K99" s="14"/>
      <c r="L99" s="14"/>
      <c r="M99" s="14"/>
      <c r="N99" s="14"/>
      <c r="O99" s="14"/>
      <c r="P99" s="14"/>
    </row>
    <row r="100" spans="2:16" x14ac:dyDescent="0.2">
      <c r="B100" s="15" t="s">
        <v>133</v>
      </c>
      <c r="C100" s="35">
        <v>4</v>
      </c>
      <c r="D100" s="35">
        <v>8</v>
      </c>
      <c r="E100">
        <f t="shared" si="1"/>
        <v>2823.3629999999998</v>
      </c>
      <c r="F100" s="20" t="s">
        <v>55</v>
      </c>
      <c r="G100" s="21">
        <v>6.4350064350059993E-2</v>
      </c>
      <c r="H100" s="14"/>
      <c r="I100" s="14"/>
      <c r="J100" s="21">
        <v>6.4350064350059993E-2</v>
      </c>
      <c r="K100" s="14"/>
      <c r="L100" s="14"/>
      <c r="M100" s="14"/>
      <c r="N100" s="14"/>
      <c r="O100" s="14"/>
      <c r="P100" s="14"/>
    </row>
    <row r="101" spans="2:16" x14ac:dyDescent="0.2">
      <c r="B101" s="15" t="s">
        <v>134</v>
      </c>
      <c r="C101" s="35">
        <v>4</v>
      </c>
      <c r="D101" s="35">
        <v>9</v>
      </c>
      <c r="E101">
        <f t="shared" si="1"/>
        <v>2989.3040000000001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15" t="s">
        <v>135</v>
      </c>
      <c r="C102" s="35">
        <v>4</v>
      </c>
      <c r="D102" s="35">
        <v>10</v>
      </c>
      <c r="E102">
        <f t="shared" si="1"/>
        <v>31685.201000000001</v>
      </c>
      <c r="F102" s="14" t="s">
        <v>59</v>
      </c>
      <c r="G102" s="14"/>
      <c r="H102" s="17">
        <v>10.80339220202</v>
      </c>
      <c r="I102" s="19">
        <v>4.8662236179520004</v>
      </c>
      <c r="J102" s="14"/>
      <c r="K102" s="14"/>
      <c r="L102" s="14"/>
      <c r="M102" s="14"/>
      <c r="N102" s="14"/>
      <c r="O102" s="14"/>
      <c r="P102" s="14"/>
    </row>
    <row r="103" spans="2:16" x14ac:dyDescent="0.2">
      <c r="B103" s="15" t="s">
        <v>136</v>
      </c>
      <c r="C103" s="35">
        <v>4</v>
      </c>
      <c r="D103" s="35">
        <v>11</v>
      </c>
      <c r="E103">
        <f t="shared" si="1"/>
        <v>55865.137000000002</v>
      </c>
      <c r="F103" s="14" t="s">
        <v>59</v>
      </c>
      <c r="G103" s="14"/>
      <c r="H103" s="17">
        <v>10.80339220202</v>
      </c>
      <c r="I103" s="19">
        <v>4.8662236179520004</v>
      </c>
      <c r="J103" s="14"/>
      <c r="K103" s="14"/>
      <c r="L103" s="14"/>
      <c r="M103" s="14"/>
      <c r="N103" s="14"/>
      <c r="O103" s="14"/>
      <c r="P103" s="14"/>
    </row>
    <row r="104" spans="2:16" x14ac:dyDescent="0.2">
      <c r="B104" s="15" t="s">
        <v>137</v>
      </c>
      <c r="C104" s="35">
        <v>4</v>
      </c>
      <c r="D104" s="35">
        <v>12</v>
      </c>
      <c r="E104">
        <f t="shared" si="1"/>
        <v>7476.8159999999998</v>
      </c>
      <c r="F104" s="14" t="s">
        <v>59</v>
      </c>
      <c r="G104" s="14"/>
      <c r="H104" s="17">
        <v>10.89001089001</v>
      </c>
      <c r="I104" s="14"/>
      <c r="J104" s="21">
        <v>6.4350064350059993E-2</v>
      </c>
      <c r="K104" s="14"/>
      <c r="L104" s="14"/>
      <c r="M104" s="14"/>
      <c r="N104" s="14"/>
      <c r="O104" s="14"/>
      <c r="P104" s="14"/>
    </row>
    <row r="105" spans="2:16" x14ac:dyDescent="0.2">
      <c r="B105" s="15" t="s">
        <v>138</v>
      </c>
      <c r="C105" s="35">
        <v>4</v>
      </c>
      <c r="D105" s="35">
        <v>13</v>
      </c>
      <c r="E105">
        <f t="shared" si="1"/>
        <v>9437.2870000000003</v>
      </c>
      <c r="F105" s="14" t="s">
        <v>59</v>
      </c>
      <c r="G105" s="14"/>
      <c r="H105" s="17">
        <v>10.89001089001</v>
      </c>
      <c r="I105" s="14"/>
      <c r="J105" s="21">
        <v>6.4350064350059993E-2</v>
      </c>
      <c r="K105" s="14"/>
      <c r="L105" s="14"/>
      <c r="M105" s="14"/>
      <c r="N105" s="14"/>
      <c r="O105" s="14"/>
      <c r="P105" s="14"/>
    </row>
    <row r="106" spans="2:16" x14ac:dyDescent="0.2">
      <c r="B106" s="15" t="s">
        <v>139</v>
      </c>
      <c r="C106" s="35">
        <v>4</v>
      </c>
      <c r="D106" s="35">
        <v>14</v>
      </c>
      <c r="E106">
        <f t="shared" si="1"/>
        <v>7216.0519999999997</v>
      </c>
      <c r="F106" s="22" t="s">
        <v>64</v>
      </c>
      <c r="G106" s="23">
        <v>9.9990099990099992</v>
      </c>
      <c r="H106" s="14"/>
      <c r="I106" s="14"/>
      <c r="J106" s="14"/>
      <c r="K106" s="14"/>
      <c r="L106" s="14"/>
      <c r="M106" s="14"/>
      <c r="N106" s="14"/>
      <c r="O106" s="23">
        <v>9.9990099990099992</v>
      </c>
      <c r="P106" s="14"/>
    </row>
    <row r="107" spans="2:16" x14ac:dyDescent="0.2">
      <c r="B107" s="15" t="s">
        <v>140</v>
      </c>
      <c r="C107" s="35">
        <v>4</v>
      </c>
      <c r="D107" s="35">
        <v>15</v>
      </c>
      <c r="E107">
        <f t="shared" si="1"/>
        <v>11347.977000000001</v>
      </c>
      <c r="F107" s="22" t="s">
        <v>64</v>
      </c>
      <c r="G107" s="23">
        <v>9.9990099990099992</v>
      </c>
      <c r="H107" s="14"/>
      <c r="I107" s="14"/>
      <c r="J107" s="14"/>
      <c r="K107" s="14"/>
      <c r="L107" s="14"/>
      <c r="M107" s="14"/>
      <c r="N107" s="14"/>
      <c r="O107" s="23">
        <v>9.9990099990099992</v>
      </c>
      <c r="P107" s="14"/>
    </row>
    <row r="108" spans="2:16" x14ac:dyDescent="0.2">
      <c r="B108" s="15" t="s">
        <v>141</v>
      </c>
      <c r="C108" s="35">
        <v>4</v>
      </c>
      <c r="D108" s="35">
        <v>16</v>
      </c>
      <c r="E108">
        <f t="shared" si="1"/>
        <v>46923.300999999999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2:16" x14ac:dyDescent="0.2">
      <c r="B109" s="15" t="s">
        <v>142</v>
      </c>
      <c r="C109" s="35">
        <v>4</v>
      </c>
      <c r="D109" s="35">
        <v>17</v>
      </c>
      <c r="E109">
        <f t="shared" si="1"/>
        <v>72319.351999999999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2:16" x14ac:dyDescent="0.2">
      <c r="B110" s="15" t="s">
        <v>143</v>
      </c>
      <c r="C110" s="35">
        <v>4</v>
      </c>
      <c r="D110" s="35">
        <v>18</v>
      </c>
      <c r="E110">
        <f t="shared" si="1"/>
        <v>46077.004000000001</v>
      </c>
      <c r="F110" s="24" t="s">
        <v>69</v>
      </c>
      <c r="G110" s="25">
        <v>0.5742005742006</v>
      </c>
      <c r="H110" s="14"/>
      <c r="I110" s="14"/>
      <c r="J110" s="14"/>
      <c r="K110" s="25">
        <v>0.5742005742006</v>
      </c>
      <c r="L110" s="14"/>
      <c r="M110" s="14"/>
      <c r="N110" s="14"/>
      <c r="O110" s="14"/>
      <c r="P110" s="14"/>
    </row>
    <row r="111" spans="2:16" x14ac:dyDescent="0.2">
      <c r="B111" s="15" t="s">
        <v>144</v>
      </c>
      <c r="C111" s="35">
        <v>4</v>
      </c>
      <c r="D111" s="35">
        <v>19</v>
      </c>
      <c r="E111">
        <f t="shared" si="1"/>
        <v>54878.976999999999</v>
      </c>
      <c r="F111" s="24" t="s">
        <v>69</v>
      </c>
      <c r="G111" s="25">
        <v>0.5742005742006</v>
      </c>
      <c r="H111" s="14"/>
      <c r="I111" s="14"/>
      <c r="J111" s="14"/>
      <c r="K111" s="25">
        <v>0.5742005742006</v>
      </c>
      <c r="L111" s="14"/>
      <c r="M111" s="14"/>
      <c r="N111" s="14"/>
      <c r="O111" s="14"/>
      <c r="P111" s="14"/>
    </row>
    <row r="112" spans="2:16" x14ac:dyDescent="0.2">
      <c r="B112" s="15" t="s">
        <v>145</v>
      </c>
      <c r="C112" s="35">
        <v>4</v>
      </c>
      <c r="D112" s="35">
        <v>20</v>
      </c>
      <c r="E112">
        <f t="shared" si="1"/>
        <v>41873.961000000003</v>
      </c>
      <c r="F112" s="26" t="s">
        <v>72</v>
      </c>
      <c r="G112" s="27">
        <v>0.5742005742006</v>
      </c>
      <c r="H112" s="14"/>
      <c r="I112" s="14"/>
      <c r="J112" s="14"/>
      <c r="K112" s="14"/>
      <c r="L112" s="27">
        <v>0.5742005742006</v>
      </c>
      <c r="M112" s="14"/>
      <c r="N112" s="14"/>
      <c r="O112" s="14"/>
      <c r="P112" s="14"/>
    </row>
    <row r="113" spans="2:16" x14ac:dyDescent="0.2">
      <c r="B113" s="15" t="s">
        <v>146</v>
      </c>
      <c r="C113" s="35">
        <v>4</v>
      </c>
      <c r="D113" s="35">
        <v>21</v>
      </c>
      <c r="E113">
        <f t="shared" si="1"/>
        <v>52112.508000000002</v>
      </c>
      <c r="F113" s="26" t="s">
        <v>72</v>
      </c>
      <c r="G113" s="27">
        <v>0.5742005742006</v>
      </c>
      <c r="H113" s="14"/>
      <c r="I113" s="14"/>
      <c r="J113" s="14"/>
      <c r="K113" s="14"/>
      <c r="L113" s="27">
        <v>0.5742005742006</v>
      </c>
      <c r="M113" s="14"/>
      <c r="N113" s="14"/>
      <c r="O113" s="14"/>
      <c r="P113" s="14"/>
    </row>
    <row r="114" spans="2:16" x14ac:dyDescent="0.2">
      <c r="B114" s="15" t="s">
        <v>147</v>
      </c>
      <c r="C114" s="35">
        <v>4</v>
      </c>
      <c r="D114" s="35">
        <v>22</v>
      </c>
      <c r="E114">
        <f t="shared" si="1"/>
        <v>4928.4399999999996</v>
      </c>
      <c r="F114" s="14" t="s">
        <v>75</v>
      </c>
      <c r="G114" s="14"/>
      <c r="H114" s="14"/>
      <c r="I114" s="14"/>
      <c r="J114" s="14"/>
      <c r="K114" s="25">
        <v>0.17325017325020001</v>
      </c>
      <c r="L114" s="27">
        <v>0.17325017325020001</v>
      </c>
      <c r="M114" s="14"/>
      <c r="N114" s="14"/>
      <c r="O114" s="14"/>
      <c r="P114" s="28">
        <v>0.5742005742006</v>
      </c>
    </row>
    <row r="115" spans="2:16" x14ac:dyDescent="0.2">
      <c r="B115" s="15" t="s">
        <v>148</v>
      </c>
      <c r="C115" s="35">
        <v>4</v>
      </c>
      <c r="D115" s="35">
        <v>23</v>
      </c>
      <c r="E115">
        <f t="shared" si="1"/>
        <v>4847.84</v>
      </c>
      <c r="F115" s="14" t="s">
        <v>75</v>
      </c>
      <c r="G115" s="14"/>
      <c r="H115" s="14"/>
      <c r="I115" s="14"/>
      <c r="J115" s="14"/>
      <c r="K115" s="25">
        <v>0.17325017325020001</v>
      </c>
      <c r="L115" s="27">
        <v>0.17325017325020001</v>
      </c>
      <c r="M115" s="14"/>
      <c r="N115" s="14"/>
      <c r="O115" s="14"/>
      <c r="P115" s="28">
        <v>0.5742005742006</v>
      </c>
    </row>
    <row r="116" spans="2:16" x14ac:dyDescent="0.2">
      <c r="B116" s="15" t="s">
        <v>149</v>
      </c>
      <c r="C116" s="35">
        <v>4</v>
      </c>
      <c r="D116" s="35">
        <v>24</v>
      </c>
      <c r="E116">
        <f t="shared" si="1"/>
        <v>35.558999999999997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2:16" x14ac:dyDescent="0.2">
      <c r="B117" s="15" t="s">
        <v>150</v>
      </c>
      <c r="C117" s="35">
        <v>5</v>
      </c>
      <c r="D117" s="35">
        <v>1</v>
      </c>
      <c r="E117">
        <f t="shared" si="1"/>
        <v>48587.449000000001</v>
      </c>
      <c r="F117" s="16" t="s">
        <v>47</v>
      </c>
      <c r="G117" s="17">
        <v>2.4007524007519998</v>
      </c>
      <c r="H117" s="17">
        <v>2.4007524007519998</v>
      </c>
      <c r="I117" s="14"/>
      <c r="J117" s="14"/>
      <c r="K117" s="14"/>
      <c r="L117" s="14"/>
      <c r="M117" s="14"/>
      <c r="N117" s="14"/>
      <c r="O117" s="14"/>
      <c r="P117" s="14"/>
    </row>
    <row r="118" spans="2:16" x14ac:dyDescent="0.2">
      <c r="B118" s="15" t="s">
        <v>151</v>
      </c>
      <c r="C118" s="35">
        <v>5</v>
      </c>
      <c r="D118" s="35">
        <v>2</v>
      </c>
      <c r="E118">
        <f t="shared" si="1"/>
        <v>81936.797000000006</v>
      </c>
      <c r="F118" s="16" t="s">
        <v>47</v>
      </c>
      <c r="G118" s="17">
        <v>2.4007524007519998</v>
      </c>
      <c r="H118" s="17">
        <v>2.4007524007519998</v>
      </c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15" t="s">
        <v>152</v>
      </c>
      <c r="C119" s="35">
        <v>5</v>
      </c>
      <c r="D119" s="35">
        <v>3</v>
      </c>
      <c r="E119">
        <f t="shared" si="1"/>
        <v>80215.758000000002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15" t="s">
        <v>153</v>
      </c>
      <c r="C120" s="35">
        <v>5</v>
      </c>
      <c r="D120" s="35">
        <v>4</v>
      </c>
      <c r="E120">
        <f t="shared" si="1"/>
        <v>63991.491999999998</v>
      </c>
      <c r="F120" s="18" t="s">
        <v>51</v>
      </c>
      <c r="G120" s="19">
        <v>1.0389803438909999</v>
      </c>
      <c r="H120" s="14"/>
      <c r="I120" s="19">
        <v>1.0389803438909999</v>
      </c>
      <c r="J120" s="14"/>
      <c r="K120" s="14"/>
      <c r="L120" s="14"/>
      <c r="M120" s="14"/>
      <c r="N120" s="14"/>
      <c r="O120" s="14"/>
      <c r="P120" s="14"/>
    </row>
    <row r="121" spans="2:16" x14ac:dyDescent="0.2">
      <c r="B121" s="15" t="s">
        <v>154</v>
      </c>
      <c r="C121" s="35">
        <v>5</v>
      </c>
      <c r="D121" s="35">
        <v>5</v>
      </c>
      <c r="E121">
        <f t="shared" si="1"/>
        <v>63536.34</v>
      </c>
      <c r="F121" s="18" t="s">
        <v>51</v>
      </c>
      <c r="G121" s="19">
        <v>1.0389803438909999</v>
      </c>
      <c r="H121" s="14"/>
      <c r="I121" s="19">
        <v>1.0389803438909999</v>
      </c>
      <c r="J121" s="14"/>
      <c r="K121" s="14"/>
      <c r="L121" s="14"/>
      <c r="M121" s="14"/>
      <c r="N121" s="14"/>
      <c r="O121" s="14"/>
      <c r="P121" s="14"/>
    </row>
    <row r="122" spans="2:16" x14ac:dyDescent="0.2">
      <c r="B122" s="15" t="s">
        <v>155</v>
      </c>
      <c r="C122" s="35">
        <v>5</v>
      </c>
      <c r="D122" s="35">
        <v>6</v>
      </c>
      <c r="E122">
        <f t="shared" si="1"/>
        <v>44647.542999999998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15" t="s">
        <v>156</v>
      </c>
      <c r="C123" s="35">
        <v>5</v>
      </c>
      <c r="D123" s="35">
        <v>7</v>
      </c>
      <c r="E123">
        <f t="shared" si="1"/>
        <v>10959.200999999999</v>
      </c>
      <c r="F123" s="20" t="s">
        <v>55</v>
      </c>
      <c r="G123" s="21">
        <v>2.079002079002E-2</v>
      </c>
      <c r="H123" s="14"/>
      <c r="I123" s="14"/>
      <c r="J123" s="21">
        <v>2.079002079002E-2</v>
      </c>
      <c r="K123" s="14"/>
      <c r="L123" s="14"/>
      <c r="M123" s="14"/>
      <c r="N123" s="14"/>
      <c r="O123" s="14"/>
      <c r="P123" s="14"/>
    </row>
    <row r="124" spans="2:16" x14ac:dyDescent="0.2">
      <c r="B124" s="15" t="s">
        <v>157</v>
      </c>
      <c r="C124" s="35">
        <v>5</v>
      </c>
      <c r="D124" s="35">
        <v>8</v>
      </c>
      <c r="E124">
        <f t="shared" si="1"/>
        <v>8479.5720000000001</v>
      </c>
      <c r="F124" s="20" t="s">
        <v>55</v>
      </c>
      <c r="G124" s="21">
        <v>2.079002079002E-2</v>
      </c>
      <c r="H124" s="14"/>
      <c r="I124" s="14"/>
      <c r="J124" s="21">
        <v>2.079002079002E-2</v>
      </c>
      <c r="K124" s="14"/>
      <c r="L124" s="14"/>
      <c r="M124" s="14"/>
      <c r="N124" s="14"/>
      <c r="O124" s="14"/>
      <c r="P124" s="14"/>
    </row>
    <row r="125" spans="2:16" x14ac:dyDescent="0.2">
      <c r="B125" s="15" t="s">
        <v>158</v>
      </c>
      <c r="C125" s="35">
        <v>5</v>
      </c>
      <c r="D125" s="35">
        <v>9</v>
      </c>
      <c r="E125">
        <f t="shared" si="1"/>
        <v>10383.148999999999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15" t="s">
        <v>159</v>
      </c>
      <c r="C126" s="35">
        <v>5</v>
      </c>
      <c r="D126" s="35">
        <v>10</v>
      </c>
      <c r="E126">
        <f t="shared" si="1"/>
        <v>65857.141000000003</v>
      </c>
      <c r="F126" s="14" t="s">
        <v>59</v>
      </c>
      <c r="G126" s="14"/>
      <c r="H126" s="17">
        <v>2.3955895171439998</v>
      </c>
      <c r="I126" s="19">
        <v>1.052180493804</v>
      </c>
      <c r="J126" s="14"/>
      <c r="K126" s="14"/>
      <c r="L126" s="14"/>
      <c r="M126" s="14"/>
      <c r="N126" s="14"/>
      <c r="O126" s="14"/>
      <c r="P126" s="14"/>
    </row>
    <row r="127" spans="2:16" x14ac:dyDescent="0.2">
      <c r="B127" s="15" t="s">
        <v>160</v>
      </c>
      <c r="C127" s="35">
        <v>5</v>
      </c>
      <c r="D127" s="35">
        <v>11</v>
      </c>
      <c r="E127">
        <f t="shared" si="1"/>
        <v>91122.804999999993</v>
      </c>
      <c r="F127" s="14" t="s">
        <v>59</v>
      </c>
      <c r="G127" s="14"/>
      <c r="H127" s="17">
        <v>2.3955895171439998</v>
      </c>
      <c r="I127" s="19">
        <v>1.052180493804</v>
      </c>
      <c r="J127" s="14"/>
      <c r="K127" s="14"/>
      <c r="L127" s="14"/>
      <c r="M127" s="14"/>
      <c r="N127" s="14"/>
      <c r="O127" s="14"/>
      <c r="P127" s="14"/>
    </row>
    <row r="128" spans="2:16" x14ac:dyDescent="0.2">
      <c r="B128" s="15" t="s">
        <v>161</v>
      </c>
      <c r="C128" s="35">
        <v>5</v>
      </c>
      <c r="D128" s="35">
        <v>12</v>
      </c>
      <c r="E128">
        <f t="shared" si="1"/>
        <v>16620.150000000001</v>
      </c>
      <c r="F128" s="14" t="s">
        <v>59</v>
      </c>
      <c r="G128" s="14"/>
      <c r="H128" s="17">
        <v>2.4007524007519998</v>
      </c>
      <c r="I128" s="14"/>
      <c r="J128" s="21">
        <v>2.079002079002E-2</v>
      </c>
      <c r="K128" s="14"/>
      <c r="L128" s="14"/>
      <c r="M128" s="14"/>
      <c r="N128" s="14"/>
      <c r="O128" s="14"/>
      <c r="P128" s="14"/>
    </row>
    <row r="129" spans="2:16" x14ac:dyDescent="0.2">
      <c r="B129" s="15" t="s">
        <v>162</v>
      </c>
      <c r="C129" s="35">
        <v>5</v>
      </c>
      <c r="D129" s="35">
        <v>13</v>
      </c>
      <c r="E129">
        <f t="shared" si="1"/>
        <v>15584.207</v>
      </c>
      <c r="F129" s="14" t="s">
        <v>59</v>
      </c>
      <c r="G129" s="14"/>
      <c r="H129" s="17">
        <v>2.4007524007519998</v>
      </c>
      <c r="I129" s="14"/>
      <c r="J129" s="21">
        <v>2.079002079002E-2</v>
      </c>
      <c r="K129" s="14"/>
      <c r="L129" s="14"/>
      <c r="M129" s="14"/>
      <c r="N129" s="14"/>
      <c r="O129" s="14"/>
      <c r="P129" s="14"/>
    </row>
    <row r="130" spans="2:16" x14ac:dyDescent="0.2">
      <c r="B130" s="15" t="s">
        <v>163</v>
      </c>
      <c r="C130" s="35">
        <v>5</v>
      </c>
      <c r="D130" s="35">
        <v>14</v>
      </c>
      <c r="E130">
        <f t="shared" si="1"/>
        <v>13000.272000000001</v>
      </c>
      <c r="F130" s="22" t="s">
        <v>64</v>
      </c>
      <c r="G130" s="23">
        <v>9.9990099990099992</v>
      </c>
      <c r="H130" s="14"/>
      <c r="I130" s="14"/>
      <c r="J130" s="14"/>
      <c r="K130" s="14"/>
      <c r="L130" s="14"/>
      <c r="M130" s="14"/>
      <c r="N130" s="14"/>
      <c r="O130" s="23">
        <v>9.9990099990099992</v>
      </c>
      <c r="P130" s="14"/>
    </row>
    <row r="131" spans="2:16" x14ac:dyDescent="0.2">
      <c r="B131" s="15" t="s">
        <v>164</v>
      </c>
      <c r="C131" s="35">
        <v>5</v>
      </c>
      <c r="D131" s="35">
        <v>15</v>
      </c>
      <c r="E131">
        <f t="shared" si="1"/>
        <v>68258.539000000004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2:16" x14ac:dyDescent="0.2">
      <c r="B132" s="15" t="s">
        <v>165</v>
      </c>
      <c r="C132" s="35">
        <v>5</v>
      </c>
      <c r="D132" s="35">
        <v>16</v>
      </c>
      <c r="E132">
        <f t="shared" si="1"/>
        <v>67815.241999999998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2:16" x14ac:dyDescent="0.2">
      <c r="B133" s="15" t="s">
        <v>166</v>
      </c>
      <c r="C133" s="35">
        <v>5</v>
      </c>
      <c r="D133" s="35">
        <v>17</v>
      </c>
      <c r="E133">
        <f t="shared" si="1"/>
        <v>75827.812999999995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15" t="s">
        <v>167</v>
      </c>
      <c r="C134" s="35">
        <v>5</v>
      </c>
      <c r="D134" s="35">
        <v>18</v>
      </c>
      <c r="E134">
        <f t="shared" si="1"/>
        <v>65513.406000000003</v>
      </c>
      <c r="F134" s="24" t="s">
        <v>69</v>
      </c>
      <c r="G134" s="25">
        <v>0.17325017325020001</v>
      </c>
      <c r="H134" s="14"/>
      <c r="I134" s="14"/>
      <c r="J134" s="14"/>
      <c r="K134" s="25">
        <v>0.17325017325020001</v>
      </c>
      <c r="L134" s="14"/>
      <c r="M134" s="14"/>
      <c r="N134" s="14"/>
      <c r="O134" s="14"/>
      <c r="P134" s="14"/>
    </row>
    <row r="135" spans="2:16" x14ac:dyDescent="0.2">
      <c r="B135" s="15" t="s">
        <v>168</v>
      </c>
      <c r="C135" s="35">
        <v>5</v>
      </c>
      <c r="D135" s="35">
        <v>19</v>
      </c>
      <c r="E135">
        <f t="shared" si="1"/>
        <v>82941.929999999993</v>
      </c>
      <c r="F135" s="24" t="s">
        <v>69</v>
      </c>
      <c r="G135" s="25">
        <v>0.17325017325020001</v>
      </c>
      <c r="H135" s="14"/>
      <c r="I135" s="14"/>
      <c r="J135" s="14"/>
      <c r="K135" s="25">
        <v>0.17325017325020001</v>
      </c>
      <c r="L135" s="14"/>
      <c r="M135" s="14"/>
      <c r="N135" s="14"/>
      <c r="O135" s="14"/>
      <c r="P135" s="14"/>
    </row>
    <row r="136" spans="2:16" x14ac:dyDescent="0.2">
      <c r="B136" s="15" t="s">
        <v>169</v>
      </c>
      <c r="C136" s="35">
        <v>5</v>
      </c>
      <c r="D136" s="35">
        <v>20</v>
      </c>
      <c r="E136">
        <f t="shared" si="1"/>
        <v>75465.108999999997</v>
      </c>
      <c r="F136" s="26" t="s">
        <v>72</v>
      </c>
      <c r="G136" s="27">
        <v>0.17325017325020001</v>
      </c>
      <c r="H136" s="14"/>
      <c r="I136" s="14"/>
      <c r="J136" s="14"/>
      <c r="K136" s="14"/>
      <c r="L136" s="27">
        <v>0.17325017325020001</v>
      </c>
      <c r="M136" s="14"/>
      <c r="N136" s="14"/>
      <c r="O136" s="14"/>
      <c r="P136" s="14"/>
    </row>
    <row r="137" spans="2:16" x14ac:dyDescent="0.2">
      <c r="B137" s="15" t="s">
        <v>170</v>
      </c>
      <c r="C137" s="35">
        <v>5</v>
      </c>
      <c r="D137" s="35">
        <v>21</v>
      </c>
      <c r="E137">
        <f t="shared" si="1"/>
        <v>65852.398000000001</v>
      </c>
      <c r="F137" s="26" t="s">
        <v>72</v>
      </c>
      <c r="G137" s="27">
        <v>0.17325017325020001</v>
      </c>
      <c r="H137" s="14"/>
      <c r="I137" s="14"/>
      <c r="J137" s="14"/>
      <c r="K137" s="14"/>
      <c r="L137" s="27">
        <v>0.17325017325020001</v>
      </c>
      <c r="M137" s="14"/>
      <c r="N137" s="14"/>
      <c r="O137" s="14"/>
      <c r="P137" s="14"/>
    </row>
    <row r="138" spans="2:16" x14ac:dyDescent="0.2">
      <c r="B138" s="15" t="s">
        <v>171</v>
      </c>
      <c r="C138" s="35">
        <v>5</v>
      </c>
      <c r="D138" s="35">
        <v>22</v>
      </c>
      <c r="E138">
        <f t="shared" si="1"/>
        <v>6677.93</v>
      </c>
      <c r="F138" s="14" t="s">
        <v>75</v>
      </c>
      <c r="G138" s="14"/>
      <c r="H138" s="14"/>
      <c r="I138" s="14"/>
      <c r="J138" s="14"/>
      <c r="K138" s="25">
        <v>0.17325017325020001</v>
      </c>
      <c r="L138" s="27">
        <v>0.17325017325020001</v>
      </c>
      <c r="M138" s="14"/>
      <c r="N138" s="14"/>
      <c r="O138" s="14"/>
      <c r="P138" s="28">
        <v>0.17325017325020001</v>
      </c>
    </row>
    <row r="139" spans="2:16" x14ac:dyDescent="0.2">
      <c r="B139" s="15" t="s">
        <v>172</v>
      </c>
      <c r="C139" s="35">
        <v>5</v>
      </c>
      <c r="D139" s="35">
        <v>23</v>
      </c>
      <c r="E139">
        <f t="shared" si="1"/>
        <v>6168.2539999999999</v>
      </c>
      <c r="F139" s="14" t="s">
        <v>75</v>
      </c>
      <c r="G139" s="14"/>
      <c r="H139" s="14"/>
      <c r="I139" s="14"/>
      <c r="J139" s="14"/>
      <c r="K139" s="25">
        <v>0.17325017325020001</v>
      </c>
      <c r="L139" s="27">
        <v>0.17325017325020001</v>
      </c>
      <c r="M139" s="14"/>
      <c r="N139" s="14"/>
      <c r="O139" s="14"/>
      <c r="P139" s="28">
        <v>0.17325017325020001</v>
      </c>
    </row>
    <row r="140" spans="2:16" x14ac:dyDescent="0.2">
      <c r="B140" s="15" t="s">
        <v>173</v>
      </c>
      <c r="C140" s="35">
        <v>5</v>
      </c>
      <c r="D140" s="35">
        <v>24</v>
      </c>
      <c r="E140">
        <f t="shared" si="1"/>
        <v>28.446999999999999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2:16" x14ac:dyDescent="0.2">
      <c r="B141" s="15" t="s">
        <v>174</v>
      </c>
      <c r="C141" s="35">
        <v>6</v>
      </c>
      <c r="D141" s="35">
        <v>1</v>
      </c>
      <c r="E141">
        <f t="shared" si="1"/>
        <v>81374.968999999997</v>
      </c>
      <c r="F141" s="16" t="s">
        <v>47</v>
      </c>
      <c r="G141" s="17">
        <v>0.51975051975050002</v>
      </c>
      <c r="H141" s="17">
        <v>0.51975051975050002</v>
      </c>
      <c r="I141" s="14"/>
      <c r="J141" s="14"/>
      <c r="K141" s="14"/>
      <c r="L141" s="14"/>
      <c r="M141" s="14"/>
      <c r="N141" s="14"/>
      <c r="O141" s="14"/>
      <c r="P141" s="14"/>
    </row>
    <row r="142" spans="2:16" x14ac:dyDescent="0.2">
      <c r="B142" s="15" t="s">
        <v>175</v>
      </c>
      <c r="C142" s="35">
        <v>6</v>
      </c>
      <c r="D142" s="35">
        <v>2</v>
      </c>
      <c r="E142">
        <f t="shared" si="1"/>
        <v>57192.663999999997</v>
      </c>
      <c r="F142" s="16" t="s">
        <v>47</v>
      </c>
      <c r="G142" s="17">
        <v>0.51975051975050002</v>
      </c>
      <c r="H142" s="17">
        <v>0.51975051975050002</v>
      </c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15" t="s">
        <v>176</v>
      </c>
      <c r="C143" s="35">
        <v>6</v>
      </c>
      <c r="D143" s="35">
        <v>3</v>
      </c>
      <c r="E143">
        <f t="shared" si="1"/>
        <v>71873.679999999993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15" t="s">
        <v>177</v>
      </c>
      <c r="C144" s="35">
        <v>6</v>
      </c>
      <c r="D144" s="35">
        <v>4</v>
      </c>
      <c r="E144">
        <f t="shared" si="1"/>
        <v>83299.883000000002</v>
      </c>
      <c r="F144" s="18" t="s">
        <v>51</v>
      </c>
      <c r="G144" s="19">
        <v>0.21939310785669999</v>
      </c>
      <c r="H144" s="14"/>
      <c r="I144" s="19">
        <v>0.21939310785669999</v>
      </c>
      <c r="J144" s="14"/>
      <c r="K144" s="14"/>
      <c r="L144" s="14"/>
      <c r="M144" s="14"/>
      <c r="N144" s="14"/>
      <c r="O144" s="14"/>
      <c r="P144" s="14"/>
    </row>
    <row r="145" spans="2:16" x14ac:dyDescent="0.2">
      <c r="B145" s="15" t="s">
        <v>178</v>
      </c>
      <c r="C145" s="35">
        <v>6</v>
      </c>
      <c r="D145" s="35">
        <v>5</v>
      </c>
      <c r="E145">
        <f t="shared" si="1"/>
        <v>68066.523000000001</v>
      </c>
      <c r="F145" s="18" t="s">
        <v>51</v>
      </c>
      <c r="G145" s="19">
        <v>0.21939310785669999</v>
      </c>
      <c r="H145" s="14"/>
      <c r="I145" s="19">
        <v>0.21939310785669999</v>
      </c>
      <c r="J145" s="14"/>
      <c r="K145" s="14"/>
      <c r="L145" s="14"/>
      <c r="M145" s="14"/>
      <c r="N145" s="14"/>
      <c r="O145" s="14"/>
      <c r="P145" s="14"/>
    </row>
    <row r="146" spans="2:16" x14ac:dyDescent="0.2">
      <c r="B146" s="15" t="s">
        <v>179</v>
      </c>
      <c r="C146" s="35">
        <v>6</v>
      </c>
      <c r="D146" s="35">
        <v>6</v>
      </c>
      <c r="E146">
        <f t="shared" si="1"/>
        <v>77155.335999999996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15" t="s">
        <v>180</v>
      </c>
      <c r="C147" s="35">
        <v>6</v>
      </c>
      <c r="D147" s="35">
        <v>7</v>
      </c>
      <c r="E147">
        <f t="shared" si="1"/>
        <v>17950.046999999999</v>
      </c>
      <c r="F147" s="20" t="s">
        <v>55</v>
      </c>
      <c r="G147" s="21">
        <v>6.9300069300070001E-3</v>
      </c>
      <c r="H147" s="14"/>
      <c r="I147" s="14"/>
      <c r="J147" s="21">
        <v>6.9300069300070001E-3</v>
      </c>
      <c r="K147" s="14"/>
      <c r="L147" s="14"/>
      <c r="M147" s="14"/>
      <c r="N147" s="14"/>
      <c r="O147" s="14"/>
      <c r="P147" s="14"/>
    </row>
    <row r="148" spans="2:16" x14ac:dyDescent="0.2">
      <c r="B148" s="15" t="s">
        <v>181</v>
      </c>
      <c r="C148" s="35">
        <v>6</v>
      </c>
      <c r="D148" s="35">
        <v>8</v>
      </c>
      <c r="E148">
        <f t="shared" si="1"/>
        <v>25130.541000000001</v>
      </c>
      <c r="F148" s="20" t="s">
        <v>55</v>
      </c>
      <c r="G148" s="21">
        <v>6.9300069300070001E-3</v>
      </c>
      <c r="H148" s="14"/>
      <c r="I148" s="14"/>
      <c r="J148" s="21">
        <v>6.9300069300070001E-3</v>
      </c>
      <c r="K148" s="14"/>
      <c r="L148" s="14"/>
      <c r="M148" s="14"/>
      <c r="N148" s="14"/>
      <c r="O148" s="14"/>
      <c r="P148" s="14"/>
    </row>
    <row r="149" spans="2:16" x14ac:dyDescent="0.2">
      <c r="B149" s="15" t="s">
        <v>182</v>
      </c>
      <c r="C149" s="35">
        <v>6</v>
      </c>
      <c r="D149" s="35">
        <v>9</v>
      </c>
      <c r="E149">
        <f t="shared" si="1"/>
        <v>23416.609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15" t="s">
        <v>183</v>
      </c>
      <c r="C150" s="35">
        <v>6</v>
      </c>
      <c r="D150" s="35">
        <v>10</v>
      </c>
      <c r="E150">
        <f t="shared" ref="E150:E213" si="2">INDEX($B$1:$Z$17,MATCH(C150,$B$1:$B$17,0),MATCH(D150,$B$1:$Z$1,0))</f>
        <v>61888.785000000003</v>
      </c>
      <c r="F150" s="14" t="s">
        <v>59</v>
      </c>
      <c r="G150" s="14"/>
      <c r="H150" s="17">
        <v>0.54018458045600004</v>
      </c>
      <c r="I150" s="19">
        <v>0.2195967750984</v>
      </c>
      <c r="J150" s="14"/>
      <c r="K150" s="14"/>
      <c r="L150" s="14"/>
      <c r="M150" s="14"/>
      <c r="N150" s="14"/>
      <c r="O150" s="14"/>
      <c r="P150" s="14"/>
    </row>
    <row r="151" spans="2:16" x14ac:dyDescent="0.2">
      <c r="B151" s="15" t="s">
        <v>184</v>
      </c>
      <c r="C151" s="35">
        <v>6</v>
      </c>
      <c r="D151" s="35">
        <v>11</v>
      </c>
      <c r="E151">
        <f t="shared" si="2"/>
        <v>61215.542999999998</v>
      </c>
      <c r="F151" s="14" t="s">
        <v>59</v>
      </c>
      <c r="G151" s="14"/>
      <c r="H151" s="17">
        <v>0.54018458045600004</v>
      </c>
      <c r="I151" s="19">
        <v>0.2195967750984</v>
      </c>
      <c r="J151" s="14"/>
      <c r="K151" s="14"/>
      <c r="L151" s="14"/>
      <c r="M151" s="14"/>
      <c r="N151" s="14"/>
      <c r="O151" s="14"/>
      <c r="P151" s="14"/>
    </row>
    <row r="152" spans="2:16" x14ac:dyDescent="0.2">
      <c r="B152" s="15" t="s">
        <v>185</v>
      </c>
      <c r="C152" s="35">
        <v>6</v>
      </c>
      <c r="D152" s="35">
        <v>12</v>
      </c>
      <c r="E152">
        <f t="shared" si="2"/>
        <v>21655.268</v>
      </c>
      <c r="F152" s="14" t="s">
        <v>59</v>
      </c>
      <c r="G152" s="14"/>
      <c r="H152" s="17">
        <v>0.51975051975050002</v>
      </c>
      <c r="I152" s="14"/>
      <c r="J152" s="21">
        <v>6.9300069300070001E-3</v>
      </c>
      <c r="K152" s="14"/>
      <c r="L152" s="14"/>
      <c r="M152" s="14"/>
      <c r="N152" s="14"/>
      <c r="O152" s="14"/>
      <c r="P152" s="14"/>
    </row>
    <row r="153" spans="2:16" x14ac:dyDescent="0.2">
      <c r="B153" s="15" t="s">
        <v>186</v>
      </c>
      <c r="C153" s="35">
        <v>6</v>
      </c>
      <c r="D153" s="35">
        <v>13</v>
      </c>
      <c r="E153">
        <f t="shared" si="2"/>
        <v>23013.611000000001</v>
      </c>
      <c r="F153" s="14" t="s">
        <v>59</v>
      </c>
      <c r="G153" s="14"/>
      <c r="H153" s="17">
        <v>0.51975051975050002</v>
      </c>
      <c r="I153" s="14"/>
      <c r="J153" s="21">
        <v>6.9300069300070001E-3</v>
      </c>
      <c r="K153" s="14"/>
      <c r="L153" s="14"/>
      <c r="M153" s="14"/>
      <c r="N153" s="14"/>
      <c r="O153" s="14"/>
      <c r="P153" s="14"/>
    </row>
    <row r="154" spans="2:16" x14ac:dyDescent="0.2">
      <c r="B154" s="15" t="s">
        <v>187</v>
      </c>
      <c r="C154" s="35">
        <v>6</v>
      </c>
      <c r="D154" s="35">
        <v>14</v>
      </c>
      <c r="E154">
        <f t="shared" si="2"/>
        <v>8545.9480000000003</v>
      </c>
      <c r="F154" s="22" t="s">
        <v>64</v>
      </c>
      <c r="G154" s="23">
        <v>9.9990099990099992</v>
      </c>
      <c r="H154" s="14"/>
      <c r="I154" s="14"/>
      <c r="J154" s="14"/>
      <c r="K154" s="14"/>
      <c r="L154" s="14"/>
      <c r="M154" s="14"/>
      <c r="N154" s="14"/>
      <c r="O154" s="23">
        <v>9.9990099990099992</v>
      </c>
      <c r="P154" s="14"/>
    </row>
    <row r="155" spans="2:16" x14ac:dyDescent="0.2">
      <c r="B155" s="15" t="s">
        <v>188</v>
      </c>
      <c r="C155" s="35">
        <v>6</v>
      </c>
      <c r="D155" s="35">
        <v>15</v>
      </c>
      <c r="E155">
        <f t="shared" si="2"/>
        <v>55706.309000000001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2:16" x14ac:dyDescent="0.2">
      <c r="B156" s="15" t="s">
        <v>189</v>
      </c>
      <c r="C156" s="35">
        <v>6</v>
      </c>
      <c r="D156" s="35">
        <v>16</v>
      </c>
      <c r="E156">
        <f t="shared" si="2"/>
        <v>57747.379000000001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">
      <c r="B157" s="15" t="s">
        <v>190</v>
      </c>
      <c r="C157" s="35">
        <v>6</v>
      </c>
      <c r="D157" s="35">
        <v>17</v>
      </c>
      <c r="E157">
        <f t="shared" si="2"/>
        <v>55433.690999999999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15" t="s">
        <v>191</v>
      </c>
      <c r="C158" s="35">
        <v>6</v>
      </c>
      <c r="D158" s="35">
        <v>18</v>
      </c>
      <c r="E158">
        <f t="shared" si="2"/>
        <v>69901.351999999999</v>
      </c>
      <c r="F158" s="24" t="s">
        <v>69</v>
      </c>
      <c r="G158" s="25">
        <v>5.4450054450050002E-2</v>
      </c>
      <c r="H158" s="14"/>
      <c r="I158" s="14"/>
      <c r="J158" s="14"/>
      <c r="K158" s="25">
        <v>5.4450054450050002E-2</v>
      </c>
      <c r="L158" s="14"/>
      <c r="M158" s="14"/>
      <c r="N158" s="14"/>
      <c r="O158" s="14"/>
      <c r="P158" s="14"/>
    </row>
    <row r="159" spans="2:16" x14ac:dyDescent="0.2">
      <c r="B159" s="15" t="s">
        <v>192</v>
      </c>
      <c r="C159" s="35">
        <v>6</v>
      </c>
      <c r="D159" s="35">
        <v>19</v>
      </c>
      <c r="E159">
        <f t="shared" si="2"/>
        <v>68426.851999999999</v>
      </c>
      <c r="F159" s="24" t="s">
        <v>69</v>
      </c>
      <c r="G159" s="25">
        <v>5.4450054450050002E-2</v>
      </c>
      <c r="H159" s="14"/>
      <c r="I159" s="14"/>
      <c r="J159" s="14"/>
      <c r="K159" s="25">
        <v>5.4450054450050002E-2</v>
      </c>
      <c r="L159" s="14"/>
      <c r="M159" s="14"/>
      <c r="N159" s="14"/>
      <c r="O159" s="14"/>
      <c r="P159" s="14"/>
    </row>
    <row r="160" spans="2:16" x14ac:dyDescent="0.2">
      <c r="B160" s="15" t="s">
        <v>193</v>
      </c>
      <c r="C160" s="35">
        <v>6</v>
      </c>
      <c r="D160" s="35">
        <v>20</v>
      </c>
      <c r="E160">
        <f t="shared" si="2"/>
        <v>71062.937000000005</v>
      </c>
      <c r="F160" s="26" t="s">
        <v>72</v>
      </c>
      <c r="G160" s="27">
        <v>5.4450054450050002E-2</v>
      </c>
      <c r="H160" s="14"/>
      <c r="I160" s="14"/>
      <c r="J160" s="14"/>
      <c r="K160" s="14"/>
      <c r="L160" s="27">
        <v>5.4450054450050002E-2</v>
      </c>
      <c r="M160" s="14"/>
      <c r="N160" s="14"/>
      <c r="O160" s="14"/>
      <c r="P160" s="14"/>
    </row>
    <row r="161" spans="2:16" x14ac:dyDescent="0.2">
      <c r="B161" s="15" t="s">
        <v>194</v>
      </c>
      <c r="C161" s="35">
        <v>6</v>
      </c>
      <c r="D161" s="35">
        <v>21</v>
      </c>
      <c r="E161">
        <f t="shared" si="2"/>
        <v>56116.417999999998</v>
      </c>
      <c r="F161" s="26" t="s">
        <v>72</v>
      </c>
      <c r="G161" s="27">
        <v>5.4450054450050002E-2</v>
      </c>
      <c r="H161" s="14"/>
      <c r="I161" s="14"/>
      <c r="J161" s="14"/>
      <c r="K161" s="14"/>
      <c r="L161" s="27">
        <v>5.4450054450050002E-2</v>
      </c>
      <c r="M161" s="14"/>
      <c r="N161" s="14"/>
      <c r="O161" s="14"/>
      <c r="P161" s="14"/>
    </row>
    <row r="162" spans="2:16" x14ac:dyDescent="0.2">
      <c r="B162" s="15" t="s">
        <v>195</v>
      </c>
      <c r="C162" s="35">
        <v>6</v>
      </c>
      <c r="D162" s="35">
        <v>22</v>
      </c>
      <c r="E162">
        <f t="shared" si="2"/>
        <v>6426.6480000000001</v>
      </c>
      <c r="F162" s="14" t="s">
        <v>75</v>
      </c>
      <c r="G162" s="14"/>
      <c r="H162" s="14"/>
      <c r="I162" s="14"/>
      <c r="J162" s="14"/>
      <c r="K162" s="25">
        <v>0.17325017325020001</v>
      </c>
      <c r="L162" s="27">
        <v>0.17325017325020001</v>
      </c>
      <c r="M162" s="14"/>
      <c r="N162" s="14"/>
      <c r="O162" s="14"/>
      <c r="P162" s="28">
        <v>5.4450054450050002E-2</v>
      </c>
    </row>
    <row r="163" spans="2:16" x14ac:dyDescent="0.2">
      <c r="B163" s="15" t="s">
        <v>196</v>
      </c>
      <c r="C163" s="35">
        <v>6</v>
      </c>
      <c r="D163" s="35">
        <v>23</v>
      </c>
      <c r="E163">
        <f t="shared" si="2"/>
        <v>6075.8019999999997</v>
      </c>
      <c r="F163" s="14" t="s">
        <v>75</v>
      </c>
      <c r="G163" s="14"/>
      <c r="H163" s="14"/>
      <c r="I163" s="14"/>
      <c r="J163" s="14"/>
      <c r="K163" s="25">
        <v>0.17325017325020001</v>
      </c>
      <c r="L163" s="27">
        <v>0.17325017325020001</v>
      </c>
      <c r="M163" s="14"/>
      <c r="N163" s="14"/>
      <c r="O163" s="14"/>
      <c r="P163" s="28">
        <v>5.4450054450050002E-2</v>
      </c>
    </row>
    <row r="164" spans="2:16" x14ac:dyDescent="0.2">
      <c r="B164" s="15" t="s">
        <v>197</v>
      </c>
      <c r="C164" s="35">
        <v>6</v>
      </c>
      <c r="D164" s="35">
        <v>24</v>
      </c>
      <c r="E164">
        <f t="shared" si="2"/>
        <v>18.965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2:16" x14ac:dyDescent="0.2">
      <c r="B165" s="15" t="s">
        <v>198</v>
      </c>
      <c r="C165" s="35">
        <v>7</v>
      </c>
      <c r="D165" s="35">
        <v>1</v>
      </c>
      <c r="E165">
        <f t="shared" si="2"/>
        <v>83425.523000000001</v>
      </c>
      <c r="F165" s="16" t="s">
        <v>47</v>
      </c>
      <c r="G165" s="17">
        <v>0.1237501237501</v>
      </c>
      <c r="H165" s="17">
        <v>0.1237501237501</v>
      </c>
      <c r="I165" s="14"/>
      <c r="J165" s="14"/>
      <c r="K165" s="14"/>
      <c r="L165" s="14"/>
      <c r="M165" s="14"/>
      <c r="N165" s="14"/>
      <c r="O165" s="14"/>
      <c r="P165" s="14"/>
    </row>
    <row r="166" spans="2:16" x14ac:dyDescent="0.2">
      <c r="B166" s="15" t="s">
        <v>199</v>
      </c>
      <c r="C166" s="35">
        <v>7</v>
      </c>
      <c r="D166" s="35">
        <v>2</v>
      </c>
      <c r="E166">
        <f t="shared" si="2"/>
        <v>36744.023000000001</v>
      </c>
      <c r="F166" s="16" t="s">
        <v>47</v>
      </c>
      <c r="G166" s="17">
        <v>0.1237501237501</v>
      </c>
      <c r="H166" s="17">
        <v>0.1237501237501</v>
      </c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15" t="s">
        <v>200</v>
      </c>
      <c r="C167" s="35">
        <v>7</v>
      </c>
      <c r="D167" s="35">
        <v>3</v>
      </c>
      <c r="E167">
        <f t="shared" si="2"/>
        <v>70349.391000000003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15" t="s">
        <v>201</v>
      </c>
      <c r="C168" s="35">
        <v>7</v>
      </c>
      <c r="D168" s="35">
        <v>4</v>
      </c>
      <c r="E168">
        <f t="shared" si="2"/>
        <v>62400.832000000002</v>
      </c>
      <c r="F168" s="18" t="s">
        <v>51</v>
      </c>
      <c r="G168" s="19">
        <v>4.5919544635519997E-2</v>
      </c>
      <c r="H168" s="14"/>
      <c r="I168" s="19">
        <v>4.5919544635519997E-2</v>
      </c>
      <c r="J168" s="14"/>
      <c r="K168" s="14"/>
      <c r="L168" s="14"/>
      <c r="M168" s="14"/>
      <c r="N168" s="14"/>
      <c r="O168" s="14"/>
      <c r="P168" s="14"/>
    </row>
    <row r="169" spans="2:16" x14ac:dyDescent="0.2">
      <c r="B169" s="15" t="s">
        <v>202</v>
      </c>
      <c r="C169" s="35">
        <v>7</v>
      </c>
      <c r="D169" s="35">
        <v>5</v>
      </c>
      <c r="E169">
        <f t="shared" si="2"/>
        <v>73817.554999999993</v>
      </c>
      <c r="F169" s="18" t="s">
        <v>51</v>
      </c>
      <c r="G169" s="19">
        <v>4.5919544635519997E-2</v>
      </c>
      <c r="H169" s="14"/>
      <c r="I169" s="19">
        <v>4.5919544635519997E-2</v>
      </c>
      <c r="J169" s="14"/>
      <c r="K169" s="14"/>
      <c r="L169" s="14"/>
      <c r="M169" s="14"/>
      <c r="N169" s="14"/>
      <c r="O169" s="14"/>
      <c r="P169" s="14"/>
    </row>
    <row r="170" spans="2:16" x14ac:dyDescent="0.2">
      <c r="B170" s="15" t="s">
        <v>203</v>
      </c>
      <c r="C170" s="35">
        <v>7</v>
      </c>
      <c r="D170" s="35">
        <v>6</v>
      </c>
      <c r="E170">
        <f t="shared" si="2"/>
        <v>44358.332000000002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15" t="s">
        <v>204</v>
      </c>
      <c r="C171" s="35">
        <v>7</v>
      </c>
      <c r="D171" s="35">
        <v>7</v>
      </c>
      <c r="E171">
        <f t="shared" si="2"/>
        <v>43199.116999999998</v>
      </c>
      <c r="F171" s="20" t="s">
        <v>55</v>
      </c>
      <c r="G171" s="21">
        <v>1.980001980002E-3</v>
      </c>
      <c r="H171" s="14"/>
      <c r="I171" s="14"/>
      <c r="J171" s="21">
        <v>1.980001980002E-3</v>
      </c>
      <c r="K171" s="14"/>
      <c r="L171" s="14"/>
      <c r="M171" s="14"/>
      <c r="N171" s="14"/>
      <c r="O171" s="14"/>
      <c r="P171" s="14"/>
    </row>
    <row r="172" spans="2:16" x14ac:dyDescent="0.2">
      <c r="B172" s="15" t="s">
        <v>205</v>
      </c>
      <c r="C172" s="35">
        <v>7</v>
      </c>
      <c r="D172" s="35">
        <v>8</v>
      </c>
      <c r="E172">
        <f t="shared" si="2"/>
        <v>84542.07</v>
      </c>
      <c r="F172" s="20" t="s">
        <v>55</v>
      </c>
      <c r="G172" s="21">
        <v>1.980001980002E-3</v>
      </c>
      <c r="H172" s="14"/>
      <c r="I172" s="14"/>
      <c r="J172" s="21">
        <v>1.980001980002E-3</v>
      </c>
      <c r="K172" s="14"/>
      <c r="L172" s="14"/>
      <c r="M172" s="14"/>
      <c r="N172" s="14"/>
      <c r="O172" s="14"/>
      <c r="P172" s="14"/>
    </row>
    <row r="173" spans="2:16" x14ac:dyDescent="0.2">
      <c r="B173" s="15" t="s">
        <v>206</v>
      </c>
      <c r="C173" s="35">
        <v>7</v>
      </c>
      <c r="D173" s="35">
        <v>9</v>
      </c>
      <c r="E173">
        <f t="shared" si="2"/>
        <v>56761.218999999997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15" t="s">
        <v>207</v>
      </c>
      <c r="C174" s="35">
        <v>7</v>
      </c>
      <c r="D174" s="35">
        <v>10</v>
      </c>
      <c r="E174">
        <f t="shared" si="2"/>
        <v>27930.199000000001</v>
      </c>
      <c r="F174" s="14" t="s">
        <v>59</v>
      </c>
      <c r="G174" s="14"/>
      <c r="H174" s="17">
        <v>0.11743155243389999</v>
      </c>
      <c r="I174" s="19">
        <v>4.6502894763820003E-2</v>
      </c>
      <c r="J174" s="14"/>
      <c r="K174" s="14"/>
      <c r="L174" s="14"/>
      <c r="M174" s="14"/>
      <c r="N174" s="14"/>
      <c r="O174" s="14"/>
      <c r="P174" s="14"/>
    </row>
    <row r="175" spans="2:16" x14ac:dyDescent="0.2">
      <c r="B175" s="15" t="s">
        <v>208</v>
      </c>
      <c r="C175" s="35">
        <v>7</v>
      </c>
      <c r="D175" s="35">
        <v>11</v>
      </c>
      <c r="E175">
        <f t="shared" si="2"/>
        <v>52185.995999999999</v>
      </c>
      <c r="F175" s="14" t="s">
        <v>59</v>
      </c>
      <c r="G175" s="14"/>
      <c r="H175" s="17">
        <v>0.11743155243389999</v>
      </c>
      <c r="I175" s="19">
        <v>4.6502894763820003E-2</v>
      </c>
      <c r="J175" s="14"/>
      <c r="K175" s="14"/>
      <c r="L175" s="14"/>
      <c r="M175" s="14"/>
      <c r="N175" s="14"/>
      <c r="O175" s="14"/>
      <c r="P175" s="14"/>
    </row>
    <row r="176" spans="2:16" x14ac:dyDescent="0.2">
      <c r="B176" s="15" t="s">
        <v>209</v>
      </c>
      <c r="C176" s="35">
        <v>7</v>
      </c>
      <c r="D176" s="35">
        <v>12</v>
      </c>
      <c r="E176">
        <f t="shared" si="2"/>
        <v>44318.031000000003</v>
      </c>
      <c r="F176" s="14" t="s">
        <v>59</v>
      </c>
      <c r="G176" s="14"/>
      <c r="H176" s="17">
        <v>0.1237501237501</v>
      </c>
      <c r="I176" s="14"/>
      <c r="J176" s="21">
        <v>1.980001980002E-3</v>
      </c>
      <c r="K176" s="14"/>
      <c r="L176" s="14"/>
      <c r="M176" s="14"/>
      <c r="N176" s="14"/>
      <c r="O176" s="14"/>
      <c r="P176" s="14"/>
    </row>
    <row r="177" spans="2:16" x14ac:dyDescent="0.2">
      <c r="B177" s="15" t="s">
        <v>210</v>
      </c>
      <c r="C177" s="35">
        <v>7</v>
      </c>
      <c r="D177" s="35">
        <v>13</v>
      </c>
      <c r="E177">
        <f t="shared" si="2"/>
        <v>66400.008000000002</v>
      </c>
      <c r="F177" s="14" t="s">
        <v>59</v>
      </c>
      <c r="G177" s="14"/>
      <c r="H177" s="17">
        <v>0.1237501237501</v>
      </c>
      <c r="I177" s="14"/>
      <c r="J177" s="21">
        <v>1.980001980002E-3</v>
      </c>
      <c r="K177" s="14"/>
      <c r="L177" s="14"/>
      <c r="M177" s="14"/>
      <c r="N177" s="14"/>
      <c r="O177" s="14"/>
      <c r="P177" s="14"/>
    </row>
    <row r="178" spans="2:16" x14ac:dyDescent="0.2">
      <c r="B178" s="15" t="s">
        <v>211</v>
      </c>
      <c r="C178" s="35">
        <v>7</v>
      </c>
      <c r="D178" s="35">
        <v>14</v>
      </c>
      <c r="E178">
        <f t="shared" si="2"/>
        <v>9257.1229999999996</v>
      </c>
      <c r="F178" s="22" t="s">
        <v>64</v>
      </c>
      <c r="G178" s="23">
        <v>9.9990099990099992</v>
      </c>
      <c r="H178" s="14"/>
      <c r="I178" s="14"/>
      <c r="J178" s="14"/>
      <c r="K178" s="14"/>
      <c r="L178" s="14"/>
      <c r="M178" s="14"/>
      <c r="N178" s="14"/>
      <c r="O178" s="23">
        <v>9.9990099990099992</v>
      </c>
      <c r="P178" s="14"/>
    </row>
    <row r="179" spans="2:16" x14ac:dyDescent="0.2">
      <c r="B179" s="15" t="s">
        <v>212</v>
      </c>
      <c r="C179" s="35">
        <v>7</v>
      </c>
      <c r="D179" s="35">
        <v>15</v>
      </c>
      <c r="E179">
        <f t="shared" si="2"/>
        <v>66177.172000000006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2:16" x14ac:dyDescent="0.2">
      <c r="B180" s="15" t="s">
        <v>213</v>
      </c>
      <c r="C180" s="35">
        <v>7</v>
      </c>
      <c r="D180" s="35">
        <v>16</v>
      </c>
      <c r="E180">
        <f t="shared" si="2"/>
        <v>55210.855000000003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2:16" x14ac:dyDescent="0.2">
      <c r="B181" s="15" t="s">
        <v>214</v>
      </c>
      <c r="C181" s="35">
        <v>7</v>
      </c>
      <c r="D181" s="35">
        <v>17</v>
      </c>
      <c r="E181">
        <f t="shared" si="2"/>
        <v>33515.288999999997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15" t="s">
        <v>215</v>
      </c>
      <c r="C182" s="35">
        <v>7</v>
      </c>
      <c r="D182" s="35">
        <v>18</v>
      </c>
      <c r="E182">
        <f t="shared" si="2"/>
        <v>38453.211000000003</v>
      </c>
      <c r="F182" s="24" t="s">
        <v>69</v>
      </c>
      <c r="G182" s="25">
        <v>1.485001485001E-2</v>
      </c>
      <c r="H182" s="14"/>
      <c r="I182" s="14"/>
      <c r="J182" s="14"/>
      <c r="K182" s="25">
        <v>1.485001485001E-2</v>
      </c>
      <c r="L182" s="14"/>
      <c r="M182" s="14"/>
      <c r="N182" s="14"/>
      <c r="O182" s="14"/>
      <c r="P182" s="14"/>
    </row>
    <row r="183" spans="2:16" x14ac:dyDescent="0.2">
      <c r="B183" s="15" t="s">
        <v>216</v>
      </c>
      <c r="C183" s="35">
        <v>7</v>
      </c>
      <c r="D183" s="35">
        <v>19</v>
      </c>
      <c r="E183">
        <f t="shared" si="2"/>
        <v>54841.046999999999</v>
      </c>
      <c r="F183" s="24" t="s">
        <v>69</v>
      </c>
      <c r="G183" s="25">
        <v>1.485001485001E-2</v>
      </c>
      <c r="H183" s="14"/>
      <c r="I183" s="14"/>
      <c r="J183" s="14"/>
      <c r="K183" s="25">
        <v>1.485001485001E-2</v>
      </c>
      <c r="L183" s="14"/>
      <c r="M183" s="14"/>
      <c r="N183" s="14"/>
      <c r="O183" s="14"/>
      <c r="P183" s="14"/>
    </row>
    <row r="184" spans="2:16" x14ac:dyDescent="0.2">
      <c r="B184" s="15" t="s">
        <v>217</v>
      </c>
      <c r="C184" s="35">
        <v>7</v>
      </c>
      <c r="D184" s="35">
        <v>20</v>
      </c>
      <c r="E184">
        <f t="shared" si="2"/>
        <v>48115.703000000001</v>
      </c>
      <c r="F184" s="26" t="s">
        <v>72</v>
      </c>
      <c r="G184" s="27">
        <v>1.485001485001E-2</v>
      </c>
      <c r="H184" s="14"/>
      <c r="I184" s="14"/>
      <c r="J184" s="14"/>
      <c r="K184" s="14"/>
      <c r="L184" s="27">
        <v>1.485001485001E-2</v>
      </c>
      <c r="M184" s="14"/>
      <c r="N184" s="14"/>
      <c r="O184" s="14"/>
      <c r="P184" s="14"/>
    </row>
    <row r="185" spans="2:16" x14ac:dyDescent="0.2">
      <c r="B185" s="15" t="s">
        <v>218</v>
      </c>
      <c r="C185" s="35">
        <v>7</v>
      </c>
      <c r="D185" s="35">
        <v>21</v>
      </c>
      <c r="E185">
        <f t="shared" si="2"/>
        <v>39894.527000000002</v>
      </c>
      <c r="F185" s="26" t="s">
        <v>72</v>
      </c>
      <c r="G185" s="27">
        <v>1.485001485001E-2</v>
      </c>
      <c r="H185" s="14"/>
      <c r="I185" s="14"/>
      <c r="J185" s="14"/>
      <c r="K185" s="14"/>
      <c r="L185" s="27">
        <v>1.485001485001E-2</v>
      </c>
      <c r="M185" s="14"/>
      <c r="N185" s="14"/>
      <c r="O185" s="14"/>
      <c r="P185" s="14"/>
    </row>
    <row r="186" spans="2:16" x14ac:dyDescent="0.2">
      <c r="B186" s="15" t="s">
        <v>219</v>
      </c>
      <c r="C186" s="35">
        <v>7</v>
      </c>
      <c r="D186" s="35">
        <v>22</v>
      </c>
      <c r="E186">
        <f t="shared" si="2"/>
        <v>8716.6309999999994</v>
      </c>
      <c r="F186" s="14" t="s">
        <v>75</v>
      </c>
      <c r="G186" s="14"/>
      <c r="H186" s="14"/>
      <c r="I186" s="14"/>
      <c r="J186" s="14"/>
      <c r="K186" s="25">
        <v>0.17325017325020001</v>
      </c>
      <c r="L186" s="27">
        <v>0.17325017325020001</v>
      </c>
      <c r="M186" s="14"/>
      <c r="N186" s="14"/>
      <c r="O186" s="14"/>
      <c r="P186" s="28">
        <v>1.485001485001E-2</v>
      </c>
    </row>
    <row r="187" spans="2:16" x14ac:dyDescent="0.2">
      <c r="B187" s="15" t="s">
        <v>220</v>
      </c>
      <c r="C187" s="35">
        <v>7</v>
      </c>
      <c r="D187" s="35">
        <v>23</v>
      </c>
      <c r="E187">
        <f t="shared" si="2"/>
        <v>4667.6760000000004</v>
      </c>
      <c r="F187" s="14" t="s">
        <v>75</v>
      </c>
      <c r="G187" s="14"/>
      <c r="H187" s="14"/>
      <c r="I187" s="14"/>
      <c r="J187" s="14"/>
      <c r="K187" s="25">
        <v>0.17325017325020001</v>
      </c>
      <c r="L187" s="27">
        <v>0.17325017325020001</v>
      </c>
      <c r="M187" s="14"/>
      <c r="N187" s="14"/>
      <c r="O187" s="14"/>
      <c r="P187" s="28">
        <v>1.485001485001E-2</v>
      </c>
    </row>
    <row r="188" spans="2:16" x14ac:dyDescent="0.2">
      <c r="B188" s="15" t="s">
        <v>221</v>
      </c>
      <c r="C188" s="35">
        <v>7</v>
      </c>
      <c r="D188" s="35">
        <v>24</v>
      </c>
      <c r="E188">
        <f t="shared" si="2"/>
        <v>16.594000000000001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2:16" x14ac:dyDescent="0.2">
      <c r="B189" s="15" t="s">
        <v>222</v>
      </c>
      <c r="C189" s="35">
        <v>8</v>
      </c>
      <c r="D189" s="35">
        <v>1</v>
      </c>
      <c r="E189">
        <f t="shared" si="2"/>
        <v>67490.468999999997</v>
      </c>
      <c r="F189" s="16" t="s">
        <v>47</v>
      </c>
      <c r="G189" s="17">
        <v>2.475002475002E-2</v>
      </c>
      <c r="H189" s="17">
        <v>2.475002475002E-2</v>
      </c>
      <c r="I189" s="14"/>
      <c r="J189" s="14"/>
      <c r="K189" s="14"/>
      <c r="L189" s="14"/>
      <c r="M189" s="14"/>
      <c r="N189" s="14"/>
      <c r="O189" s="14"/>
      <c r="P189" s="14"/>
    </row>
    <row r="190" spans="2:16" x14ac:dyDescent="0.2">
      <c r="B190" s="15" t="s">
        <v>223</v>
      </c>
      <c r="C190" s="35">
        <v>8</v>
      </c>
      <c r="D190" s="35">
        <v>2</v>
      </c>
      <c r="E190">
        <f t="shared" si="2"/>
        <v>42639.66</v>
      </c>
      <c r="F190" s="16" t="s">
        <v>47</v>
      </c>
      <c r="G190" s="17">
        <v>2.475002475002E-2</v>
      </c>
      <c r="H190" s="17">
        <v>2.475002475002E-2</v>
      </c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15" t="s">
        <v>224</v>
      </c>
      <c r="C191" s="35">
        <v>8</v>
      </c>
      <c r="D191" s="35">
        <v>3</v>
      </c>
      <c r="E191">
        <f t="shared" si="2"/>
        <v>38851.468999999997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15" t="s">
        <v>225</v>
      </c>
      <c r="C192" s="35">
        <v>8</v>
      </c>
      <c r="D192" s="35">
        <v>4</v>
      </c>
      <c r="E192">
        <f t="shared" si="2"/>
        <v>57659.667999999998</v>
      </c>
      <c r="F192" s="18" t="s">
        <v>51</v>
      </c>
      <c r="G192" s="19">
        <v>1.0204345949820001E-2</v>
      </c>
      <c r="H192" s="14"/>
      <c r="I192" s="19">
        <v>1.0204345949820001E-2</v>
      </c>
      <c r="J192" s="14"/>
      <c r="K192" s="14"/>
      <c r="L192" s="14"/>
      <c r="M192" s="14"/>
      <c r="N192" s="14"/>
      <c r="O192" s="14"/>
      <c r="P192" s="14"/>
    </row>
    <row r="193" spans="2:16" x14ac:dyDescent="0.2">
      <c r="B193" s="15" t="s">
        <v>226</v>
      </c>
      <c r="C193" s="35">
        <v>8</v>
      </c>
      <c r="D193" s="35">
        <v>5</v>
      </c>
      <c r="E193">
        <f t="shared" si="2"/>
        <v>44711.550999999999</v>
      </c>
      <c r="F193" s="18" t="s">
        <v>51</v>
      </c>
      <c r="G193" s="19">
        <v>1.0204345949820001E-2</v>
      </c>
      <c r="H193" s="14"/>
      <c r="I193" s="19">
        <v>1.0204345949820001E-2</v>
      </c>
      <c r="J193" s="14"/>
      <c r="K193" s="14"/>
      <c r="L193" s="14"/>
      <c r="M193" s="14"/>
      <c r="N193" s="14"/>
      <c r="O193" s="14"/>
      <c r="P193" s="14"/>
    </row>
    <row r="194" spans="2:16" x14ac:dyDescent="0.2">
      <c r="B194" s="15" t="s">
        <v>227</v>
      </c>
      <c r="C194" s="35">
        <v>8</v>
      </c>
      <c r="D194" s="35">
        <v>6</v>
      </c>
      <c r="E194">
        <f t="shared" si="2"/>
        <v>52036.648000000001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15" t="s">
        <v>228</v>
      </c>
      <c r="C195" s="35">
        <v>8</v>
      </c>
      <c r="D195" s="35">
        <v>7</v>
      </c>
      <c r="E195">
        <f t="shared" si="2"/>
        <v>34160.089999999997</v>
      </c>
      <c r="F195" s="20" t="s">
        <v>55</v>
      </c>
      <c r="G195" s="21">
        <v>6.435006435006E-4</v>
      </c>
      <c r="H195" s="14"/>
      <c r="I195" s="14"/>
      <c r="J195" s="21">
        <v>6.435006435006E-4</v>
      </c>
      <c r="K195" s="14"/>
      <c r="L195" s="14"/>
      <c r="M195" s="14"/>
      <c r="N195" s="14"/>
      <c r="O195" s="14"/>
      <c r="P195" s="14"/>
    </row>
    <row r="196" spans="2:16" x14ac:dyDescent="0.2">
      <c r="B196" s="15" t="s">
        <v>229</v>
      </c>
      <c r="C196" s="35">
        <v>8</v>
      </c>
      <c r="D196" s="35">
        <v>8</v>
      </c>
      <c r="E196">
        <f t="shared" si="2"/>
        <v>34110.305</v>
      </c>
      <c r="F196" s="20" t="s">
        <v>55</v>
      </c>
      <c r="G196" s="21">
        <v>6.435006435006E-4</v>
      </c>
      <c r="H196" s="14"/>
      <c r="I196" s="14"/>
      <c r="J196" s="21">
        <v>6.435006435006E-4</v>
      </c>
      <c r="K196" s="14"/>
      <c r="L196" s="14"/>
      <c r="M196" s="14"/>
      <c r="N196" s="14"/>
      <c r="O196" s="14"/>
      <c r="P196" s="14"/>
    </row>
    <row r="197" spans="2:16" x14ac:dyDescent="0.2">
      <c r="B197" s="15" t="s">
        <v>230</v>
      </c>
      <c r="C197" s="35">
        <v>8</v>
      </c>
      <c r="D197" s="35">
        <v>9</v>
      </c>
      <c r="E197">
        <f t="shared" si="2"/>
        <v>21754.831999999999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15" t="s">
        <v>231</v>
      </c>
      <c r="C198" s="35">
        <v>8</v>
      </c>
      <c r="D198" s="35">
        <v>10</v>
      </c>
      <c r="E198">
        <f t="shared" si="2"/>
        <v>41184.120999999999</v>
      </c>
      <c r="F198" s="14" t="s">
        <v>59</v>
      </c>
      <c r="G198" s="14"/>
      <c r="H198" s="17">
        <v>2.3486315683779999E-2</v>
      </c>
      <c r="I198" s="19">
        <v>1.033397890086E-2</v>
      </c>
      <c r="J198" s="14"/>
      <c r="K198" s="14"/>
      <c r="L198" s="14"/>
      <c r="M198" s="14"/>
      <c r="N198" s="14"/>
      <c r="O198" s="14"/>
      <c r="P198" s="14"/>
    </row>
    <row r="199" spans="2:16" x14ac:dyDescent="0.2">
      <c r="B199" s="15" t="s">
        <v>232</v>
      </c>
      <c r="C199" s="35">
        <v>8</v>
      </c>
      <c r="D199" s="35">
        <v>11</v>
      </c>
      <c r="E199">
        <f t="shared" si="2"/>
        <v>71141.172000000006</v>
      </c>
      <c r="F199" s="14" t="s">
        <v>59</v>
      </c>
      <c r="G199" s="14"/>
      <c r="H199" s="17">
        <v>2.3486315683779999E-2</v>
      </c>
      <c r="I199" s="19">
        <v>1.033397890086E-2</v>
      </c>
      <c r="J199" s="14"/>
      <c r="K199" s="14"/>
      <c r="L199" s="14"/>
      <c r="M199" s="14"/>
      <c r="N199" s="14"/>
      <c r="O199" s="14"/>
      <c r="P199" s="14"/>
    </row>
    <row r="200" spans="2:16" x14ac:dyDescent="0.2">
      <c r="B200" s="15" t="s">
        <v>233</v>
      </c>
      <c r="C200" s="35">
        <v>8</v>
      </c>
      <c r="D200" s="35">
        <v>12</v>
      </c>
      <c r="E200">
        <f t="shared" si="2"/>
        <v>55374.425999999999</v>
      </c>
      <c r="F200" s="14" t="s">
        <v>59</v>
      </c>
      <c r="G200" s="14"/>
      <c r="H200" s="17">
        <v>2.475002475002E-2</v>
      </c>
      <c r="I200" s="14"/>
      <c r="J200" s="21">
        <v>6.435006435006E-4</v>
      </c>
      <c r="K200" s="14"/>
      <c r="L200" s="14"/>
      <c r="M200" s="14"/>
      <c r="N200" s="14"/>
      <c r="O200" s="14"/>
      <c r="P200" s="14"/>
    </row>
    <row r="201" spans="2:16" x14ac:dyDescent="0.2">
      <c r="B201" s="15" t="s">
        <v>234</v>
      </c>
      <c r="C201" s="35">
        <v>8</v>
      </c>
      <c r="D201" s="35">
        <v>13</v>
      </c>
      <c r="E201">
        <f t="shared" si="2"/>
        <v>16309.603999999999</v>
      </c>
      <c r="F201" s="14" t="s">
        <v>59</v>
      </c>
      <c r="G201" s="14"/>
      <c r="H201" s="17">
        <v>2.475002475002E-2</v>
      </c>
      <c r="I201" s="14"/>
      <c r="J201" s="21">
        <v>6.435006435006E-4</v>
      </c>
      <c r="K201" s="14"/>
      <c r="L201" s="14"/>
      <c r="M201" s="14"/>
      <c r="N201" s="14"/>
      <c r="O201" s="14"/>
      <c r="P201" s="14"/>
    </row>
    <row r="202" spans="2:16" x14ac:dyDescent="0.2">
      <c r="B202" s="15" t="s">
        <v>235</v>
      </c>
      <c r="C202" s="35">
        <v>8</v>
      </c>
      <c r="D202" s="35">
        <v>14</v>
      </c>
      <c r="E202">
        <f t="shared" si="2"/>
        <v>15098.236999999999</v>
      </c>
      <c r="F202" s="22" t="s">
        <v>64</v>
      </c>
      <c r="G202" s="23">
        <v>9.9990099990099992</v>
      </c>
      <c r="H202" s="14"/>
      <c r="I202" s="14"/>
      <c r="J202" s="14"/>
      <c r="K202" s="14"/>
      <c r="L202" s="14"/>
      <c r="M202" s="14"/>
      <c r="N202" s="14"/>
      <c r="O202" s="23">
        <v>9.9990099990099992</v>
      </c>
      <c r="P202" s="14"/>
    </row>
    <row r="203" spans="2:16" x14ac:dyDescent="0.2">
      <c r="B203" s="15" t="s">
        <v>236</v>
      </c>
      <c r="C203" s="35">
        <v>8</v>
      </c>
      <c r="D203" s="35">
        <v>15</v>
      </c>
      <c r="E203">
        <f t="shared" si="2"/>
        <v>32680.846000000001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2:16" x14ac:dyDescent="0.2">
      <c r="B204" s="15" t="s">
        <v>237</v>
      </c>
      <c r="C204" s="35">
        <v>8</v>
      </c>
      <c r="D204" s="35">
        <v>16</v>
      </c>
      <c r="E204">
        <f t="shared" si="2"/>
        <v>30829.42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2:16" x14ac:dyDescent="0.2">
      <c r="B205" s="15" t="s">
        <v>238</v>
      </c>
      <c r="C205" s="35">
        <v>8</v>
      </c>
      <c r="D205" s="35">
        <v>17</v>
      </c>
      <c r="E205">
        <f t="shared" si="2"/>
        <v>17838.631000000001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15" t="s">
        <v>239</v>
      </c>
      <c r="C206" s="35">
        <v>8</v>
      </c>
      <c r="D206" s="35">
        <v>18</v>
      </c>
      <c r="E206">
        <f t="shared" si="2"/>
        <v>35881.129000000001</v>
      </c>
      <c r="F206" s="24" t="s">
        <v>69</v>
      </c>
      <c r="G206" s="25">
        <v>4.950004950005E-3</v>
      </c>
      <c r="H206" s="14"/>
      <c r="I206" s="14"/>
      <c r="J206" s="14"/>
      <c r="K206" s="25">
        <v>4.950004950005E-3</v>
      </c>
      <c r="L206" s="14"/>
      <c r="M206" s="14"/>
      <c r="N206" s="14"/>
      <c r="O206" s="14"/>
      <c r="P206" s="14"/>
    </row>
    <row r="207" spans="2:16" x14ac:dyDescent="0.2">
      <c r="B207" s="15" t="s">
        <v>240</v>
      </c>
      <c r="C207" s="35">
        <v>8</v>
      </c>
      <c r="D207" s="35">
        <v>19</v>
      </c>
      <c r="E207">
        <f t="shared" si="2"/>
        <v>46676.762000000002</v>
      </c>
      <c r="F207" s="24" t="s">
        <v>69</v>
      </c>
      <c r="G207" s="25">
        <v>4.950004950005E-3</v>
      </c>
      <c r="H207" s="14"/>
      <c r="I207" s="14"/>
      <c r="J207" s="14"/>
      <c r="K207" s="25">
        <v>4.950004950005E-3</v>
      </c>
      <c r="L207" s="14"/>
      <c r="M207" s="14"/>
      <c r="N207" s="14"/>
      <c r="O207" s="14"/>
      <c r="P207" s="14"/>
    </row>
    <row r="208" spans="2:16" x14ac:dyDescent="0.2">
      <c r="B208" s="15" t="s">
        <v>241</v>
      </c>
      <c r="C208" s="35">
        <v>8</v>
      </c>
      <c r="D208" s="35">
        <v>20</v>
      </c>
      <c r="E208">
        <f t="shared" si="2"/>
        <v>32659.51</v>
      </c>
      <c r="F208" s="26" t="s">
        <v>72</v>
      </c>
      <c r="G208" s="27">
        <v>4.950004950005E-3</v>
      </c>
      <c r="H208" s="14"/>
      <c r="I208" s="14"/>
      <c r="J208" s="14"/>
      <c r="K208" s="14"/>
      <c r="L208" s="27">
        <v>4.950004950005E-3</v>
      </c>
      <c r="M208" s="14"/>
      <c r="N208" s="14"/>
      <c r="O208" s="14"/>
      <c r="P208" s="14"/>
    </row>
    <row r="209" spans="2:16" x14ac:dyDescent="0.2">
      <c r="B209" s="15" t="s">
        <v>242</v>
      </c>
      <c r="C209" s="35">
        <v>8</v>
      </c>
      <c r="D209" s="35">
        <v>21</v>
      </c>
      <c r="E209">
        <f t="shared" si="2"/>
        <v>35938.023000000001</v>
      </c>
      <c r="F209" s="26" t="s">
        <v>72</v>
      </c>
      <c r="G209" s="27">
        <v>4.950004950005E-3</v>
      </c>
      <c r="H209" s="14"/>
      <c r="I209" s="14"/>
      <c r="J209" s="14"/>
      <c r="K209" s="14"/>
      <c r="L209" s="27">
        <v>4.950004950005E-3</v>
      </c>
      <c r="M209" s="14"/>
      <c r="N209" s="14"/>
      <c r="O209" s="14"/>
      <c r="P209" s="14"/>
    </row>
    <row r="210" spans="2:16" x14ac:dyDescent="0.2">
      <c r="B210" s="15" t="s">
        <v>243</v>
      </c>
      <c r="C210" s="35">
        <v>8</v>
      </c>
      <c r="D210" s="35">
        <v>22</v>
      </c>
      <c r="E210">
        <f t="shared" si="2"/>
        <v>8254.3670000000002</v>
      </c>
      <c r="F210" s="14" t="s">
        <v>75</v>
      </c>
      <c r="G210" s="14"/>
      <c r="H210" s="14"/>
      <c r="I210" s="14"/>
      <c r="J210" s="14"/>
      <c r="K210" s="25">
        <v>0.17325017325020001</v>
      </c>
      <c r="L210" s="27">
        <v>0.17325017325020001</v>
      </c>
      <c r="M210" s="14"/>
      <c r="N210" s="14"/>
      <c r="O210" s="14"/>
      <c r="P210" s="28">
        <v>4.950004950005E-3</v>
      </c>
    </row>
    <row r="211" spans="2:16" x14ac:dyDescent="0.2">
      <c r="B211" s="15" t="s">
        <v>244</v>
      </c>
      <c r="C211" s="35">
        <v>8</v>
      </c>
      <c r="D211" s="35">
        <v>23</v>
      </c>
      <c r="E211">
        <f t="shared" si="2"/>
        <v>11257.895</v>
      </c>
      <c r="F211" s="14" t="s">
        <v>75</v>
      </c>
      <c r="G211" s="14"/>
      <c r="H211" s="14"/>
      <c r="I211" s="14"/>
      <c r="J211" s="14"/>
      <c r="K211" s="25">
        <v>0.17325017325020001</v>
      </c>
      <c r="L211" s="27">
        <v>0.17325017325020001</v>
      </c>
      <c r="M211" s="14"/>
      <c r="N211" s="14"/>
      <c r="O211" s="14"/>
      <c r="P211" s="28">
        <v>4.950004950005E-3</v>
      </c>
    </row>
    <row r="212" spans="2:16" x14ac:dyDescent="0.2">
      <c r="B212" s="15" t="s">
        <v>245</v>
      </c>
      <c r="C212" s="35">
        <v>8</v>
      </c>
      <c r="D212" s="35">
        <v>24</v>
      </c>
      <c r="E212">
        <f t="shared" si="2"/>
        <v>45.040999999999997</v>
      </c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2:16" x14ac:dyDescent="0.2">
      <c r="B213" s="15" t="s">
        <v>246</v>
      </c>
      <c r="C213" s="35">
        <v>9</v>
      </c>
      <c r="D213" s="35">
        <v>1</v>
      </c>
      <c r="E213">
        <f t="shared" si="2"/>
        <v>4790.9459999999999</v>
      </c>
      <c r="F213" s="14" t="s">
        <v>59</v>
      </c>
      <c r="G213" s="14"/>
      <c r="H213" s="14"/>
      <c r="I213" s="14"/>
      <c r="J213" s="14"/>
      <c r="K213" s="25">
        <v>19.998019998019998</v>
      </c>
      <c r="L213" s="27">
        <v>19.998019998019998</v>
      </c>
      <c r="M213" s="14"/>
      <c r="N213" s="14"/>
      <c r="O213" s="14"/>
      <c r="P213" s="14"/>
    </row>
    <row r="214" spans="2:16" x14ac:dyDescent="0.2">
      <c r="B214" s="15" t="s">
        <v>247</v>
      </c>
      <c r="C214" s="35">
        <v>9</v>
      </c>
      <c r="D214" s="35">
        <v>2</v>
      </c>
      <c r="E214">
        <f t="shared" ref="E214:E277" si="3">INDEX($B$1:$Z$17,MATCH(C214,$B$1:$B$17,0),MATCH(D214,$B$1:$Z$1,0))</f>
        <v>4914.2169999999996</v>
      </c>
      <c r="F214" s="14" t="s">
        <v>59</v>
      </c>
      <c r="G214" s="14"/>
      <c r="H214" s="14"/>
      <c r="I214" s="14"/>
      <c r="J214" s="14"/>
      <c r="K214" s="25">
        <v>19.998019998019998</v>
      </c>
      <c r="L214" s="27">
        <v>19.998019998019998</v>
      </c>
      <c r="M214" s="14"/>
      <c r="N214" s="14"/>
      <c r="O214" s="14"/>
      <c r="P214" s="14"/>
    </row>
    <row r="215" spans="2:16" x14ac:dyDescent="0.2">
      <c r="B215" s="15" t="s">
        <v>248</v>
      </c>
      <c r="C215" s="35">
        <v>9</v>
      </c>
      <c r="D215" s="35">
        <v>3</v>
      </c>
      <c r="E215">
        <f t="shared" si="3"/>
        <v>246.541</v>
      </c>
      <c r="F215" s="14" t="s">
        <v>59</v>
      </c>
      <c r="G215" s="14"/>
      <c r="H215" s="14"/>
      <c r="I215" s="14"/>
      <c r="J215" s="14"/>
      <c r="K215" s="25">
        <v>19.998019998019998</v>
      </c>
      <c r="L215" s="14"/>
      <c r="M215" s="29">
        <v>19.998019998019998</v>
      </c>
      <c r="N215" s="14"/>
      <c r="O215" s="14"/>
      <c r="P215" s="14"/>
    </row>
    <row r="216" spans="2:16" x14ac:dyDescent="0.2">
      <c r="B216" s="15" t="s">
        <v>249</v>
      </c>
      <c r="C216" s="35">
        <v>9</v>
      </c>
      <c r="D216" s="35">
        <v>4</v>
      </c>
      <c r="E216">
        <f t="shared" si="3"/>
        <v>393.517</v>
      </c>
      <c r="F216" s="14" t="s">
        <v>59</v>
      </c>
      <c r="G216" s="14"/>
      <c r="H216" s="14"/>
      <c r="I216" s="14"/>
      <c r="J216" s="14"/>
      <c r="K216" s="25">
        <v>19.998019998019998</v>
      </c>
      <c r="L216" s="14"/>
      <c r="M216" s="29">
        <v>19.998019998019998</v>
      </c>
      <c r="N216" s="14"/>
      <c r="O216" s="14"/>
      <c r="P216" s="14"/>
    </row>
    <row r="217" spans="2:16" x14ac:dyDescent="0.2">
      <c r="B217" s="15" t="s">
        <v>250</v>
      </c>
      <c r="C217" s="35">
        <v>9</v>
      </c>
      <c r="D217" s="35">
        <v>5</v>
      </c>
      <c r="E217">
        <f t="shared" si="3"/>
        <v>30122.986000000001</v>
      </c>
      <c r="F217" s="30" t="s">
        <v>251</v>
      </c>
      <c r="G217" s="29">
        <v>19.998019998019998</v>
      </c>
      <c r="H217" s="14"/>
      <c r="I217" s="14"/>
      <c r="J217" s="14"/>
      <c r="K217" s="14"/>
      <c r="L217" s="14"/>
      <c r="M217" s="29">
        <v>19.998019998019998</v>
      </c>
      <c r="N217" s="14"/>
      <c r="O217" s="14"/>
      <c r="P217" s="14"/>
    </row>
    <row r="218" spans="2:16" x14ac:dyDescent="0.2">
      <c r="B218" s="15" t="s">
        <v>252</v>
      </c>
      <c r="C218" s="35">
        <v>9</v>
      </c>
      <c r="D218" s="35">
        <v>6</v>
      </c>
      <c r="E218">
        <f t="shared" si="3"/>
        <v>26562.373</v>
      </c>
      <c r="F218" s="30" t="s">
        <v>251</v>
      </c>
      <c r="G218" s="29">
        <v>19.998019998019998</v>
      </c>
      <c r="H218" s="14"/>
      <c r="I218" s="14"/>
      <c r="J218" s="14"/>
      <c r="K218" s="14"/>
      <c r="L218" s="14"/>
      <c r="M218" s="29">
        <v>19.998019998019998</v>
      </c>
      <c r="N218" s="14"/>
      <c r="O218" s="14"/>
      <c r="P218" s="14"/>
    </row>
    <row r="219" spans="2:16" x14ac:dyDescent="0.2">
      <c r="B219" s="15" t="s">
        <v>253</v>
      </c>
      <c r="C219" s="35">
        <v>9</v>
      </c>
      <c r="D219" s="35">
        <v>7</v>
      </c>
      <c r="E219">
        <f t="shared" si="3"/>
        <v>2956.116</v>
      </c>
      <c r="F219" s="14" t="s">
        <v>59</v>
      </c>
      <c r="G219" s="14"/>
      <c r="H219" s="14"/>
      <c r="I219" s="14"/>
      <c r="J219" s="14"/>
      <c r="K219" s="14"/>
      <c r="L219" s="27">
        <v>19.998019998019998</v>
      </c>
      <c r="M219" s="29">
        <v>19.998019998019998</v>
      </c>
      <c r="N219" s="14"/>
      <c r="O219" s="14"/>
      <c r="P219" s="14"/>
    </row>
    <row r="220" spans="2:16" x14ac:dyDescent="0.2">
      <c r="B220" s="15" t="s">
        <v>254</v>
      </c>
      <c r="C220" s="35">
        <v>9</v>
      </c>
      <c r="D220" s="35">
        <v>8</v>
      </c>
      <c r="E220">
        <f t="shared" si="3"/>
        <v>2496.223</v>
      </c>
      <c r="F220" s="14" t="s">
        <v>59</v>
      </c>
      <c r="G220" s="14"/>
      <c r="H220" s="14"/>
      <c r="I220" s="14"/>
      <c r="J220" s="14"/>
      <c r="K220" s="14"/>
      <c r="L220" s="27">
        <v>19.998019998019998</v>
      </c>
      <c r="M220" s="29">
        <v>19.998019998019998</v>
      </c>
      <c r="N220" s="14"/>
      <c r="O220" s="14"/>
      <c r="P220" s="14"/>
    </row>
    <row r="221" spans="2:16" x14ac:dyDescent="0.2">
      <c r="B221" s="15" t="s">
        <v>255</v>
      </c>
      <c r="C221" s="35">
        <v>9</v>
      </c>
      <c r="D221" s="35">
        <v>9</v>
      </c>
      <c r="E221">
        <f t="shared" si="3"/>
        <v>3482.3850000000002</v>
      </c>
      <c r="F221" s="31" t="s">
        <v>256</v>
      </c>
      <c r="G221" s="32">
        <v>19.998019998019998</v>
      </c>
      <c r="H221" s="14"/>
      <c r="I221" s="14"/>
      <c r="J221" s="14"/>
      <c r="K221" s="14"/>
      <c r="L221" s="14"/>
      <c r="M221" s="14"/>
      <c r="N221" s="32">
        <v>19.998019998019998</v>
      </c>
      <c r="O221" s="14"/>
      <c r="P221" s="14"/>
    </row>
    <row r="222" spans="2:16" x14ac:dyDescent="0.2">
      <c r="B222" s="15" t="s">
        <v>257</v>
      </c>
      <c r="C222" s="35">
        <v>9</v>
      </c>
      <c r="D222" s="35">
        <v>10</v>
      </c>
      <c r="E222">
        <f t="shared" si="3"/>
        <v>2308.9470000000001</v>
      </c>
      <c r="F222" s="31" t="s">
        <v>256</v>
      </c>
      <c r="G222" s="32">
        <v>19.998019998019998</v>
      </c>
      <c r="H222" s="14"/>
      <c r="I222" s="14"/>
      <c r="J222" s="14"/>
      <c r="K222" s="14"/>
      <c r="L222" s="14"/>
      <c r="M222" s="14"/>
      <c r="N222" s="32">
        <v>19.998019998019998</v>
      </c>
      <c r="O222" s="14"/>
      <c r="P222" s="14"/>
    </row>
    <row r="223" spans="2:16" x14ac:dyDescent="0.2">
      <c r="B223" s="15" t="s">
        <v>258</v>
      </c>
      <c r="C223" s="35">
        <v>9</v>
      </c>
      <c r="D223" s="35">
        <v>11</v>
      </c>
      <c r="E223">
        <f t="shared" si="3"/>
        <v>808.36800000000005</v>
      </c>
      <c r="F223" s="14" t="s">
        <v>59</v>
      </c>
      <c r="G223" s="14"/>
      <c r="H223" s="14"/>
      <c r="I223" s="14"/>
      <c r="J223" s="21">
        <v>1.999801999802</v>
      </c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15" t="s">
        <v>259</v>
      </c>
      <c r="C224" s="35">
        <v>9</v>
      </c>
      <c r="D224" s="35">
        <v>12</v>
      </c>
      <c r="E224">
        <f t="shared" si="3"/>
        <v>860.52099999999996</v>
      </c>
      <c r="F224" s="14" t="s">
        <v>59</v>
      </c>
      <c r="G224" s="14"/>
      <c r="H224" s="14"/>
      <c r="I224" s="14"/>
      <c r="J224" s="21">
        <v>1.999801999802</v>
      </c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15" t="s">
        <v>260</v>
      </c>
      <c r="C225" s="35">
        <v>9</v>
      </c>
      <c r="D225" s="35">
        <v>13</v>
      </c>
      <c r="E225">
        <f t="shared" si="3"/>
        <v>1163.9559999999999</v>
      </c>
      <c r="F225" s="14" t="s">
        <v>59</v>
      </c>
      <c r="G225" s="14"/>
      <c r="H225" s="17">
        <v>1000.005</v>
      </c>
      <c r="I225" s="14"/>
      <c r="J225" s="14"/>
      <c r="K225" s="14"/>
      <c r="L225" s="14"/>
      <c r="M225" s="14"/>
      <c r="N225" s="32">
        <v>19.9512</v>
      </c>
      <c r="O225" s="14"/>
      <c r="P225" s="14"/>
    </row>
    <row r="226" spans="2:16" x14ac:dyDescent="0.2">
      <c r="B226" s="15" t="s">
        <v>261</v>
      </c>
      <c r="C226" s="35">
        <v>9</v>
      </c>
      <c r="D226" s="35">
        <v>14</v>
      </c>
      <c r="E226">
        <f t="shared" si="3"/>
        <v>1721.0429999999999</v>
      </c>
      <c r="F226" s="14" t="s">
        <v>59</v>
      </c>
      <c r="G226" s="14"/>
      <c r="H226" s="17">
        <v>1000.005</v>
      </c>
      <c r="I226" s="14"/>
      <c r="J226" s="14"/>
      <c r="K226" s="14"/>
      <c r="L226" s="14"/>
      <c r="M226" s="14"/>
      <c r="N226" s="32">
        <v>19.9512</v>
      </c>
      <c r="O226" s="14"/>
      <c r="P226" s="14"/>
    </row>
    <row r="227" spans="2:16" x14ac:dyDescent="0.2">
      <c r="B227" s="15" t="s">
        <v>262</v>
      </c>
      <c r="C227" s="35">
        <v>9</v>
      </c>
      <c r="D227" s="35">
        <v>15</v>
      </c>
      <c r="E227">
        <f t="shared" si="3"/>
        <v>2282.8710000000001</v>
      </c>
      <c r="F227" s="22" t="s">
        <v>64</v>
      </c>
      <c r="G227" s="23">
        <v>19.998019998019998</v>
      </c>
      <c r="H227" s="14"/>
      <c r="I227" s="14"/>
      <c r="J227" s="14"/>
      <c r="K227" s="14"/>
      <c r="L227" s="14"/>
      <c r="M227" s="14"/>
      <c r="N227" s="14"/>
      <c r="O227" s="23">
        <v>19.998019998019998</v>
      </c>
      <c r="P227" s="14"/>
    </row>
    <row r="228" spans="2:16" x14ac:dyDescent="0.2">
      <c r="B228" s="15" t="s">
        <v>263</v>
      </c>
      <c r="C228" s="35">
        <v>9</v>
      </c>
      <c r="D228" s="35">
        <v>16</v>
      </c>
      <c r="E228">
        <f t="shared" si="3"/>
        <v>1822.9780000000001</v>
      </c>
      <c r="F228" s="22" t="s">
        <v>64</v>
      </c>
      <c r="G228" s="23">
        <v>19.998019998019998</v>
      </c>
      <c r="H228" s="14"/>
      <c r="I228" s="14"/>
      <c r="J228" s="14"/>
      <c r="K228" s="14"/>
      <c r="L228" s="14"/>
      <c r="M228" s="14"/>
      <c r="N228" s="14"/>
      <c r="O228" s="23">
        <v>19.998019998019998</v>
      </c>
      <c r="P228" s="14"/>
    </row>
    <row r="229" spans="2:16" x14ac:dyDescent="0.2">
      <c r="B229" s="15" t="s">
        <v>264</v>
      </c>
      <c r="C229" s="35">
        <v>9</v>
      </c>
      <c r="D229" s="35">
        <v>17</v>
      </c>
      <c r="E229">
        <f t="shared" si="3"/>
        <v>237.05799999999999</v>
      </c>
      <c r="F229" s="14" t="s">
        <v>59</v>
      </c>
      <c r="G229" s="14"/>
      <c r="H229" s="14"/>
      <c r="I229" s="14"/>
      <c r="J229" s="14"/>
      <c r="K229" s="14"/>
      <c r="L229" s="14"/>
      <c r="M229" s="29">
        <v>19.998019998019998</v>
      </c>
      <c r="N229" s="14"/>
      <c r="O229" s="23">
        <v>19.998019998019998</v>
      </c>
      <c r="P229" s="14"/>
    </row>
    <row r="230" spans="2:16" x14ac:dyDescent="0.2">
      <c r="B230" s="15" t="s">
        <v>265</v>
      </c>
      <c r="C230" s="35">
        <v>9</v>
      </c>
      <c r="D230" s="35">
        <v>18</v>
      </c>
      <c r="E230">
        <f t="shared" si="3"/>
        <v>777.55100000000004</v>
      </c>
      <c r="F230" s="14" t="s">
        <v>59</v>
      </c>
      <c r="G230" s="14"/>
      <c r="H230" s="14"/>
      <c r="I230" s="14"/>
      <c r="J230" s="14"/>
      <c r="K230" s="14"/>
      <c r="L230" s="14"/>
      <c r="M230" s="29">
        <v>19.998019998019998</v>
      </c>
      <c r="N230" s="14"/>
      <c r="O230" s="23">
        <v>19.998019998019998</v>
      </c>
      <c r="P230" s="14"/>
    </row>
    <row r="231" spans="2:16" x14ac:dyDescent="0.2">
      <c r="B231" s="15" t="s">
        <v>266</v>
      </c>
      <c r="C231" s="35">
        <v>9</v>
      </c>
      <c r="D231" s="35">
        <v>19</v>
      </c>
      <c r="E231">
        <f t="shared" si="3"/>
        <v>270.24599999999998</v>
      </c>
      <c r="F231" s="14" t="s">
        <v>59</v>
      </c>
      <c r="G231" s="14"/>
      <c r="H231" s="14"/>
      <c r="I231" s="14"/>
      <c r="J231" s="14"/>
      <c r="K231" s="14"/>
      <c r="L231" s="14"/>
      <c r="M231" s="14"/>
      <c r="N231" s="14"/>
      <c r="O231" s="23">
        <v>19.998019998019998</v>
      </c>
      <c r="P231" s="28">
        <v>19.998019998019998</v>
      </c>
    </row>
    <row r="232" spans="2:16" x14ac:dyDescent="0.2">
      <c r="B232" s="15" t="s">
        <v>267</v>
      </c>
      <c r="C232" s="35">
        <v>9</v>
      </c>
      <c r="D232" s="35">
        <v>20</v>
      </c>
      <c r="E232">
        <f t="shared" si="3"/>
        <v>289.21100000000001</v>
      </c>
      <c r="F232" s="14" t="s">
        <v>59</v>
      </c>
      <c r="G232" s="14"/>
      <c r="H232" s="14"/>
      <c r="I232" s="14"/>
      <c r="J232" s="14"/>
      <c r="K232" s="14"/>
      <c r="L232" s="14"/>
      <c r="M232" s="14"/>
      <c r="N232" s="14"/>
      <c r="O232" s="23">
        <v>19.998019998019998</v>
      </c>
      <c r="P232" s="28">
        <v>19.998019998019998</v>
      </c>
    </row>
    <row r="233" spans="2:16" x14ac:dyDescent="0.2">
      <c r="B233" s="15" t="s">
        <v>268</v>
      </c>
      <c r="C233" s="35">
        <v>9</v>
      </c>
      <c r="D233" s="35">
        <v>21</v>
      </c>
      <c r="E233">
        <f t="shared" si="3"/>
        <v>5883.7849999999999</v>
      </c>
      <c r="F233" s="33" t="s">
        <v>269</v>
      </c>
      <c r="G233" s="28">
        <v>19.998019998019998</v>
      </c>
      <c r="H233" s="14"/>
      <c r="I233" s="14"/>
      <c r="J233" s="14"/>
      <c r="K233" s="14"/>
      <c r="L233" s="14"/>
      <c r="M233" s="14"/>
      <c r="N233" s="14"/>
      <c r="O233" s="14"/>
      <c r="P233" s="28">
        <v>19.998019998019998</v>
      </c>
    </row>
    <row r="234" spans="2:16" x14ac:dyDescent="0.2">
      <c r="B234" s="15" t="s">
        <v>270</v>
      </c>
      <c r="C234" s="35">
        <v>9</v>
      </c>
      <c r="D234" s="35">
        <v>22</v>
      </c>
      <c r="E234">
        <f t="shared" si="3"/>
        <v>3899.6080000000002</v>
      </c>
      <c r="F234" s="33" t="s">
        <v>269</v>
      </c>
      <c r="G234" s="28">
        <v>19.998019998019998</v>
      </c>
      <c r="H234" s="14"/>
      <c r="I234" s="14"/>
      <c r="J234" s="14"/>
      <c r="K234" s="14"/>
      <c r="L234" s="14"/>
      <c r="M234" s="14"/>
      <c r="N234" s="14"/>
      <c r="O234" s="14"/>
      <c r="P234" s="28">
        <v>19.998019998019998</v>
      </c>
    </row>
    <row r="235" spans="2:16" x14ac:dyDescent="0.2">
      <c r="B235" s="15" t="s">
        <v>271</v>
      </c>
      <c r="C235" s="35">
        <v>9</v>
      </c>
      <c r="D235" s="35">
        <v>23</v>
      </c>
      <c r="E235">
        <f t="shared" si="3"/>
        <v>227.57599999999999</v>
      </c>
      <c r="F235" s="14" t="s">
        <v>59</v>
      </c>
      <c r="G235" s="14"/>
      <c r="H235" s="14"/>
      <c r="I235" s="14"/>
      <c r="J235" s="14"/>
      <c r="K235" s="14"/>
      <c r="L235" s="14"/>
      <c r="M235" s="29">
        <v>19.998019998019998</v>
      </c>
      <c r="N235" s="14"/>
      <c r="O235" s="14"/>
      <c r="P235" s="28">
        <v>19.998019998019998</v>
      </c>
    </row>
    <row r="236" spans="2:16" x14ac:dyDescent="0.2">
      <c r="B236" s="15" t="s">
        <v>272</v>
      </c>
      <c r="C236" s="35">
        <v>9</v>
      </c>
      <c r="D236" s="35">
        <v>24</v>
      </c>
      <c r="E236">
        <f t="shared" si="3"/>
        <v>113.788</v>
      </c>
      <c r="F236" s="14" t="s">
        <v>59</v>
      </c>
      <c r="G236" s="14"/>
      <c r="H236" s="14"/>
      <c r="I236" s="14"/>
      <c r="J236" s="14"/>
      <c r="K236" s="14"/>
      <c r="L236" s="14"/>
      <c r="M236" s="29">
        <v>19.998019998019998</v>
      </c>
      <c r="N236" s="14"/>
      <c r="O236" s="14"/>
      <c r="P236" s="28">
        <v>19.998019998019998</v>
      </c>
    </row>
    <row r="237" spans="2:16" x14ac:dyDescent="0.2">
      <c r="B237" s="15" t="s">
        <v>273</v>
      </c>
      <c r="C237" s="35">
        <v>10</v>
      </c>
      <c r="D237" s="35">
        <v>1</v>
      </c>
      <c r="E237">
        <f t="shared" si="3"/>
        <v>40420.796999999999</v>
      </c>
      <c r="F237" s="14" t="s">
        <v>59</v>
      </c>
      <c r="G237" s="14"/>
      <c r="H237" s="14"/>
      <c r="I237" s="14"/>
      <c r="J237" s="14"/>
      <c r="K237" s="25">
        <v>6.1380061380060003</v>
      </c>
      <c r="L237" s="27">
        <v>6.1380061380060003</v>
      </c>
      <c r="M237" s="14"/>
      <c r="N237" s="14"/>
      <c r="O237" s="14"/>
      <c r="P237" s="14"/>
    </row>
    <row r="238" spans="2:16" x14ac:dyDescent="0.2">
      <c r="B238" s="15" t="s">
        <v>274</v>
      </c>
      <c r="C238" s="35">
        <v>10</v>
      </c>
      <c r="D238" s="35">
        <v>2</v>
      </c>
      <c r="E238">
        <f t="shared" si="3"/>
        <v>18137.324000000001</v>
      </c>
      <c r="F238" s="14" t="s">
        <v>59</v>
      </c>
      <c r="G238" s="14"/>
      <c r="H238" s="14"/>
      <c r="I238" s="14"/>
      <c r="J238" s="14"/>
      <c r="K238" s="25">
        <v>6.1380061380060003</v>
      </c>
      <c r="L238" s="27">
        <v>6.1380061380060003</v>
      </c>
      <c r="M238" s="14"/>
      <c r="N238" s="14"/>
      <c r="O238" s="14"/>
      <c r="P238" s="14"/>
    </row>
    <row r="239" spans="2:16" x14ac:dyDescent="0.2">
      <c r="B239" s="15" t="s">
        <v>275</v>
      </c>
      <c r="C239" s="35">
        <v>10</v>
      </c>
      <c r="D239" s="35">
        <v>3</v>
      </c>
      <c r="E239">
        <f t="shared" si="3"/>
        <v>27875.675999999999</v>
      </c>
      <c r="F239" s="14" t="s">
        <v>59</v>
      </c>
      <c r="G239" s="14"/>
      <c r="H239" s="14"/>
      <c r="I239" s="14"/>
      <c r="J239" s="14"/>
      <c r="K239" s="25">
        <v>6.1380061380060003</v>
      </c>
      <c r="L239" s="14"/>
      <c r="M239" s="29">
        <v>6.1380061380060003</v>
      </c>
      <c r="N239" s="14"/>
      <c r="O239" s="14"/>
      <c r="P239" s="14"/>
    </row>
    <row r="240" spans="2:16" x14ac:dyDescent="0.2">
      <c r="B240" s="15" t="s">
        <v>276</v>
      </c>
      <c r="C240" s="35">
        <v>10</v>
      </c>
      <c r="D240" s="35">
        <v>4</v>
      </c>
      <c r="E240">
        <f t="shared" si="3"/>
        <v>35921.43</v>
      </c>
      <c r="F240" s="14" t="s">
        <v>59</v>
      </c>
      <c r="G240" s="14"/>
      <c r="H240" s="14"/>
      <c r="I240" s="14"/>
      <c r="J240" s="14"/>
      <c r="K240" s="25">
        <v>6.1380061380060003</v>
      </c>
      <c r="L240" s="14"/>
      <c r="M240" s="29">
        <v>6.1380061380060003</v>
      </c>
      <c r="N240" s="14"/>
      <c r="O240" s="14"/>
      <c r="P240" s="14"/>
    </row>
    <row r="241" spans="2:16" x14ac:dyDescent="0.2">
      <c r="B241" s="15" t="s">
        <v>277</v>
      </c>
      <c r="C241" s="35">
        <v>10</v>
      </c>
      <c r="D241" s="35">
        <v>5</v>
      </c>
      <c r="E241">
        <f t="shared" si="3"/>
        <v>61744.18</v>
      </c>
      <c r="F241" s="30" t="s">
        <v>251</v>
      </c>
      <c r="G241" s="29">
        <v>6.1380061380060003</v>
      </c>
      <c r="H241" s="14"/>
      <c r="I241" s="14"/>
      <c r="J241" s="14"/>
      <c r="K241" s="14"/>
      <c r="L241" s="14"/>
      <c r="M241" s="29">
        <v>6.1380061380060003</v>
      </c>
      <c r="N241" s="14"/>
      <c r="O241" s="14"/>
      <c r="P241" s="14"/>
    </row>
    <row r="242" spans="2:16" x14ac:dyDescent="0.2">
      <c r="B242" s="15" t="s">
        <v>278</v>
      </c>
      <c r="C242" s="35">
        <v>10</v>
      </c>
      <c r="D242" s="35">
        <v>6</v>
      </c>
      <c r="E242">
        <f t="shared" si="3"/>
        <v>64934.983999999997</v>
      </c>
      <c r="F242" s="30" t="s">
        <v>251</v>
      </c>
      <c r="G242" s="29">
        <v>6.1380061380060003</v>
      </c>
      <c r="H242" s="14"/>
      <c r="I242" s="14"/>
      <c r="J242" s="14"/>
      <c r="K242" s="14"/>
      <c r="L242" s="14"/>
      <c r="M242" s="29">
        <v>6.1380061380060003</v>
      </c>
      <c r="N242" s="14"/>
      <c r="O242" s="14"/>
      <c r="P242" s="14"/>
    </row>
    <row r="243" spans="2:16" x14ac:dyDescent="0.2">
      <c r="B243" s="15" t="s">
        <v>279</v>
      </c>
      <c r="C243" s="35">
        <v>10</v>
      </c>
      <c r="D243" s="35">
        <v>7</v>
      </c>
      <c r="E243">
        <f t="shared" si="3"/>
        <v>17525.713</v>
      </c>
      <c r="F243" s="14" t="s">
        <v>59</v>
      </c>
      <c r="G243" s="14"/>
      <c r="H243" s="14"/>
      <c r="I243" s="14"/>
      <c r="J243" s="14"/>
      <c r="K243" s="14"/>
      <c r="L243" s="27">
        <v>6.1380061380060003</v>
      </c>
      <c r="M243" s="29">
        <v>6.1380061380060003</v>
      </c>
      <c r="N243" s="14"/>
      <c r="O243" s="14"/>
      <c r="P243" s="14"/>
    </row>
    <row r="244" spans="2:16" x14ac:dyDescent="0.2">
      <c r="B244" s="15" t="s">
        <v>280</v>
      </c>
      <c r="C244" s="35">
        <v>10</v>
      </c>
      <c r="D244" s="35">
        <v>8</v>
      </c>
      <c r="E244">
        <f t="shared" si="3"/>
        <v>16138.923000000001</v>
      </c>
      <c r="F244" s="14" t="s">
        <v>59</v>
      </c>
      <c r="G244" s="14"/>
      <c r="H244" s="14"/>
      <c r="I244" s="14"/>
      <c r="J244" s="14"/>
      <c r="K244" s="14"/>
      <c r="L244" s="27">
        <v>6.1380061380060003</v>
      </c>
      <c r="M244" s="29">
        <v>6.1380061380060003</v>
      </c>
      <c r="N244" s="14"/>
      <c r="O244" s="14"/>
      <c r="P244" s="14"/>
    </row>
    <row r="245" spans="2:16" x14ac:dyDescent="0.2">
      <c r="B245" s="15" t="s">
        <v>281</v>
      </c>
      <c r="C245" s="35">
        <v>10</v>
      </c>
      <c r="D245" s="35">
        <v>9</v>
      </c>
      <c r="E245">
        <f t="shared" si="3"/>
        <v>4923.6989999999996</v>
      </c>
      <c r="F245" s="31" t="s">
        <v>256</v>
      </c>
      <c r="G245" s="32">
        <v>6.1380061380060003</v>
      </c>
      <c r="H245" s="14"/>
      <c r="I245" s="14"/>
      <c r="J245" s="14"/>
      <c r="K245" s="14"/>
      <c r="L245" s="14"/>
      <c r="M245" s="14"/>
      <c r="N245" s="32">
        <v>6.1380061380060003</v>
      </c>
      <c r="O245" s="14"/>
      <c r="P245" s="14"/>
    </row>
    <row r="246" spans="2:16" x14ac:dyDescent="0.2">
      <c r="B246" s="15" t="s">
        <v>282</v>
      </c>
      <c r="C246" s="35">
        <v>10</v>
      </c>
      <c r="D246" s="35">
        <v>10</v>
      </c>
      <c r="E246">
        <f t="shared" si="3"/>
        <v>3273.7739999999999</v>
      </c>
      <c r="F246" s="31" t="s">
        <v>256</v>
      </c>
      <c r="G246" s="32">
        <v>6.1380061380060003</v>
      </c>
      <c r="H246" s="14"/>
      <c r="I246" s="14"/>
      <c r="J246" s="14"/>
      <c r="K246" s="14"/>
      <c r="L246" s="14"/>
      <c r="M246" s="14"/>
      <c r="N246" s="32">
        <v>6.1380061380060003</v>
      </c>
      <c r="O246" s="14"/>
      <c r="P246" s="14"/>
    </row>
    <row r="247" spans="2:16" x14ac:dyDescent="0.2">
      <c r="B247" s="15" t="s">
        <v>283</v>
      </c>
      <c r="C247" s="35">
        <v>10</v>
      </c>
      <c r="D247" s="35">
        <v>11</v>
      </c>
      <c r="E247">
        <f t="shared" si="3"/>
        <v>1913.06</v>
      </c>
      <c r="F247" s="14" t="s">
        <v>59</v>
      </c>
      <c r="G247" s="14"/>
      <c r="H247" s="14"/>
      <c r="I247" s="14"/>
      <c r="J247" s="21">
        <v>0.63360063360060004</v>
      </c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15" t="s">
        <v>284</v>
      </c>
      <c r="C248" s="35">
        <v>10</v>
      </c>
      <c r="D248" s="35">
        <v>12</v>
      </c>
      <c r="E248">
        <f t="shared" si="3"/>
        <v>3164.7269999999999</v>
      </c>
      <c r="F248" s="14" t="s">
        <v>59</v>
      </c>
      <c r="G248" s="14"/>
      <c r="H248" s="14"/>
      <c r="I248" s="14"/>
      <c r="J248" s="21">
        <v>0.63360063360060004</v>
      </c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15" t="s">
        <v>285</v>
      </c>
      <c r="C249" s="35">
        <v>10</v>
      </c>
      <c r="D249" s="35">
        <v>13</v>
      </c>
      <c r="E249">
        <f t="shared" si="3"/>
        <v>10402.114</v>
      </c>
      <c r="F249" s="14" t="s">
        <v>59</v>
      </c>
      <c r="G249" s="14"/>
      <c r="H249" s="17">
        <v>221.26522126520001</v>
      </c>
      <c r="I249" s="14"/>
      <c r="J249" s="14"/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15" t="s">
        <v>286</v>
      </c>
      <c r="C250" s="35">
        <v>10</v>
      </c>
      <c r="D250" s="35">
        <v>14</v>
      </c>
      <c r="E250">
        <f t="shared" si="3"/>
        <v>7943.8209999999999</v>
      </c>
      <c r="F250" s="14" t="s">
        <v>59</v>
      </c>
      <c r="G250" s="14"/>
      <c r="H250" s="17">
        <v>221.26522126520001</v>
      </c>
      <c r="I250" s="14"/>
      <c r="J250" s="14"/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15" t="s">
        <v>287</v>
      </c>
      <c r="C251" s="35">
        <v>10</v>
      </c>
      <c r="D251" s="35">
        <v>15</v>
      </c>
      <c r="E251">
        <f t="shared" si="3"/>
        <v>43312.906000000003</v>
      </c>
      <c r="F251" s="22" t="s">
        <v>64</v>
      </c>
      <c r="G251" s="23">
        <v>6.1380061380060003</v>
      </c>
      <c r="H251" s="14"/>
      <c r="I251" s="14"/>
      <c r="J251" s="14"/>
      <c r="K251" s="14"/>
      <c r="L251" s="14"/>
      <c r="M251" s="14"/>
      <c r="N251" s="14"/>
      <c r="O251" s="23">
        <v>6.1380061380060003</v>
      </c>
      <c r="P251" s="14"/>
    </row>
    <row r="252" spans="2:16" x14ac:dyDescent="0.2">
      <c r="B252" s="15" t="s">
        <v>288</v>
      </c>
      <c r="C252" s="35">
        <v>10</v>
      </c>
      <c r="D252" s="35">
        <v>16</v>
      </c>
      <c r="E252">
        <f t="shared" si="3"/>
        <v>41115.375</v>
      </c>
      <c r="F252" s="22" t="s">
        <v>64</v>
      </c>
      <c r="G252" s="23">
        <v>6.1380061380060003</v>
      </c>
      <c r="H252" s="14"/>
      <c r="I252" s="14"/>
      <c r="J252" s="14"/>
      <c r="K252" s="14"/>
      <c r="L252" s="14"/>
      <c r="M252" s="14"/>
      <c r="N252" s="14"/>
      <c r="O252" s="23">
        <v>6.1380061380060003</v>
      </c>
      <c r="P252" s="14"/>
    </row>
    <row r="253" spans="2:16" x14ac:dyDescent="0.2">
      <c r="B253" s="15" t="s">
        <v>289</v>
      </c>
      <c r="C253" s="35">
        <v>10</v>
      </c>
      <c r="D253" s="35">
        <v>17</v>
      </c>
      <c r="E253">
        <f t="shared" si="3"/>
        <v>29170.013999999999</v>
      </c>
      <c r="F253" s="14" t="s">
        <v>59</v>
      </c>
      <c r="G253" s="14"/>
      <c r="H253" s="14"/>
      <c r="I253" s="14"/>
      <c r="J253" s="14"/>
      <c r="K253" s="14"/>
      <c r="L253" s="14"/>
      <c r="M253" s="29">
        <v>6.1380061380060003</v>
      </c>
      <c r="N253" s="14"/>
      <c r="O253" s="23">
        <v>6.1380061380060003</v>
      </c>
      <c r="P253" s="14"/>
    </row>
    <row r="254" spans="2:16" x14ac:dyDescent="0.2">
      <c r="B254" s="15" t="s">
        <v>290</v>
      </c>
      <c r="C254" s="35">
        <v>10</v>
      </c>
      <c r="D254" s="35">
        <v>18</v>
      </c>
      <c r="E254">
        <f t="shared" si="3"/>
        <v>18732.34</v>
      </c>
      <c r="F254" s="14" t="s">
        <v>59</v>
      </c>
      <c r="G254" s="14"/>
      <c r="H254" s="14"/>
      <c r="I254" s="14"/>
      <c r="J254" s="14"/>
      <c r="K254" s="14"/>
      <c r="L254" s="14"/>
      <c r="M254" s="29">
        <v>6.1380061380060003</v>
      </c>
      <c r="N254" s="14"/>
      <c r="O254" s="23">
        <v>6.1380061380060003</v>
      </c>
      <c r="P254" s="14"/>
    </row>
    <row r="255" spans="2:16" x14ac:dyDescent="0.2">
      <c r="B255" s="15" t="s">
        <v>291</v>
      </c>
      <c r="C255" s="35">
        <v>10</v>
      </c>
      <c r="D255" s="35">
        <v>19</v>
      </c>
      <c r="E255">
        <f t="shared" si="3"/>
        <v>943.49199999999996</v>
      </c>
      <c r="F255" s="14" t="s">
        <v>59</v>
      </c>
      <c r="G255" s="14"/>
      <c r="H255" s="14"/>
      <c r="I255" s="14"/>
      <c r="J255" s="14"/>
      <c r="K255" s="14"/>
      <c r="L255" s="14"/>
      <c r="M255" s="14"/>
      <c r="N255" s="14"/>
      <c r="O255" s="23">
        <v>6.1380061380060003</v>
      </c>
      <c r="P255" s="28">
        <v>6.1380061380060003</v>
      </c>
    </row>
    <row r="256" spans="2:16" x14ac:dyDescent="0.2">
      <c r="B256" s="15" t="s">
        <v>292</v>
      </c>
      <c r="C256" s="35">
        <v>10</v>
      </c>
      <c r="D256" s="35">
        <v>20</v>
      </c>
      <c r="E256">
        <f t="shared" si="3"/>
        <v>1109.432</v>
      </c>
      <c r="F256" s="14" t="s">
        <v>59</v>
      </c>
      <c r="G256" s="14"/>
      <c r="H256" s="14"/>
      <c r="I256" s="14"/>
      <c r="J256" s="14"/>
      <c r="K256" s="14"/>
      <c r="L256" s="14"/>
      <c r="M256" s="14"/>
      <c r="N256" s="14"/>
      <c r="O256" s="23">
        <v>6.1380061380060003</v>
      </c>
      <c r="P256" s="28">
        <v>6.1380061380060003</v>
      </c>
    </row>
    <row r="257" spans="2:16" x14ac:dyDescent="0.2">
      <c r="B257" s="15" t="s">
        <v>293</v>
      </c>
      <c r="C257" s="35">
        <v>10</v>
      </c>
      <c r="D257" s="35">
        <v>21</v>
      </c>
      <c r="E257">
        <f t="shared" si="3"/>
        <v>13559.728999999999</v>
      </c>
      <c r="F257" s="33" t="s">
        <v>269</v>
      </c>
      <c r="G257" s="28">
        <v>6.1380061380060003</v>
      </c>
      <c r="H257" s="14"/>
      <c r="I257" s="14"/>
      <c r="J257" s="14"/>
      <c r="K257" s="14"/>
      <c r="L257" s="14"/>
      <c r="M257" s="14"/>
      <c r="N257" s="14"/>
      <c r="O257" s="14"/>
      <c r="P257" s="28">
        <v>6.1380061380060003</v>
      </c>
    </row>
    <row r="258" spans="2:16" x14ac:dyDescent="0.2">
      <c r="B258" s="15" t="s">
        <v>294</v>
      </c>
      <c r="C258" s="35">
        <v>10</v>
      </c>
      <c r="D258" s="35">
        <v>22</v>
      </c>
      <c r="E258">
        <f t="shared" si="3"/>
        <v>13995.916999999999</v>
      </c>
      <c r="F258" s="33" t="s">
        <v>269</v>
      </c>
      <c r="G258" s="28">
        <v>6.1380061380060003</v>
      </c>
      <c r="H258" s="14"/>
      <c r="I258" s="14"/>
      <c r="J258" s="14"/>
      <c r="K258" s="14"/>
      <c r="L258" s="14"/>
      <c r="M258" s="14"/>
      <c r="N258" s="14"/>
      <c r="O258" s="14"/>
      <c r="P258" s="28">
        <v>6.1380061380060003</v>
      </c>
    </row>
    <row r="259" spans="2:16" x14ac:dyDescent="0.2">
      <c r="B259" s="15" t="s">
        <v>295</v>
      </c>
      <c r="C259" s="35">
        <v>10</v>
      </c>
      <c r="D259" s="35">
        <v>23</v>
      </c>
      <c r="E259">
        <f t="shared" si="3"/>
        <v>4091.625</v>
      </c>
      <c r="F259" s="14" t="s">
        <v>59</v>
      </c>
      <c r="G259" s="14"/>
      <c r="H259" s="14"/>
      <c r="I259" s="14"/>
      <c r="J259" s="14"/>
      <c r="K259" s="14"/>
      <c r="L259" s="14"/>
      <c r="M259" s="29">
        <v>6.1380061380060003</v>
      </c>
      <c r="N259" s="14"/>
      <c r="O259" s="14"/>
      <c r="P259" s="28">
        <v>6.1380061380060003</v>
      </c>
    </row>
    <row r="260" spans="2:16" x14ac:dyDescent="0.2">
      <c r="B260" s="15" t="s">
        <v>296</v>
      </c>
      <c r="C260" s="35">
        <v>10</v>
      </c>
      <c r="D260" s="35">
        <v>24</v>
      </c>
      <c r="E260">
        <f t="shared" si="3"/>
        <v>1792.16</v>
      </c>
      <c r="F260" s="14" t="s">
        <v>59</v>
      </c>
      <c r="G260" s="14"/>
      <c r="H260" s="14"/>
      <c r="I260" s="14"/>
      <c r="J260" s="14"/>
      <c r="K260" s="14"/>
      <c r="L260" s="14"/>
      <c r="M260" s="29">
        <v>6.1380061380060003</v>
      </c>
      <c r="N260" s="14"/>
      <c r="O260" s="14"/>
      <c r="P260" s="28">
        <v>6.1380061380060003</v>
      </c>
    </row>
    <row r="261" spans="2:16" x14ac:dyDescent="0.2">
      <c r="B261" s="15" t="s">
        <v>297</v>
      </c>
      <c r="C261" s="35">
        <v>11</v>
      </c>
      <c r="D261" s="35">
        <v>1</v>
      </c>
      <c r="E261">
        <f t="shared" si="3"/>
        <v>57059.91</v>
      </c>
      <c r="F261" s="14" t="s">
        <v>59</v>
      </c>
      <c r="G261" s="14"/>
      <c r="H261" s="14"/>
      <c r="I261" s="14"/>
      <c r="J261" s="14"/>
      <c r="K261" s="25">
        <v>1.8810018810019999</v>
      </c>
      <c r="L261" s="27">
        <v>1.8810018810019999</v>
      </c>
      <c r="M261" s="14"/>
      <c r="N261" s="14"/>
      <c r="O261" s="14"/>
      <c r="P261" s="14"/>
    </row>
    <row r="262" spans="2:16" x14ac:dyDescent="0.2">
      <c r="B262" s="15" t="s">
        <v>298</v>
      </c>
      <c r="C262" s="35">
        <v>11</v>
      </c>
      <c r="D262" s="35">
        <v>2</v>
      </c>
      <c r="E262">
        <f t="shared" si="3"/>
        <v>42879.09</v>
      </c>
      <c r="F262" s="14" t="s">
        <v>59</v>
      </c>
      <c r="G262" s="14"/>
      <c r="H262" s="14"/>
      <c r="I262" s="14"/>
      <c r="J262" s="14"/>
      <c r="K262" s="25">
        <v>1.8810018810019999</v>
      </c>
      <c r="L262" s="27">
        <v>1.8810018810019999</v>
      </c>
      <c r="M262" s="14"/>
      <c r="N262" s="14"/>
      <c r="O262" s="14"/>
      <c r="P262" s="14"/>
    </row>
    <row r="263" spans="2:16" x14ac:dyDescent="0.2">
      <c r="B263" s="15" t="s">
        <v>299</v>
      </c>
      <c r="C263" s="35">
        <v>11</v>
      </c>
      <c r="D263" s="35">
        <v>3</v>
      </c>
      <c r="E263">
        <f t="shared" si="3"/>
        <v>55817.726999999999</v>
      </c>
      <c r="F263" s="14" t="s">
        <v>59</v>
      </c>
      <c r="G263" s="14"/>
      <c r="H263" s="14"/>
      <c r="I263" s="14"/>
      <c r="J263" s="14"/>
      <c r="K263" s="25">
        <v>1.8810018810019999</v>
      </c>
      <c r="L263" s="14"/>
      <c r="M263" s="29">
        <v>1.8810018810019999</v>
      </c>
      <c r="N263" s="14"/>
      <c r="O263" s="14"/>
      <c r="P263" s="14"/>
    </row>
    <row r="264" spans="2:16" x14ac:dyDescent="0.2">
      <c r="B264" s="15" t="s">
        <v>300</v>
      </c>
      <c r="C264" s="35">
        <v>11</v>
      </c>
      <c r="D264" s="35">
        <v>4</v>
      </c>
      <c r="E264">
        <f t="shared" si="3"/>
        <v>65861.883000000002</v>
      </c>
      <c r="F264" s="14" t="s">
        <v>59</v>
      </c>
      <c r="G264" s="14"/>
      <c r="H264" s="14"/>
      <c r="I264" s="14"/>
      <c r="J264" s="14"/>
      <c r="K264" s="25">
        <v>1.8810018810019999</v>
      </c>
      <c r="L264" s="14"/>
      <c r="M264" s="29">
        <v>1.8810018810019999</v>
      </c>
      <c r="N264" s="14"/>
      <c r="O264" s="14"/>
      <c r="P264" s="14"/>
    </row>
    <row r="265" spans="2:16" x14ac:dyDescent="0.2">
      <c r="B265" s="15" t="s">
        <v>301</v>
      </c>
      <c r="C265" s="35">
        <v>11</v>
      </c>
      <c r="D265" s="35">
        <v>5</v>
      </c>
      <c r="E265">
        <f t="shared" si="3"/>
        <v>59752.891000000003</v>
      </c>
      <c r="F265" s="30" t="s">
        <v>251</v>
      </c>
      <c r="G265" s="29">
        <v>1.8810018810019999</v>
      </c>
      <c r="H265" s="14"/>
      <c r="I265" s="14"/>
      <c r="J265" s="14"/>
      <c r="K265" s="14"/>
      <c r="L265" s="14"/>
      <c r="M265" s="29">
        <v>1.8810018810019999</v>
      </c>
      <c r="N265" s="14"/>
      <c r="O265" s="14"/>
      <c r="P265" s="14"/>
    </row>
    <row r="266" spans="2:16" x14ac:dyDescent="0.2">
      <c r="B266" s="15" t="s">
        <v>302</v>
      </c>
      <c r="C266" s="35">
        <v>11</v>
      </c>
      <c r="D266" s="35">
        <v>6</v>
      </c>
      <c r="E266">
        <f t="shared" si="3"/>
        <v>52121.987999999998</v>
      </c>
      <c r="F266" s="30" t="s">
        <v>251</v>
      </c>
      <c r="G266" s="29">
        <v>1.8810018810019999</v>
      </c>
      <c r="H266" s="14"/>
      <c r="I266" s="14"/>
      <c r="J266" s="14"/>
      <c r="K266" s="14"/>
      <c r="L266" s="14"/>
      <c r="M266" s="29">
        <v>1.8810018810019999</v>
      </c>
      <c r="N266" s="14"/>
      <c r="O266" s="14"/>
      <c r="P266" s="14"/>
    </row>
    <row r="267" spans="2:16" x14ac:dyDescent="0.2">
      <c r="B267" s="15" t="s">
        <v>303</v>
      </c>
      <c r="C267" s="35">
        <v>11</v>
      </c>
      <c r="D267" s="35">
        <v>7</v>
      </c>
      <c r="E267">
        <f t="shared" si="3"/>
        <v>42779.523000000001</v>
      </c>
      <c r="F267" s="14" t="s">
        <v>59</v>
      </c>
      <c r="G267" s="14"/>
      <c r="H267" s="14"/>
      <c r="I267" s="14"/>
      <c r="J267" s="14"/>
      <c r="K267" s="14"/>
      <c r="L267" s="27">
        <v>1.8810018810019999</v>
      </c>
      <c r="M267" s="29">
        <v>1.8810018810019999</v>
      </c>
      <c r="N267" s="14"/>
      <c r="O267" s="14"/>
      <c r="P267" s="14"/>
    </row>
    <row r="268" spans="2:16" x14ac:dyDescent="0.2">
      <c r="B268" s="15" t="s">
        <v>304</v>
      </c>
      <c r="C268" s="35">
        <v>11</v>
      </c>
      <c r="D268" s="35">
        <v>8</v>
      </c>
      <c r="E268">
        <f t="shared" si="3"/>
        <v>45522.288999999997</v>
      </c>
      <c r="F268" s="14" t="s">
        <v>59</v>
      </c>
      <c r="G268" s="14"/>
      <c r="H268" s="14"/>
      <c r="I268" s="14"/>
      <c r="J268" s="14"/>
      <c r="K268" s="14"/>
      <c r="L268" s="27">
        <v>1.8810018810019999</v>
      </c>
      <c r="M268" s="29">
        <v>1.8810018810019999</v>
      </c>
      <c r="N268" s="14"/>
      <c r="O268" s="14"/>
      <c r="P268" s="14"/>
    </row>
    <row r="269" spans="2:16" x14ac:dyDescent="0.2">
      <c r="B269" s="15" t="s">
        <v>305</v>
      </c>
      <c r="C269" s="35">
        <v>11</v>
      </c>
      <c r="D269" s="35">
        <v>9</v>
      </c>
      <c r="E269">
        <f t="shared" si="3"/>
        <v>3276.145</v>
      </c>
      <c r="F269" s="31" t="s">
        <v>256</v>
      </c>
      <c r="G269" s="32">
        <v>1.8810018810019999</v>
      </c>
      <c r="H269" s="14"/>
      <c r="I269" s="14"/>
      <c r="J269" s="14"/>
      <c r="K269" s="14"/>
      <c r="L269" s="14"/>
      <c r="M269" s="14"/>
      <c r="N269" s="32">
        <v>1.8810018810019999</v>
      </c>
      <c r="O269" s="14"/>
      <c r="P269" s="14"/>
    </row>
    <row r="270" spans="2:16" x14ac:dyDescent="0.2">
      <c r="B270" s="15" t="s">
        <v>306</v>
      </c>
      <c r="C270" s="35">
        <v>11</v>
      </c>
      <c r="D270" s="35">
        <v>10</v>
      </c>
      <c r="E270">
        <f t="shared" si="3"/>
        <v>2823.3629999999998</v>
      </c>
      <c r="F270" s="31" t="s">
        <v>256</v>
      </c>
      <c r="G270" s="32">
        <v>1.8810018810019999</v>
      </c>
      <c r="H270" s="14"/>
      <c r="I270" s="14"/>
      <c r="J270" s="14"/>
      <c r="K270" s="14"/>
      <c r="L270" s="14"/>
      <c r="M270" s="14"/>
      <c r="N270" s="32">
        <v>1.8810018810019999</v>
      </c>
      <c r="O270" s="14"/>
      <c r="P270" s="14"/>
    </row>
    <row r="271" spans="2:16" x14ac:dyDescent="0.2">
      <c r="B271" s="15" t="s">
        <v>307</v>
      </c>
      <c r="C271" s="35">
        <v>11</v>
      </c>
      <c r="D271" s="35">
        <v>11</v>
      </c>
      <c r="E271">
        <f t="shared" si="3"/>
        <v>1491.096</v>
      </c>
      <c r="F271" s="14" t="s">
        <v>59</v>
      </c>
      <c r="G271" s="14"/>
      <c r="H271" s="14"/>
      <c r="I271" s="14"/>
      <c r="J271" s="21">
        <v>0.1980001980002</v>
      </c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15" t="s">
        <v>308</v>
      </c>
      <c r="C272" s="35">
        <v>11</v>
      </c>
      <c r="D272" s="35">
        <v>12</v>
      </c>
      <c r="E272">
        <f t="shared" si="3"/>
        <v>1050.1679999999999</v>
      </c>
      <c r="F272" s="14" t="s">
        <v>59</v>
      </c>
      <c r="G272" s="14"/>
      <c r="H272" s="14"/>
      <c r="I272" s="14"/>
      <c r="J272" s="21">
        <v>0.1980001980002</v>
      </c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15" t="s">
        <v>309</v>
      </c>
      <c r="C273" s="35">
        <v>11</v>
      </c>
      <c r="D273" s="35">
        <v>13</v>
      </c>
      <c r="E273">
        <f t="shared" si="3"/>
        <v>11129.883</v>
      </c>
      <c r="F273" s="14" t="s">
        <v>59</v>
      </c>
      <c r="G273" s="14"/>
      <c r="H273" s="17">
        <v>49.005049005049997</v>
      </c>
      <c r="I273" s="14"/>
      <c r="J273" s="14"/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15" t="s">
        <v>310</v>
      </c>
      <c r="C274" s="35">
        <v>11</v>
      </c>
      <c r="D274" s="35">
        <v>14</v>
      </c>
      <c r="E274">
        <f t="shared" si="3"/>
        <v>6481.1710000000003</v>
      </c>
      <c r="F274" s="14" t="s">
        <v>59</v>
      </c>
      <c r="G274" s="14"/>
      <c r="H274" s="17">
        <v>49.005049005049997</v>
      </c>
      <c r="I274" s="14"/>
      <c r="J274" s="14"/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15" t="s">
        <v>311</v>
      </c>
      <c r="C275" s="35">
        <v>11</v>
      </c>
      <c r="D275" s="35">
        <v>15</v>
      </c>
      <c r="E275">
        <f t="shared" si="3"/>
        <v>49163.504000000001</v>
      </c>
      <c r="F275" s="22" t="s">
        <v>64</v>
      </c>
      <c r="G275" s="23">
        <v>1.8810018810019999</v>
      </c>
      <c r="H275" s="14"/>
      <c r="I275" s="14"/>
      <c r="J275" s="14"/>
      <c r="K275" s="14"/>
      <c r="L275" s="14"/>
      <c r="M275" s="14"/>
      <c r="N275" s="14"/>
      <c r="O275" s="23">
        <v>1.8810018810019999</v>
      </c>
      <c r="P275" s="14"/>
    </row>
    <row r="276" spans="2:16" x14ac:dyDescent="0.2">
      <c r="B276" s="15" t="s">
        <v>312</v>
      </c>
      <c r="C276" s="35">
        <v>11</v>
      </c>
      <c r="D276" s="35">
        <v>16</v>
      </c>
      <c r="E276">
        <f t="shared" si="3"/>
        <v>60345.538999999997</v>
      </c>
      <c r="F276" s="22" t="s">
        <v>64</v>
      </c>
      <c r="G276" s="23">
        <v>1.8810018810019999</v>
      </c>
      <c r="H276" s="14"/>
      <c r="I276" s="14"/>
      <c r="J276" s="14"/>
      <c r="K276" s="14"/>
      <c r="L276" s="14"/>
      <c r="M276" s="14"/>
      <c r="N276" s="14"/>
      <c r="O276" s="23">
        <v>1.8810018810019999</v>
      </c>
      <c r="P276" s="14"/>
    </row>
    <row r="277" spans="2:16" x14ac:dyDescent="0.2">
      <c r="B277" s="15" t="s">
        <v>313</v>
      </c>
      <c r="C277" s="35">
        <v>11</v>
      </c>
      <c r="D277" s="35">
        <v>17</v>
      </c>
      <c r="E277">
        <f t="shared" si="3"/>
        <v>51832.777000000002</v>
      </c>
      <c r="F277" s="14" t="s">
        <v>59</v>
      </c>
      <c r="G277" s="14"/>
      <c r="H277" s="14"/>
      <c r="I277" s="14"/>
      <c r="J277" s="14"/>
      <c r="K277" s="14"/>
      <c r="L277" s="14"/>
      <c r="M277" s="29">
        <v>1.8810018810019999</v>
      </c>
      <c r="N277" s="14"/>
      <c r="O277" s="23">
        <v>1.8810018810019999</v>
      </c>
      <c r="P277" s="14"/>
    </row>
    <row r="278" spans="2:16" x14ac:dyDescent="0.2">
      <c r="B278" s="15" t="s">
        <v>314</v>
      </c>
      <c r="C278" s="35">
        <v>11</v>
      </c>
      <c r="D278" s="35">
        <v>18</v>
      </c>
      <c r="E278">
        <f t="shared" ref="E278:E341" si="4">INDEX($B$1:$Z$17,MATCH(C278,$B$1:$B$17,0),MATCH(D278,$B$1:$Z$1,0))</f>
        <v>48665.68</v>
      </c>
      <c r="F278" s="14" t="s">
        <v>59</v>
      </c>
      <c r="G278" s="14"/>
      <c r="H278" s="14"/>
      <c r="I278" s="14"/>
      <c r="J278" s="14"/>
      <c r="K278" s="14"/>
      <c r="L278" s="14"/>
      <c r="M278" s="29">
        <v>1.8810018810019999</v>
      </c>
      <c r="N278" s="14"/>
      <c r="O278" s="23">
        <v>1.8810018810019999</v>
      </c>
      <c r="P278" s="14"/>
    </row>
    <row r="279" spans="2:16" x14ac:dyDescent="0.2">
      <c r="B279" s="15" t="s">
        <v>315</v>
      </c>
      <c r="C279" s="35">
        <v>11</v>
      </c>
      <c r="D279" s="35">
        <v>19</v>
      </c>
      <c r="E279">
        <f t="shared" si="4"/>
        <v>3840.3429999999998</v>
      </c>
      <c r="F279" s="14" t="s">
        <v>59</v>
      </c>
      <c r="G279" s="14"/>
      <c r="H279" s="14"/>
      <c r="I279" s="14"/>
      <c r="J279" s="14"/>
      <c r="K279" s="14"/>
      <c r="L279" s="14"/>
      <c r="M279" s="14"/>
      <c r="N279" s="14"/>
      <c r="O279" s="23">
        <v>1.8810018810019999</v>
      </c>
      <c r="P279" s="28">
        <v>1.8810018810019999</v>
      </c>
    </row>
    <row r="280" spans="2:16" x14ac:dyDescent="0.2">
      <c r="B280" s="15" t="s">
        <v>316</v>
      </c>
      <c r="C280" s="35">
        <v>11</v>
      </c>
      <c r="D280" s="35">
        <v>20</v>
      </c>
      <c r="E280">
        <f t="shared" si="4"/>
        <v>3897.2370000000001</v>
      </c>
      <c r="F280" s="14" t="s">
        <v>59</v>
      </c>
      <c r="G280" s="14"/>
      <c r="H280" s="14"/>
      <c r="I280" s="14"/>
      <c r="J280" s="14"/>
      <c r="K280" s="14"/>
      <c r="L280" s="14"/>
      <c r="M280" s="14"/>
      <c r="N280" s="14"/>
      <c r="O280" s="23">
        <v>1.8810018810019999</v>
      </c>
      <c r="P280" s="28">
        <v>1.8810018810019999</v>
      </c>
    </row>
    <row r="281" spans="2:16" x14ac:dyDescent="0.2">
      <c r="B281" s="15" t="s">
        <v>317</v>
      </c>
      <c r="C281" s="35">
        <v>11</v>
      </c>
      <c r="D281" s="35">
        <v>21</v>
      </c>
      <c r="E281">
        <f t="shared" si="4"/>
        <v>18990.732</v>
      </c>
      <c r="F281" s="33" t="s">
        <v>269</v>
      </c>
      <c r="G281" s="28">
        <v>1.8810018810019999</v>
      </c>
      <c r="H281" s="14"/>
      <c r="I281" s="14"/>
      <c r="J281" s="14"/>
      <c r="K281" s="14"/>
      <c r="L281" s="14"/>
      <c r="M281" s="14"/>
      <c r="N281" s="14"/>
      <c r="O281" s="14"/>
      <c r="P281" s="28">
        <v>1.8810018810019999</v>
      </c>
    </row>
    <row r="282" spans="2:16" x14ac:dyDescent="0.2">
      <c r="B282" s="15" t="s">
        <v>318</v>
      </c>
      <c r="C282" s="35">
        <v>11</v>
      </c>
      <c r="D282" s="35">
        <v>22</v>
      </c>
      <c r="E282">
        <f t="shared" si="4"/>
        <v>16916.474999999999</v>
      </c>
      <c r="F282" s="33" t="s">
        <v>269</v>
      </c>
      <c r="G282" s="28">
        <v>1.8810018810019999</v>
      </c>
      <c r="H282" s="14"/>
      <c r="I282" s="14"/>
      <c r="J282" s="14"/>
      <c r="K282" s="14"/>
      <c r="L282" s="14"/>
      <c r="M282" s="14"/>
      <c r="N282" s="14"/>
      <c r="O282" s="14"/>
      <c r="P282" s="28">
        <v>1.8810018810019999</v>
      </c>
    </row>
    <row r="283" spans="2:16" x14ac:dyDescent="0.2">
      <c r="B283" s="15" t="s">
        <v>319</v>
      </c>
      <c r="C283" s="35">
        <v>11</v>
      </c>
      <c r="D283" s="35">
        <v>23</v>
      </c>
      <c r="E283">
        <f t="shared" si="4"/>
        <v>9750.2039999999997</v>
      </c>
      <c r="F283" s="14" t="s">
        <v>59</v>
      </c>
      <c r="G283" s="14"/>
      <c r="H283" s="14"/>
      <c r="I283" s="14"/>
      <c r="J283" s="14"/>
      <c r="K283" s="14"/>
      <c r="L283" s="14"/>
      <c r="M283" s="29">
        <v>1.8810018810019999</v>
      </c>
      <c r="N283" s="14"/>
      <c r="O283" s="14"/>
      <c r="P283" s="28">
        <v>1.8810018810019999</v>
      </c>
    </row>
    <row r="284" spans="2:16" x14ac:dyDescent="0.2">
      <c r="B284" s="15" t="s">
        <v>320</v>
      </c>
      <c r="C284" s="35">
        <v>11</v>
      </c>
      <c r="D284" s="35">
        <v>24</v>
      </c>
      <c r="E284">
        <f t="shared" si="4"/>
        <v>9074.5879999999997</v>
      </c>
      <c r="F284" s="14" t="s">
        <v>59</v>
      </c>
      <c r="G284" s="14"/>
      <c r="H284" s="14"/>
      <c r="I284" s="14"/>
      <c r="J284" s="14"/>
      <c r="K284" s="14"/>
      <c r="L284" s="14"/>
      <c r="M284" s="29">
        <v>1.8810018810019999</v>
      </c>
      <c r="N284" s="14"/>
      <c r="O284" s="14"/>
      <c r="P284" s="28">
        <v>1.8810018810019999</v>
      </c>
    </row>
    <row r="285" spans="2:16" x14ac:dyDescent="0.2">
      <c r="B285" s="15" t="s">
        <v>321</v>
      </c>
      <c r="C285" s="35">
        <v>12</v>
      </c>
      <c r="D285" s="35">
        <v>1</v>
      </c>
      <c r="E285">
        <f t="shared" si="4"/>
        <v>57119.175999999999</v>
      </c>
      <c r="F285" s="14" t="s">
        <v>59</v>
      </c>
      <c r="G285" s="14"/>
      <c r="H285" s="14"/>
      <c r="I285" s="14"/>
      <c r="J285" s="14"/>
      <c r="K285" s="25">
        <v>0.5742005742006</v>
      </c>
      <c r="L285" s="27">
        <v>0.5742005742006</v>
      </c>
      <c r="M285" s="14"/>
      <c r="N285" s="14"/>
      <c r="O285" s="14"/>
      <c r="P285" s="14"/>
    </row>
    <row r="286" spans="2:16" x14ac:dyDescent="0.2">
      <c r="B286" s="15" t="s">
        <v>322</v>
      </c>
      <c r="C286" s="35">
        <v>12</v>
      </c>
      <c r="D286" s="35">
        <v>2</v>
      </c>
      <c r="E286">
        <f t="shared" si="4"/>
        <v>68789.554999999993</v>
      </c>
      <c r="F286" s="14" t="s">
        <v>59</v>
      </c>
      <c r="G286" s="14"/>
      <c r="H286" s="14"/>
      <c r="I286" s="14"/>
      <c r="J286" s="14"/>
      <c r="K286" s="25">
        <v>0.5742005742006</v>
      </c>
      <c r="L286" s="27">
        <v>0.5742005742006</v>
      </c>
      <c r="M286" s="14"/>
      <c r="N286" s="14"/>
      <c r="O286" s="14"/>
      <c r="P286" s="14"/>
    </row>
    <row r="287" spans="2:16" x14ac:dyDescent="0.2">
      <c r="B287" s="15" t="s">
        <v>323</v>
      </c>
      <c r="C287" s="35">
        <v>12</v>
      </c>
      <c r="D287" s="35">
        <v>3</v>
      </c>
      <c r="E287">
        <f t="shared" si="4"/>
        <v>44047.785000000003</v>
      </c>
      <c r="F287" s="14" t="s">
        <v>59</v>
      </c>
      <c r="G287" s="14"/>
      <c r="H287" s="14"/>
      <c r="I287" s="14"/>
      <c r="J287" s="14"/>
      <c r="K287" s="25">
        <v>0.5742005742006</v>
      </c>
      <c r="L287" s="14"/>
      <c r="M287" s="29">
        <v>0.5742005742006</v>
      </c>
      <c r="N287" s="14"/>
      <c r="O287" s="14"/>
      <c r="P287" s="14"/>
    </row>
    <row r="288" spans="2:16" x14ac:dyDescent="0.2">
      <c r="B288" s="15" t="s">
        <v>324</v>
      </c>
      <c r="C288" s="35">
        <v>12</v>
      </c>
      <c r="D288" s="35">
        <v>4</v>
      </c>
      <c r="E288">
        <f t="shared" si="4"/>
        <v>66226.952999999994</v>
      </c>
      <c r="F288" s="14" t="s">
        <v>59</v>
      </c>
      <c r="G288" s="14"/>
      <c r="H288" s="14"/>
      <c r="I288" s="14"/>
      <c r="J288" s="14"/>
      <c r="K288" s="25">
        <v>0.5742005742006</v>
      </c>
      <c r="L288" s="14"/>
      <c r="M288" s="29">
        <v>0.5742005742006</v>
      </c>
      <c r="N288" s="14"/>
      <c r="O288" s="14"/>
      <c r="P288" s="14"/>
    </row>
    <row r="289" spans="2:16" x14ac:dyDescent="0.2">
      <c r="B289" s="15" t="s">
        <v>325</v>
      </c>
      <c r="C289" s="35">
        <v>12</v>
      </c>
      <c r="D289" s="35">
        <v>5</v>
      </c>
      <c r="E289">
        <f t="shared" si="4"/>
        <v>75012.327999999994</v>
      </c>
      <c r="F289" s="30" t="s">
        <v>251</v>
      </c>
      <c r="G289" s="29">
        <v>0.5742005742006</v>
      </c>
      <c r="H289" s="14"/>
      <c r="I289" s="14"/>
      <c r="J289" s="14"/>
      <c r="K289" s="14"/>
      <c r="L289" s="14"/>
      <c r="M289" s="29">
        <v>0.5742005742006</v>
      </c>
      <c r="N289" s="14"/>
      <c r="O289" s="14"/>
      <c r="P289" s="14"/>
    </row>
    <row r="290" spans="2:16" x14ac:dyDescent="0.2">
      <c r="B290" s="15" t="s">
        <v>326</v>
      </c>
      <c r="C290" s="35">
        <v>12</v>
      </c>
      <c r="D290" s="35">
        <v>6</v>
      </c>
      <c r="E290">
        <f t="shared" si="4"/>
        <v>63299.285000000003</v>
      </c>
      <c r="F290" s="30" t="s">
        <v>251</v>
      </c>
      <c r="G290" s="29">
        <v>0.5742005742006</v>
      </c>
      <c r="H290" s="14"/>
      <c r="I290" s="14"/>
      <c r="J290" s="14"/>
      <c r="K290" s="14"/>
      <c r="L290" s="14"/>
      <c r="M290" s="29">
        <v>0.5742005742006</v>
      </c>
      <c r="N290" s="14"/>
      <c r="O290" s="14"/>
      <c r="P290" s="14"/>
    </row>
    <row r="291" spans="2:16" x14ac:dyDescent="0.2">
      <c r="B291" s="15" t="s">
        <v>327</v>
      </c>
      <c r="C291" s="35">
        <v>12</v>
      </c>
      <c r="D291" s="35">
        <v>7</v>
      </c>
      <c r="E291">
        <f t="shared" si="4"/>
        <v>54682.218999999997</v>
      </c>
      <c r="F291" s="14" t="s">
        <v>59</v>
      </c>
      <c r="G291" s="14"/>
      <c r="H291" s="14"/>
      <c r="I291" s="14"/>
      <c r="J291" s="14"/>
      <c r="K291" s="14"/>
      <c r="L291" s="27">
        <v>0.5742005742006</v>
      </c>
      <c r="M291" s="29">
        <v>0.5742005742006</v>
      </c>
      <c r="N291" s="14"/>
      <c r="O291" s="14"/>
      <c r="P291" s="14"/>
    </row>
    <row r="292" spans="2:16" x14ac:dyDescent="0.2">
      <c r="B292" s="15" t="s">
        <v>328</v>
      </c>
      <c r="C292" s="35">
        <v>12</v>
      </c>
      <c r="D292" s="35">
        <v>8</v>
      </c>
      <c r="E292">
        <f t="shared" si="4"/>
        <v>53613.086000000003</v>
      </c>
      <c r="F292" s="14" t="s">
        <v>59</v>
      </c>
      <c r="G292" s="14"/>
      <c r="H292" s="14"/>
      <c r="I292" s="14"/>
      <c r="J292" s="14"/>
      <c r="K292" s="14"/>
      <c r="L292" s="27">
        <v>0.5742005742006</v>
      </c>
      <c r="M292" s="29">
        <v>0.5742005742006</v>
      </c>
      <c r="N292" s="14"/>
      <c r="O292" s="14"/>
      <c r="P292" s="14"/>
    </row>
    <row r="293" spans="2:16" x14ac:dyDescent="0.2">
      <c r="B293" s="15" t="s">
        <v>329</v>
      </c>
      <c r="C293" s="35">
        <v>12</v>
      </c>
      <c r="D293" s="35">
        <v>9</v>
      </c>
      <c r="E293">
        <f t="shared" si="4"/>
        <v>3975.4659999999999</v>
      </c>
      <c r="F293" s="31" t="s">
        <v>256</v>
      </c>
      <c r="G293" s="32">
        <v>0.5742005742006</v>
      </c>
      <c r="H293" s="14"/>
      <c r="I293" s="14"/>
      <c r="J293" s="14"/>
      <c r="K293" s="14"/>
      <c r="L293" s="14"/>
      <c r="M293" s="14"/>
      <c r="N293" s="32">
        <v>0.5742005742006</v>
      </c>
      <c r="O293" s="14"/>
      <c r="P293" s="14"/>
    </row>
    <row r="294" spans="2:16" x14ac:dyDescent="0.2">
      <c r="B294" s="15" t="s">
        <v>330</v>
      </c>
      <c r="C294" s="35">
        <v>12</v>
      </c>
      <c r="D294" s="35">
        <v>10</v>
      </c>
      <c r="E294">
        <f t="shared" si="4"/>
        <v>2659.7930000000001</v>
      </c>
      <c r="F294" s="31" t="s">
        <v>256</v>
      </c>
      <c r="G294" s="32">
        <v>0.5742005742006</v>
      </c>
      <c r="H294" s="14"/>
      <c r="I294" s="14"/>
      <c r="J294" s="14"/>
      <c r="K294" s="14"/>
      <c r="L294" s="14"/>
      <c r="M294" s="14"/>
      <c r="N294" s="32">
        <v>0.5742005742006</v>
      </c>
      <c r="O294" s="14"/>
      <c r="P294" s="14"/>
    </row>
    <row r="295" spans="2:16" x14ac:dyDescent="0.2">
      <c r="B295" s="15" t="s">
        <v>331</v>
      </c>
      <c r="C295" s="35">
        <v>12</v>
      </c>
      <c r="D295" s="35">
        <v>11</v>
      </c>
      <c r="E295">
        <f t="shared" si="4"/>
        <v>1815.866</v>
      </c>
      <c r="F295" s="14" t="s">
        <v>59</v>
      </c>
      <c r="G295" s="14"/>
      <c r="H295" s="14"/>
      <c r="I295" s="14"/>
      <c r="J295" s="21">
        <v>6.4350064350059993E-2</v>
      </c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15" t="s">
        <v>332</v>
      </c>
      <c r="C296" s="35">
        <v>12</v>
      </c>
      <c r="D296" s="35">
        <v>12</v>
      </c>
      <c r="E296">
        <f t="shared" si="4"/>
        <v>1747.1189999999999</v>
      </c>
      <c r="F296" s="14" t="s">
        <v>59</v>
      </c>
      <c r="G296" s="14"/>
      <c r="H296" s="14"/>
      <c r="I296" s="14"/>
      <c r="J296" s="21">
        <v>6.4350064350059993E-2</v>
      </c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15" t="s">
        <v>333</v>
      </c>
      <c r="C297" s="35">
        <v>12</v>
      </c>
      <c r="D297" s="35">
        <v>13</v>
      </c>
      <c r="E297">
        <f t="shared" si="4"/>
        <v>8989.2469999999994</v>
      </c>
      <c r="F297" s="14" t="s">
        <v>59</v>
      </c>
      <c r="G297" s="14"/>
      <c r="H297" s="17">
        <v>10.89001089001</v>
      </c>
      <c r="I297" s="14"/>
      <c r="J297" s="14"/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15" t="s">
        <v>334</v>
      </c>
      <c r="C298" s="35">
        <v>12</v>
      </c>
      <c r="D298" s="35">
        <v>14</v>
      </c>
      <c r="E298">
        <f t="shared" si="4"/>
        <v>6462.2070000000003</v>
      </c>
      <c r="F298" s="14" t="s">
        <v>59</v>
      </c>
      <c r="G298" s="14"/>
      <c r="H298" s="17">
        <v>10.89001089001</v>
      </c>
      <c r="I298" s="14"/>
      <c r="J298" s="14"/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15" t="s">
        <v>335</v>
      </c>
      <c r="C299" s="35">
        <v>12</v>
      </c>
      <c r="D299" s="35">
        <v>15</v>
      </c>
      <c r="E299">
        <f t="shared" si="4"/>
        <v>63927.487999999998</v>
      </c>
      <c r="F299" s="22" t="s">
        <v>64</v>
      </c>
      <c r="G299" s="23">
        <v>0.5742005742006</v>
      </c>
      <c r="H299" s="14"/>
      <c r="I299" s="14"/>
      <c r="J299" s="14"/>
      <c r="K299" s="14"/>
      <c r="L299" s="14"/>
      <c r="M299" s="14"/>
      <c r="N299" s="14"/>
      <c r="O299" s="23">
        <v>0.5742005742006</v>
      </c>
      <c r="P299" s="14"/>
    </row>
    <row r="300" spans="2:16" x14ac:dyDescent="0.2">
      <c r="B300" s="15" t="s">
        <v>336</v>
      </c>
      <c r="C300" s="35">
        <v>12</v>
      </c>
      <c r="D300" s="35">
        <v>16</v>
      </c>
      <c r="E300">
        <f t="shared" si="4"/>
        <v>69633.476999999999</v>
      </c>
      <c r="F300" s="22" t="s">
        <v>64</v>
      </c>
      <c r="G300" s="23">
        <v>0.5742005742006</v>
      </c>
      <c r="H300" s="14"/>
      <c r="I300" s="14"/>
      <c r="J300" s="14"/>
      <c r="K300" s="14"/>
      <c r="L300" s="14"/>
      <c r="M300" s="14"/>
      <c r="N300" s="14"/>
      <c r="O300" s="23">
        <v>0.5742005742006</v>
      </c>
      <c r="P300" s="14"/>
    </row>
    <row r="301" spans="2:16" x14ac:dyDescent="0.2">
      <c r="B301" s="15" t="s">
        <v>337</v>
      </c>
      <c r="C301" s="35">
        <v>12</v>
      </c>
      <c r="D301" s="35">
        <v>17</v>
      </c>
      <c r="E301">
        <f t="shared" si="4"/>
        <v>59762.375</v>
      </c>
      <c r="F301" s="14" t="s">
        <v>59</v>
      </c>
      <c r="G301" s="14"/>
      <c r="H301" s="14"/>
      <c r="I301" s="14"/>
      <c r="J301" s="14"/>
      <c r="K301" s="14"/>
      <c r="L301" s="14"/>
      <c r="M301" s="29">
        <v>0.5742005742006</v>
      </c>
      <c r="N301" s="14"/>
      <c r="O301" s="23">
        <v>0.5742005742006</v>
      </c>
      <c r="P301" s="14"/>
    </row>
    <row r="302" spans="2:16" x14ac:dyDescent="0.2">
      <c r="B302" s="15" t="s">
        <v>338</v>
      </c>
      <c r="C302" s="35">
        <v>12</v>
      </c>
      <c r="D302" s="35">
        <v>18</v>
      </c>
      <c r="E302">
        <f t="shared" si="4"/>
        <v>64515.391000000003</v>
      </c>
      <c r="F302" s="14" t="s">
        <v>59</v>
      </c>
      <c r="G302" s="14"/>
      <c r="H302" s="14"/>
      <c r="I302" s="14"/>
      <c r="J302" s="14"/>
      <c r="K302" s="14"/>
      <c r="L302" s="14"/>
      <c r="M302" s="29">
        <v>0.5742005742006</v>
      </c>
      <c r="N302" s="14"/>
      <c r="O302" s="23">
        <v>0.5742005742006</v>
      </c>
      <c r="P302" s="14"/>
    </row>
    <row r="303" spans="2:16" x14ac:dyDescent="0.2">
      <c r="B303" s="15" t="s">
        <v>339</v>
      </c>
      <c r="C303" s="35">
        <v>12</v>
      </c>
      <c r="D303" s="35">
        <v>19</v>
      </c>
      <c r="E303">
        <f t="shared" si="4"/>
        <v>6758.53</v>
      </c>
      <c r="F303" s="14" t="s">
        <v>59</v>
      </c>
      <c r="G303" s="14"/>
      <c r="H303" s="14"/>
      <c r="I303" s="14"/>
      <c r="J303" s="14"/>
      <c r="K303" s="14"/>
      <c r="L303" s="14"/>
      <c r="M303" s="14"/>
      <c r="N303" s="14"/>
      <c r="O303" s="23">
        <v>0.5742005742006</v>
      </c>
      <c r="P303" s="28">
        <v>0.5742005742006</v>
      </c>
    </row>
    <row r="304" spans="2:16" x14ac:dyDescent="0.2">
      <c r="B304" s="15" t="s">
        <v>340</v>
      </c>
      <c r="C304" s="35">
        <v>12</v>
      </c>
      <c r="D304" s="35">
        <v>20</v>
      </c>
      <c r="E304">
        <f t="shared" si="4"/>
        <v>11201</v>
      </c>
      <c r="F304" s="14" t="s">
        <v>59</v>
      </c>
      <c r="G304" s="14"/>
      <c r="H304" s="14"/>
      <c r="I304" s="14"/>
      <c r="J304" s="14"/>
      <c r="K304" s="14"/>
      <c r="L304" s="14"/>
      <c r="M304" s="14"/>
      <c r="N304" s="14"/>
      <c r="O304" s="23">
        <v>0.5742005742006</v>
      </c>
      <c r="P304" s="28">
        <v>0.5742005742006</v>
      </c>
    </row>
    <row r="305" spans="2:16" x14ac:dyDescent="0.2">
      <c r="B305" s="15" t="s">
        <v>341</v>
      </c>
      <c r="C305" s="35">
        <v>12</v>
      </c>
      <c r="D305" s="35">
        <v>21</v>
      </c>
      <c r="E305">
        <f t="shared" si="4"/>
        <v>16072.547</v>
      </c>
      <c r="F305" s="33" t="s">
        <v>269</v>
      </c>
      <c r="G305" s="28">
        <v>0.5742005742006</v>
      </c>
      <c r="H305" s="14"/>
      <c r="I305" s="14"/>
      <c r="J305" s="14"/>
      <c r="K305" s="14"/>
      <c r="L305" s="14"/>
      <c r="M305" s="14"/>
      <c r="N305" s="14"/>
      <c r="O305" s="14"/>
      <c r="P305" s="28">
        <v>0.5742005742006</v>
      </c>
    </row>
    <row r="306" spans="2:16" x14ac:dyDescent="0.2">
      <c r="B306" s="15" t="s">
        <v>342</v>
      </c>
      <c r="C306" s="35">
        <v>12</v>
      </c>
      <c r="D306" s="35">
        <v>22</v>
      </c>
      <c r="E306">
        <f t="shared" si="4"/>
        <v>18111.248</v>
      </c>
      <c r="F306" s="33" t="s">
        <v>269</v>
      </c>
      <c r="G306" s="28">
        <v>0.5742005742006</v>
      </c>
      <c r="H306" s="14"/>
      <c r="I306" s="14"/>
      <c r="J306" s="14"/>
      <c r="K306" s="14"/>
      <c r="L306" s="14"/>
      <c r="M306" s="14"/>
      <c r="N306" s="14"/>
      <c r="O306" s="14"/>
      <c r="P306" s="28">
        <v>0.5742005742006</v>
      </c>
    </row>
    <row r="307" spans="2:16" x14ac:dyDescent="0.2">
      <c r="B307" s="15" t="s">
        <v>343</v>
      </c>
      <c r="C307" s="35">
        <v>12</v>
      </c>
      <c r="D307" s="35">
        <v>23</v>
      </c>
      <c r="E307">
        <f t="shared" si="4"/>
        <v>17056.338</v>
      </c>
      <c r="F307" s="14" t="s">
        <v>59</v>
      </c>
      <c r="G307" s="14"/>
      <c r="H307" s="14"/>
      <c r="I307" s="14"/>
      <c r="J307" s="14"/>
      <c r="K307" s="14"/>
      <c r="L307" s="14"/>
      <c r="M307" s="29">
        <v>0.5742005742006</v>
      </c>
      <c r="N307" s="14"/>
      <c r="O307" s="14"/>
      <c r="P307" s="28">
        <v>0.5742005742006</v>
      </c>
    </row>
    <row r="308" spans="2:16" x14ac:dyDescent="0.2">
      <c r="B308" s="15" t="s">
        <v>344</v>
      </c>
      <c r="C308" s="35">
        <v>12</v>
      </c>
      <c r="D308" s="35">
        <v>24</v>
      </c>
      <c r="E308">
        <f t="shared" si="4"/>
        <v>10165.056</v>
      </c>
      <c r="F308" s="14" t="s">
        <v>59</v>
      </c>
      <c r="G308" s="14"/>
      <c r="H308" s="14"/>
      <c r="I308" s="14"/>
      <c r="J308" s="14"/>
      <c r="K308" s="14"/>
      <c r="L308" s="14"/>
      <c r="M308" s="29">
        <v>0.5742005742006</v>
      </c>
      <c r="N308" s="14"/>
      <c r="O308" s="14"/>
      <c r="P308" s="28">
        <v>0.5742005742006</v>
      </c>
    </row>
    <row r="309" spans="2:16" x14ac:dyDescent="0.2">
      <c r="B309" s="15" t="s">
        <v>345</v>
      </c>
      <c r="C309" s="35">
        <v>13</v>
      </c>
      <c r="D309" s="35">
        <v>1</v>
      </c>
      <c r="E309">
        <f t="shared" si="4"/>
        <v>55839.063000000002</v>
      </c>
      <c r="F309" s="14" t="s">
        <v>59</v>
      </c>
      <c r="G309" s="14"/>
      <c r="H309" s="14"/>
      <c r="I309" s="14"/>
      <c r="J309" s="14"/>
      <c r="K309" s="25">
        <v>0.17325017325020001</v>
      </c>
      <c r="L309" s="27">
        <v>0.17325017325020001</v>
      </c>
      <c r="M309" s="14"/>
      <c r="N309" s="14"/>
      <c r="O309" s="14"/>
      <c r="P309" s="14"/>
    </row>
    <row r="310" spans="2:16" x14ac:dyDescent="0.2">
      <c r="B310" s="15" t="s">
        <v>346</v>
      </c>
      <c r="C310" s="35">
        <v>13</v>
      </c>
      <c r="D310" s="35">
        <v>2</v>
      </c>
      <c r="E310">
        <f t="shared" si="4"/>
        <v>31853.511999999999</v>
      </c>
      <c r="F310" s="14" t="s">
        <v>59</v>
      </c>
      <c r="G310" s="14"/>
      <c r="H310" s="14"/>
      <c r="I310" s="14"/>
      <c r="J310" s="14"/>
      <c r="K310" s="25">
        <v>0.17325017325020001</v>
      </c>
      <c r="L310" s="27">
        <v>0.17325017325020001</v>
      </c>
      <c r="M310" s="14"/>
      <c r="N310" s="14"/>
      <c r="O310" s="14"/>
      <c r="P310" s="14"/>
    </row>
    <row r="311" spans="2:16" x14ac:dyDescent="0.2">
      <c r="B311" s="15" t="s">
        <v>347</v>
      </c>
      <c r="C311" s="35">
        <v>13</v>
      </c>
      <c r="D311" s="35">
        <v>3</v>
      </c>
      <c r="E311">
        <f t="shared" si="4"/>
        <v>56367.703000000001</v>
      </c>
      <c r="F311" s="14" t="s">
        <v>59</v>
      </c>
      <c r="G311" s="14"/>
      <c r="H311" s="14"/>
      <c r="I311" s="14"/>
      <c r="J311" s="14"/>
      <c r="K311" s="25">
        <v>0.17325017325020001</v>
      </c>
      <c r="L311" s="14"/>
      <c r="M311" s="29">
        <v>0.17325017325020001</v>
      </c>
      <c r="N311" s="14"/>
      <c r="O311" s="14"/>
      <c r="P311" s="14"/>
    </row>
    <row r="312" spans="2:16" x14ac:dyDescent="0.2">
      <c r="B312" s="15" t="s">
        <v>348</v>
      </c>
      <c r="C312" s="35">
        <v>13</v>
      </c>
      <c r="D312" s="35">
        <v>4</v>
      </c>
      <c r="E312">
        <f t="shared" si="4"/>
        <v>39868.449000000001</v>
      </c>
      <c r="F312" s="14" t="s">
        <v>59</v>
      </c>
      <c r="G312" s="14"/>
      <c r="H312" s="14"/>
      <c r="I312" s="14"/>
      <c r="J312" s="14"/>
      <c r="K312" s="25">
        <v>0.17325017325020001</v>
      </c>
      <c r="L312" s="14"/>
      <c r="M312" s="29">
        <v>0.17325017325020001</v>
      </c>
      <c r="N312" s="14"/>
      <c r="O312" s="14"/>
      <c r="P312" s="14"/>
    </row>
    <row r="313" spans="2:16" x14ac:dyDescent="0.2">
      <c r="B313" s="15" t="s">
        <v>349</v>
      </c>
      <c r="C313" s="35">
        <v>13</v>
      </c>
      <c r="D313" s="35">
        <v>5</v>
      </c>
      <c r="E313">
        <f t="shared" si="4"/>
        <v>36900.480000000003</v>
      </c>
      <c r="F313" s="30" t="s">
        <v>251</v>
      </c>
      <c r="G313" s="29">
        <v>0.17325017325020001</v>
      </c>
      <c r="H313" s="14"/>
      <c r="I313" s="14"/>
      <c r="J313" s="14"/>
      <c r="K313" s="14"/>
      <c r="L313" s="14"/>
      <c r="M313" s="29">
        <v>0.17325017325020001</v>
      </c>
      <c r="N313" s="14"/>
      <c r="O313" s="14"/>
      <c r="P313" s="14"/>
    </row>
    <row r="314" spans="2:16" x14ac:dyDescent="0.2">
      <c r="B314" s="15" t="s">
        <v>350</v>
      </c>
      <c r="C314" s="35">
        <v>13</v>
      </c>
      <c r="D314" s="35">
        <v>6</v>
      </c>
      <c r="E314">
        <f t="shared" si="4"/>
        <v>42179.766000000003</v>
      </c>
      <c r="F314" s="30" t="s">
        <v>251</v>
      </c>
      <c r="G314" s="29">
        <v>0.17325017325020001</v>
      </c>
      <c r="H314" s="14"/>
      <c r="I314" s="14"/>
      <c r="J314" s="14"/>
      <c r="K314" s="14"/>
      <c r="L314" s="14"/>
      <c r="M314" s="29">
        <v>0.17325017325020001</v>
      </c>
      <c r="N314" s="14"/>
      <c r="O314" s="14"/>
      <c r="P314" s="14"/>
    </row>
    <row r="315" spans="2:16" x14ac:dyDescent="0.2">
      <c r="B315" s="15" t="s">
        <v>351</v>
      </c>
      <c r="C315" s="35">
        <v>13</v>
      </c>
      <c r="D315" s="35">
        <v>7</v>
      </c>
      <c r="E315">
        <f t="shared" si="4"/>
        <v>46491.855000000003</v>
      </c>
      <c r="F315" s="14" t="s">
        <v>59</v>
      </c>
      <c r="G315" s="14"/>
      <c r="H315" s="14"/>
      <c r="I315" s="14"/>
      <c r="J315" s="14"/>
      <c r="K315" s="14"/>
      <c r="L315" s="27">
        <v>0.17325017325020001</v>
      </c>
      <c r="M315" s="29">
        <v>0.17325017325020001</v>
      </c>
      <c r="N315" s="14"/>
      <c r="O315" s="14"/>
      <c r="P315" s="14"/>
    </row>
    <row r="316" spans="2:16" x14ac:dyDescent="0.2">
      <c r="B316" s="15" t="s">
        <v>352</v>
      </c>
      <c r="C316" s="35">
        <v>13</v>
      </c>
      <c r="D316" s="35">
        <v>8</v>
      </c>
      <c r="E316">
        <f t="shared" si="4"/>
        <v>41186.491999999998</v>
      </c>
      <c r="F316" s="14" t="s">
        <v>59</v>
      </c>
      <c r="G316" s="14"/>
      <c r="H316" s="14"/>
      <c r="I316" s="14"/>
      <c r="J316" s="14"/>
      <c r="K316" s="14"/>
      <c r="L316" s="27">
        <v>0.17325017325020001</v>
      </c>
      <c r="M316" s="29">
        <v>0.17325017325020001</v>
      </c>
      <c r="N316" s="14"/>
      <c r="O316" s="14"/>
      <c r="P316" s="14"/>
    </row>
    <row r="317" spans="2:16" x14ac:dyDescent="0.2">
      <c r="B317" s="15" t="s">
        <v>353</v>
      </c>
      <c r="C317" s="35">
        <v>13</v>
      </c>
      <c r="D317" s="35">
        <v>9</v>
      </c>
      <c r="E317">
        <f t="shared" si="4"/>
        <v>3558.2440000000001</v>
      </c>
      <c r="F317" s="31" t="s">
        <v>256</v>
      </c>
      <c r="G317" s="32">
        <v>0.17325017325020001</v>
      </c>
      <c r="H317" s="14"/>
      <c r="I317" s="14"/>
      <c r="J317" s="14"/>
      <c r="K317" s="14"/>
      <c r="L317" s="14"/>
      <c r="M317" s="14"/>
      <c r="N317" s="32">
        <v>0.17325017325020001</v>
      </c>
      <c r="O317" s="14"/>
      <c r="P317" s="14"/>
    </row>
    <row r="318" spans="2:16" x14ac:dyDescent="0.2">
      <c r="B318" s="15" t="s">
        <v>354</v>
      </c>
      <c r="C318" s="35">
        <v>13</v>
      </c>
      <c r="D318" s="35">
        <v>10</v>
      </c>
      <c r="E318">
        <f t="shared" si="4"/>
        <v>3397.0439999999999</v>
      </c>
      <c r="F318" s="31" t="s">
        <v>256</v>
      </c>
      <c r="G318" s="32">
        <v>0.17325017325020001</v>
      </c>
      <c r="H318" s="14"/>
      <c r="I318" s="14"/>
      <c r="J318" s="14"/>
      <c r="K318" s="14"/>
      <c r="L318" s="14"/>
      <c r="M318" s="14"/>
      <c r="N318" s="32">
        <v>0.17325017325020001</v>
      </c>
      <c r="O318" s="14"/>
      <c r="P318" s="14"/>
    </row>
    <row r="319" spans="2:16" x14ac:dyDescent="0.2">
      <c r="B319" s="15" t="s">
        <v>355</v>
      </c>
      <c r="C319" s="35">
        <v>13</v>
      </c>
      <c r="D319" s="35">
        <v>11</v>
      </c>
      <c r="E319">
        <f t="shared" si="4"/>
        <v>1583.549</v>
      </c>
      <c r="F319" s="14" t="s">
        <v>59</v>
      </c>
      <c r="G319" s="14"/>
      <c r="H319" s="14"/>
      <c r="I319" s="14"/>
      <c r="J319" s="21">
        <v>2.079002079002E-2</v>
      </c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15" t="s">
        <v>356</v>
      </c>
      <c r="C320" s="35">
        <v>13</v>
      </c>
      <c r="D320" s="35">
        <v>12</v>
      </c>
      <c r="E320">
        <f t="shared" si="4"/>
        <v>1607.2550000000001</v>
      </c>
      <c r="F320" s="14" t="s">
        <v>59</v>
      </c>
      <c r="G320" s="14"/>
      <c r="H320" s="14"/>
      <c r="I320" s="14"/>
      <c r="J320" s="21">
        <v>2.079002079002E-2</v>
      </c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15" t="s">
        <v>357</v>
      </c>
      <c r="C321" s="35">
        <v>13</v>
      </c>
      <c r="D321" s="35">
        <v>13</v>
      </c>
      <c r="E321">
        <f t="shared" si="4"/>
        <v>4312.0889999999999</v>
      </c>
      <c r="F321" s="14" t="s">
        <v>59</v>
      </c>
      <c r="G321" s="14"/>
      <c r="H321" s="17">
        <v>2.4007524007519998</v>
      </c>
      <c r="I321" s="14"/>
      <c r="J321" s="14"/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15" t="s">
        <v>358</v>
      </c>
      <c r="C322" s="35">
        <v>13</v>
      </c>
      <c r="D322" s="35">
        <v>14</v>
      </c>
      <c r="E322">
        <f t="shared" si="4"/>
        <v>3880.643</v>
      </c>
      <c r="F322" s="14" t="s">
        <v>59</v>
      </c>
      <c r="G322" s="14"/>
      <c r="H322" s="17">
        <v>2.4007524007519998</v>
      </c>
      <c r="I322" s="14"/>
      <c r="J322" s="14"/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15" t="s">
        <v>359</v>
      </c>
      <c r="C323" s="35">
        <v>13</v>
      </c>
      <c r="D323" s="35">
        <v>15</v>
      </c>
      <c r="E323">
        <f t="shared" si="4"/>
        <v>42658.625</v>
      </c>
      <c r="F323" s="22" t="s">
        <v>64</v>
      </c>
      <c r="G323" s="23">
        <v>0.17325017325020001</v>
      </c>
      <c r="H323" s="14"/>
      <c r="I323" s="14"/>
      <c r="J323" s="14"/>
      <c r="K323" s="14"/>
      <c r="L323" s="14"/>
      <c r="M323" s="14"/>
      <c r="N323" s="14"/>
      <c r="O323" s="23">
        <v>0.17325017325020001</v>
      </c>
      <c r="P323" s="14"/>
    </row>
    <row r="324" spans="2:16" x14ac:dyDescent="0.2">
      <c r="B324" s="15" t="s">
        <v>360</v>
      </c>
      <c r="C324" s="35">
        <v>13</v>
      </c>
      <c r="D324" s="35">
        <v>16</v>
      </c>
      <c r="E324">
        <f t="shared" si="4"/>
        <v>31419.695</v>
      </c>
      <c r="F324" s="22" t="s">
        <v>64</v>
      </c>
      <c r="G324" s="23">
        <v>0.17325017325020001</v>
      </c>
      <c r="H324" s="14"/>
      <c r="I324" s="14"/>
      <c r="J324" s="14"/>
      <c r="K324" s="14"/>
      <c r="L324" s="14"/>
      <c r="M324" s="14"/>
      <c r="N324" s="14"/>
      <c r="O324" s="23">
        <v>0.17325017325020001</v>
      </c>
      <c r="P324" s="14"/>
    </row>
    <row r="325" spans="2:16" x14ac:dyDescent="0.2">
      <c r="B325" s="15" t="s">
        <v>361</v>
      </c>
      <c r="C325" s="35">
        <v>13</v>
      </c>
      <c r="D325" s="35">
        <v>17</v>
      </c>
      <c r="E325">
        <f t="shared" si="4"/>
        <v>50934.328000000001</v>
      </c>
      <c r="F325" s="14" t="s">
        <v>59</v>
      </c>
      <c r="G325" s="14"/>
      <c r="H325" s="14"/>
      <c r="I325" s="14"/>
      <c r="J325" s="14"/>
      <c r="K325" s="14"/>
      <c r="L325" s="14"/>
      <c r="M325" s="29">
        <v>0.17325017325020001</v>
      </c>
      <c r="N325" s="14"/>
      <c r="O325" s="23">
        <v>0.17325017325020001</v>
      </c>
      <c r="P325" s="14"/>
    </row>
    <row r="326" spans="2:16" x14ac:dyDescent="0.2">
      <c r="B326" s="15" t="s">
        <v>362</v>
      </c>
      <c r="C326" s="35">
        <v>13</v>
      </c>
      <c r="D326" s="35">
        <v>18</v>
      </c>
      <c r="E326">
        <f t="shared" si="4"/>
        <v>35556.358999999997</v>
      </c>
      <c r="F326" s="14" t="s">
        <v>59</v>
      </c>
      <c r="G326" s="14"/>
      <c r="H326" s="14"/>
      <c r="I326" s="14"/>
      <c r="J326" s="14"/>
      <c r="K326" s="14"/>
      <c r="L326" s="14"/>
      <c r="M326" s="29">
        <v>0.17325017325020001</v>
      </c>
      <c r="N326" s="14"/>
      <c r="O326" s="23">
        <v>0.17325017325020001</v>
      </c>
      <c r="P326" s="14"/>
    </row>
    <row r="327" spans="2:16" x14ac:dyDescent="0.2">
      <c r="B327" s="15" t="s">
        <v>363</v>
      </c>
      <c r="C327" s="35">
        <v>13</v>
      </c>
      <c r="D327" s="35">
        <v>19</v>
      </c>
      <c r="E327">
        <f t="shared" si="4"/>
        <v>10771.924999999999</v>
      </c>
      <c r="F327" s="14" t="s">
        <v>59</v>
      </c>
      <c r="G327" s="14"/>
      <c r="H327" s="14"/>
      <c r="I327" s="14"/>
      <c r="J327" s="14"/>
      <c r="K327" s="14"/>
      <c r="L327" s="14"/>
      <c r="M327" s="14"/>
      <c r="N327" s="14"/>
      <c r="O327" s="23">
        <v>0.17325017325020001</v>
      </c>
      <c r="P327" s="28">
        <v>0.17325017325020001</v>
      </c>
    </row>
    <row r="328" spans="2:16" x14ac:dyDescent="0.2">
      <c r="B328" s="15" t="s">
        <v>364</v>
      </c>
      <c r="C328" s="35">
        <v>13</v>
      </c>
      <c r="D328" s="35">
        <v>20</v>
      </c>
      <c r="E328">
        <f t="shared" si="4"/>
        <v>8282.8130000000001</v>
      </c>
      <c r="F328" s="14" t="s">
        <v>59</v>
      </c>
      <c r="G328" s="14"/>
      <c r="H328" s="14"/>
      <c r="I328" s="14"/>
      <c r="J328" s="14"/>
      <c r="K328" s="14"/>
      <c r="L328" s="14"/>
      <c r="M328" s="14"/>
      <c r="N328" s="14"/>
      <c r="O328" s="23">
        <v>0.17325017325020001</v>
      </c>
      <c r="P328" s="28">
        <v>0.17325017325020001</v>
      </c>
    </row>
    <row r="329" spans="2:16" x14ac:dyDescent="0.2">
      <c r="B329" s="15" t="s">
        <v>365</v>
      </c>
      <c r="C329" s="35">
        <v>13</v>
      </c>
      <c r="D329" s="35">
        <v>21</v>
      </c>
      <c r="E329">
        <f t="shared" si="4"/>
        <v>11504.434999999999</v>
      </c>
      <c r="F329" s="33" t="s">
        <v>269</v>
      </c>
      <c r="G329" s="28">
        <v>0.17325017325020001</v>
      </c>
      <c r="H329" s="14"/>
      <c r="I329" s="14"/>
      <c r="J329" s="14"/>
      <c r="K329" s="14"/>
      <c r="L329" s="14"/>
      <c r="M329" s="14"/>
      <c r="N329" s="14"/>
      <c r="O329" s="14"/>
      <c r="P329" s="28">
        <v>0.17325017325020001</v>
      </c>
    </row>
    <row r="330" spans="2:16" x14ac:dyDescent="0.2">
      <c r="B330" s="15" t="s">
        <v>366</v>
      </c>
      <c r="C330" s="35">
        <v>13</v>
      </c>
      <c r="D330" s="35">
        <v>22</v>
      </c>
      <c r="E330">
        <f t="shared" si="4"/>
        <v>9861.6209999999992</v>
      </c>
      <c r="F330" s="33" t="s">
        <v>269</v>
      </c>
      <c r="G330" s="28">
        <v>0.17325017325020001</v>
      </c>
      <c r="H330" s="14"/>
      <c r="I330" s="14"/>
      <c r="J330" s="14"/>
      <c r="K330" s="14"/>
      <c r="L330" s="14"/>
      <c r="M330" s="14"/>
      <c r="N330" s="14"/>
      <c r="O330" s="14"/>
      <c r="P330" s="28">
        <v>0.17325017325020001</v>
      </c>
    </row>
    <row r="331" spans="2:16" x14ac:dyDescent="0.2">
      <c r="B331" s="15" t="s">
        <v>367</v>
      </c>
      <c r="C331" s="35">
        <v>13</v>
      </c>
      <c r="D331" s="35">
        <v>23</v>
      </c>
      <c r="E331">
        <f t="shared" si="4"/>
        <v>9958.8150000000005</v>
      </c>
      <c r="F331" s="14" t="s">
        <v>59</v>
      </c>
      <c r="G331" s="14"/>
      <c r="H331" s="14"/>
      <c r="I331" s="14"/>
      <c r="J331" s="14"/>
      <c r="K331" s="14"/>
      <c r="L331" s="14"/>
      <c r="M331" s="29">
        <v>0.17325017325020001</v>
      </c>
      <c r="N331" s="14"/>
      <c r="O331" s="14"/>
      <c r="P331" s="28">
        <v>0.17325017325020001</v>
      </c>
    </row>
    <row r="332" spans="2:16" x14ac:dyDescent="0.2">
      <c r="B332" s="15" t="s">
        <v>368</v>
      </c>
      <c r="C332" s="35">
        <v>13</v>
      </c>
      <c r="D332" s="35">
        <v>24</v>
      </c>
      <c r="E332">
        <f t="shared" si="4"/>
        <v>8654.9950000000008</v>
      </c>
      <c r="F332" s="14" t="s">
        <v>59</v>
      </c>
      <c r="G332" s="14"/>
      <c r="H332" s="14"/>
      <c r="I332" s="14"/>
      <c r="J332" s="14"/>
      <c r="K332" s="14"/>
      <c r="L332" s="14"/>
      <c r="M332" s="29">
        <v>0.17325017325020001</v>
      </c>
      <c r="N332" s="14"/>
      <c r="O332" s="14"/>
      <c r="P332" s="28">
        <v>0.17325017325020001</v>
      </c>
    </row>
    <row r="333" spans="2:16" x14ac:dyDescent="0.2">
      <c r="B333" s="15" t="s">
        <v>369</v>
      </c>
      <c r="C333" s="35">
        <v>14</v>
      </c>
      <c r="D333" s="35">
        <v>1</v>
      </c>
      <c r="E333">
        <f t="shared" si="4"/>
        <v>36829.362999999998</v>
      </c>
      <c r="F333" s="14" t="s">
        <v>59</v>
      </c>
      <c r="G333" s="14"/>
      <c r="H333" s="14"/>
      <c r="I333" s="14"/>
      <c r="J333" s="14"/>
      <c r="K333" s="25">
        <v>5.4450054450050002E-2</v>
      </c>
      <c r="L333" s="27">
        <v>5.4450054450050002E-2</v>
      </c>
      <c r="M333" s="14"/>
      <c r="N333" s="14"/>
      <c r="O333" s="14"/>
      <c r="P333" s="14"/>
    </row>
    <row r="334" spans="2:16" x14ac:dyDescent="0.2">
      <c r="B334" s="15" t="s">
        <v>370</v>
      </c>
      <c r="C334" s="35">
        <v>14</v>
      </c>
      <c r="D334" s="35">
        <v>2</v>
      </c>
      <c r="E334">
        <f t="shared" si="4"/>
        <v>45188.035000000003</v>
      </c>
      <c r="F334" s="14" t="s">
        <v>59</v>
      </c>
      <c r="G334" s="14"/>
      <c r="H334" s="14"/>
      <c r="I334" s="14"/>
      <c r="J334" s="14"/>
      <c r="K334" s="25">
        <v>5.4450054450050002E-2</v>
      </c>
      <c r="L334" s="27">
        <v>5.4450054450050002E-2</v>
      </c>
      <c r="M334" s="14"/>
      <c r="N334" s="14"/>
      <c r="O334" s="14"/>
      <c r="P334" s="14"/>
    </row>
    <row r="335" spans="2:16" x14ac:dyDescent="0.2">
      <c r="B335" s="15" t="s">
        <v>371</v>
      </c>
      <c r="C335" s="35">
        <v>14</v>
      </c>
      <c r="D335" s="35">
        <v>3</v>
      </c>
      <c r="E335">
        <f t="shared" si="4"/>
        <v>65940.108999999997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14"/>
      <c r="M335" s="29">
        <v>5.4450054450050002E-2</v>
      </c>
      <c r="N335" s="14"/>
      <c r="O335" s="14"/>
      <c r="P335" s="14"/>
    </row>
    <row r="336" spans="2:16" x14ac:dyDescent="0.2">
      <c r="B336" s="15" t="s">
        <v>372</v>
      </c>
      <c r="C336" s="35">
        <v>14</v>
      </c>
      <c r="D336" s="35">
        <v>4</v>
      </c>
      <c r="E336">
        <f t="shared" si="4"/>
        <v>62078.434000000001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14"/>
      <c r="M336" s="29">
        <v>5.4450054450050002E-2</v>
      </c>
      <c r="N336" s="14"/>
      <c r="O336" s="14"/>
      <c r="P336" s="14"/>
    </row>
    <row r="337" spans="2:16" x14ac:dyDescent="0.2">
      <c r="B337" s="15" t="s">
        <v>373</v>
      </c>
      <c r="C337" s="35">
        <v>14</v>
      </c>
      <c r="D337" s="35">
        <v>5</v>
      </c>
      <c r="E337">
        <f t="shared" si="4"/>
        <v>44073.862999999998</v>
      </c>
      <c r="F337" s="30" t="s">
        <v>251</v>
      </c>
      <c r="G337" s="29">
        <v>5.4450054450050002E-2</v>
      </c>
      <c r="H337" s="14"/>
      <c r="I337" s="14"/>
      <c r="J337" s="14"/>
      <c r="K337" s="14"/>
      <c r="L337" s="14"/>
      <c r="M337" s="29">
        <v>5.4450054450050002E-2</v>
      </c>
      <c r="N337" s="14"/>
      <c r="O337" s="14"/>
      <c r="P337" s="14"/>
    </row>
    <row r="338" spans="2:16" x14ac:dyDescent="0.2">
      <c r="B338" s="15" t="s">
        <v>374</v>
      </c>
      <c r="C338" s="35">
        <v>14</v>
      </c>
      <c r="D338" s="35">
        <v>6</v>
      </c>
      <c r="E338">
        <f t="shared" si="4"/>
        <v>45361.09</v>
      </c>
      <c r="F338" s="30" t="s">
        <v>251</v>
      </c>
      <c r="G338" s="29">
        <v>5.4450054450050002E-2</v>
      </c>
      <c r="H338" s="14"/>
      <c r="I338" s="14"/>
      <c r="J338" s="14"/>
      <c r="K338" s="14"/>
      <c r="L338" s="14"/>
      <c r="M338" s="29">
        <v>5.4450054450050002E-2</v>
      </c>
      <c r="N338" s="14"/>
      <c r="O338" s="14"/>
      <c r="P338" s="14"/>
    </row>
    <row r="339" spans="2:16" x14ac:dyDescent="0.2">
      <c r="B339" s="15" t="s">
        <v>375</v>
      </c>
      <c r="C339" s="35">
        <v>14</v>
      </c>
      <c r="D339" s="35">
        <v>7</v>
      </c>
      <c r="E339">
        <f t="shared" si="4"/>
        <v>66727.148000000001</v>
      </c>
      <c r="F339" s="14" t="s">
        <v>59</v>
      </c>
      <c r="G339" s="14"/>
      <c r="H339" s="14"/>
      <c r="I339" s="14"/>
      <c r="J339" s="14"/>
      <c r="K339" s="14"/>
      <c r="L339" s="27">
        <v>5.4450054450050002E-2</v>
      </c>
      <c r="M339" s="29">
        <v>5.4450054450050002E-2</v>
      </c>
      <c r="N339" s="14"/>
      <c r="O339" s="14"/>
      <c r="P339" s="14"/>
    </row>
    <row r="340" spans="2:16" x14ac:dyDescent="0.2">
      <c r="B340" s="15" t="s">
        <v>376</v>
      </c>
      <c r="C340" s="35">
        <v>14</v>
      </c>
      <c r="D340" s="35">
        <v>8</v>
      </c>
      <c r="E340">
        <f t="shared" si="4"/>
        <v>35994.917999999998</v>
      </c>
      <c r="F340" s="14" t="s">
        <v>59</v>
      </c>
      <c r="G340" s="14"/>
      <c r="H340" s="14"/>
      <c r="I340" s="14"/>
      <c r="J340" s="14"/>
      <c r="K340" s="14"/>
      <c r="L340" s="27">
        <v>5.4450054450050002E-2</v>
      </c>
      <c r="M340" s="29">
        <v>5.4450054450050002E-2</v>
      </c>
      <c r="N340" s="14"/>
      <c r="O340" s="14"/>
      <c r="P340" s="14"/>
    </row>
    <row r="341" spans="2:16" x14ac:dyDescent="0.2">
      <c r="B341" s="15" t="s">
        <v>377</v>
      </c>
      <c r="C341" s="35">
        <v>14</v>
      </c>
      <c r="D341" s="35">
        <v>9</v>
      </c>
      <c r="E341">
        <f t="shared" si="4"/>
        <v>4776.723</v>
      </c>
      <c r="F341" s="31" t="s">
        <v>256</v>
      </c>
      <c r="G341" s="32">
        <v>5.4450054450050002E-2</v>
      </c>
      <c r="H341" s="14"/>
      <c r="I341" s="14"/>
      <c r="J341" s="14"/>
      <c r="K341" s="14"/>
      <c r="L341" s="14"/>
      <c r="M341" s="14"/>
      <c r="N341" s="32">
        <v>5.4450054450050002E-2</v>
      </c>
      <c r="O341" s="14"/>
      <c r="P341" s="14"/>
    </row>
    <row r="342" spans="2:16" x14ac:dyDescent="0.2">
      <c r="B342" s="15" t="s">
        <v>378</v>
      </c>
      <c r="C342" s="35">
        <v>14</v>
      </c>
      <c r="D342" s="35">
        <v>10</v>
      </c>
      <c r="E342">
        <f t="shared" ref="E342:E404" si="5">INDEX($B$1:$Z$17,MATCH(C342,$B$1:$B$17,0),MATCH(D342,$B$1:$Z$1,0))</f>
        <v>4411.6530000000002</v>
      </c>
      <c r="F342" s="31" t="s">
        <v>256</v>
      </c>
      <c r="G342" s="32">
        <v>5.4450054450050002E-2</v>
      </c>
      <c r="H342" s="14"/>
      <c r="I342" s="14"/>
      <c r="J342" s="14"/>
      <c r="K342" s="14"/>
      <c r="L342" s="14"/>
      <c r="M342" s="14"/>
      <c r="N342" s="32">
        <v>5.4450054450050002E-2</v>
      </c>
      <c r="O342" s="14"/>
      <c r="P342" s="14"/>
    </row>
    <row r="343" spans="2:16" x14ac:dyDescent="0.2">
      <c r="B343" s="15" t="s">
        <v>379</v>
      </c>
      <c r="C343" s="35">
        <v>14</v>
      </c>
      <c r="D343" s="35">
        <v>11</v>
      </c>
      <c r="E343">
        <f t="shared" si="5"/>
        <v>3517.944</v>
      </c>
      <c r="F343" s="14" t="s">
        <v>59</v>
      </c>
      <c r="G343" s="14"/>
      <c r="H343" s="14"/>
      <c r="I343" s="14"/>
      <c r="J343" s="21">
        <v>6.9300069300070001E-3</v>
      </c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15" t="s">
        <v>380</v>
      </c>
      <c r="C344" s="35">
        <v>14</v>
      </c>
      <c r="D344" s="35">
        <v>12</v>
      </c>
      <c r="E344">
        <f t="shared" si="5"/>
        <v>2467.7759999999998</v>
      </c>
      <c r="F344" s="14" t="s">
        <v>59</v>
      </c>
      <c r="G344" s="14"/>
      <c r="H344" s="14"/>
      <c r="I344" s="14"/>
      <c r="J344" s="21">
        <v>6.9300069300070001E-3</v>
      </c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15" t="s">
        <v>381</v>
      </c>
      <c r="C345" s="35">
        <v>14</v>
      </c>
      <c r="D345" s="35">
        <v>13</v>
      </c>
      <c r="E345">
        <f t="shared" si="5"/>
        <v>5807.9260000000004</v>
      </c>
      <c r="F345" s="14" t="s">
        <v>59</v>
      </c>
      <c r="G345" s="14"/>
      <c r="H345" s="17">
        <v>0.51975051975050002</v>
      </c>
      <c r="I345" s="14"/>
      <c r="J345" s="14"/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15" t="s">
        <v>382</v>
      </c>
      <c r="C346" s="35">
        <v>14</v>
      </c>
      <c r="D346" s="35">
        <v>14</v>
      </c>
      <c r="E346">
        <f t="shared" si="5"/>
        <v>5573.2389999999996</v>
      </c>
      <c r="F346" s="14" t="s">
        <v>59</v>
      </c>
      <c r="G346" s="14"/>
      <c r="H346" s="17">
        <v>0.51975051975050002</v>
      </c>
      <c r="I346" s="14"/>
      <c r="J346" s="14"/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15" t="s">
        <v>383</v>
      </c>
      <c r="C347" s="35">
        <v>14</v>
      </c>
      <c r="D347" s="35">
        <v>15</v>
      </c>
      <c r="E347">
        <f t="shared" si="5"/>
        <v>70484.516000000003</v>
      </c>
      <c r="F347" s="22" t="s">
        <v>64</v>
      </c>
      <c r="G347" s="23">
        <v>5.4450054450050002E-2</v>
      </c>
      <c r="H347" s="14"/>
      <c r="I347" s="14"/>
      <c r="J347" s="14"/>
      <c r="K347" s="14"/>
      <c r="L347" s="14"/>
      <c r="M347" s="14"/>
      <c r="N347" s="14"/>
      <c r="O347" s="23">
        <v>5.4450054450050002E-2</v>
      </c>
      <c r="P347" s="14"/>
    </row>
    <row r="348" spans="2:16" x14ac:dyDescent="0.2">
      <c r="B348" s="15" t="s">
        <v>384</v>
      </c>
      <c r="C348" s="35">
        <v>14</v>
      </c>
      <c r="D348" s="35">
        <v>16</v>
      </c>
      <c r="E348">
        <f t="shared" si="5"/>
        <v>62682.934000000001</v>
      </c>
      <c r="F348" s="22" t="s">
        <v>64</v>
      </c>
      <c r="G348" s="23">
        <v>5.4450054450050002E-2</v>
      </c>
      <c r="H348" s="14"/>
      <c r="I348" s="14"/>
      <c r="J348" s="14"/>
      <c r="K348" s="14"/>
      <c r="L348" s="14"/>
      <c r="M348" s="14"/>
      <c r="N348" s="14"/>
      <c r="O348" s="23">
        <v>5.4450054450050002E-2</v>
      </c>
      <c r="P348" s="14"/>
    </row>
    <row r="349" spans="2:16" x14ac:dyDescent="0.2">
      <c r="B349" s="15" t="s">
        <v>385</v>
      </c>
      <c r="C349" s="35">
        <v>14</v>
      </c>
      <c r="D349" s="35">
        <v>17</v>
      </c>
      <c r="E349">
        <f t="shared" si="5"/>
        <v>45984.550999999999</v>
      </c>
      <c r="F349" s="14" t="s">
        <v>59</v>
      </c>
      <c r="G349" s="14"/>
      <c r="H349" s="14"/>
      <c r="I349" s="14"/>
      <c r="J349" s="14"/>
      <c r="K349" s="14"/>
      <c r="L349" s="14"/>
      <c r="M349" s="29">
        <v>5.4450054450050002E-2</v>
      </c>
      <c r="N349" s="14"/>
      <c r="O349" s="23">
        <v>5.4450054450050002E-2</v>
      </c>
      <c r="P349" s="14"/>
    </row>
    <row r="350" spans="2:16" x14ac:dyDescent="0.2">
      <c r="B350" s="15" t="s">
        <v>386</v>
      </c>
      <c r="C350" s="35">
        <v>14</v>
      </c>
      <c r="D350" s="35">
        <v>18</v>
      </c>
      <c r="E350">
        <f t="shared" si="5"/>
        <v>68185.054999999993</v>
      </c>
      <c r="F350" s="14" t="s">
        <v>59</v>
      </c>
      <c r="G350" s="14"/>
      <c r="H350" s="14"/>
      <c r="I350" s="14"/>
      <c r="J350" s="14"/>
      <c r="K350" s="14"/>
      <c r="L350" s="14"/>
      <c r="M350" s="29">
        <v>5.4450054450050002E-2</v>
      </c>
      <c r="N350" s="14"/>
      <c r="O350" s="23">
        <v>5.4450054450050002E-2</v>
      </c>
      <c r="P350" s="14"/>
    </row>
    <row r="351" spans="2:16" x14ac:dyDescent="0.2">
      <c r="B351" s="15" t="s">
        <v>387</v>
      </c>
      <c r="C351" s="35">
        <v>14</v>
      </c>
      <c r="D351" s="35">
        <v>19</v>
      </c>
      <c r="E351">
        <f t="shared" si="5"/>
        <v>12369.697</v>
      </c>
      <c r="F351" s="14" t="s">
        <v>59</v>
      </c>
      <c r="G351" s="14"/>
      <c r="H351" s="14"/>
      <c r="I351" s="14"/>
      <c r="J351" s="14"/>
      <c r="K351" s="14"/>
      <c r="L351" s="14"/>
      <c r="M351" s="14"/>
      <c r="N351" s="14"/>
      <c r="O351" s="23">
        <v>5.4450054450050002E-2</v>
      </c>
      <c r="P351" s="28">
        <v>5.4450054450050002E-2</v>
      </c>
    </row>
    <row r="352" spans="2:16" x14ac:dyDescent="0.2">
      <c r="B352" s="15" t="s">
        <v>388</v>
      </c>
      <c r="C352" s="35">
        <v>14</v>
      </c>
      <c r="D352" s="35">
        <v>20</v>
      </c>
      <c r="E352">
        <f t="shared" si="5"/>
        <v>10826.448</v>
      </c>
      <c r="F352" s="14" t="s">
        <v>59</v>
      </c>
      <c r="G352" s="14"/>
      <c r="H352" s="14"/>
      <c r="I352" s="14"/>
      <c r="J352" s="14"/>
      <c r="K352" s="14"/>
      <c r="L352" s="14"/>
      <c r="M352" s="14"/>
      <c r="N352" s="14"/>
      <c r="O352" s="23">
        <v>5.4450054450050002E-2</v>
      </c>
      <c r="P352" s="28">
        <v>5.4450054450050002E-2</v>
      </c>
    </row>
    <row r="353" spans="2:16" x14ac:dyDescent="0.2">
      <c r="B353" s="15" t="s">
        <v>389</v>
      </c>
      <c r="C353" s="35">
        <v>14</v>
      </c>
      <c r="D353" s="35">
        <v>21</v>
      </c>
      <c r="E353">
        <f t="shared" si="5"/>
        <v>12206.127</v>
      </c>
      <c r="F353" s="33" t="s">
        <v>269</v>
      </c>
      <c r="G353" s="28">
        <v>5.4450054450050002E-2</v>
      </c>
      <c r="H353" s="14"/>
      <c r="I353" s="14"/>
      <c r="J353" s="14"/>
      <c r="K353" s="14"/>
      <c r="L353" s="14"/>
      <c r="M353" s="14"/>
      <c r="N353" s="14"/>
      <c r="O353" s="14"/>
      <c r="P353" s="28">
        <v>5.4450054450050002E-2</v>
      </c>
    </row>
    <row r="354" spans="2:16" x14ac:dyDescent="0.2">
      <c r="B354" s="15" t="s">
        <v>390</v>
      </c>
      <c r="C354" s="35">
        <v>14</v>
      </c>
      <c r="D354" s="35">
        <v>22</v>
      </c>
      <c r="E354">
        <f t="shared" si="5"/>
        <v>16212.411</v>
      </c>
      <c r="F354" s="33" t="s">
        <v>269</v>
      </c>
      <c r="G354" s="28">
        <v>5.4450054450050002E-2</v>
      </c>
      <c r="H354" s="14"/>
      <c r="I354" s="14"/>
      <c r="J354" s="14"/>
      <c r="K354" s="14"/>
      <c r="L354" s="14"/>
      <c r="M354" s="14"/>
      <c r="N354" s="14"/>
      <c r="O354" s="14"/>
      <c r="P354" s="28">
        <v>5.4450054450050002E-2</v>
      </c>
    </row>
    <row r="355" spans="2:16" x14ac:dyDescent="0.2">
      <c r="B355" s="15" t="s">
        <v>391</v>
      </c>
      <c r="C355" s="35">
        <v>14</v>
      </c>
      <c r="D355" s="35">
        <v>23</v>
      </c>
      <c r="E355">
        <f t="shared" si="5"/>
        <v>11535.253000000001</v>
      </c>
      <c r="F355" s="14" t="s">
        <v>59</v>
      </c>
      <c r="G355" s="14"/>
      <c r="H355" s="14"/>
      <c r="I355" s="14"/>
      <c r="J355" s="14"/>
      <c r="K355" s="14"/>
      <c r="L355" s="14"/>
      <c r="M355" s="29">
        <v>5.4450054450050002E-2</v>
      </c>
      <c r="N355" s="14"/>
      <c r="O355" s="14"/>
      <c r="P355" s="28">
        <v>5.4450054450050002E-2</v>
      </c>
    </row>
    <row r="356" spans="2:16" x14ac:dyDescent="0.2">
      <c r="B356" s="15" t="s">
        <v>392</v>
      </c>
      <c r="C356" s="35">
        <v>14</v>
      </c>
      <c r="D356" s="35">
        <v>24</v>
      </c>
      <c r="E356">
        <f t="shared" si="5"/>
        <v>15200.173000000001</v>
      </c>
      <c r="F356" s="14" t="s">
        <v>59</v>
      </c>
      <c r="G356" s="14"/>
      <c r="H356" s="14"/>
      <c r="I356" s="14"/>
      <c r="J356" s="14"/>
      <c r="K356" s="14"/>
      <c r="L356" s="14"/>
      <c r="M356" s="29">
        <v>5.4450054450050002E-2</v>
      </c>
      <c r="N356" s="14"/>
      <c r="O356" s="14"/>
      <c r="P356" s="28">
        <v>5.4450054450050002E-2</v>
      </c>
    </row>
    <row r="357" spans="2:16" x14ac:dyDescent="0.2">
      <c r="B357" s="15" t="s">
        <v>393</v>
      </c>
      <c r="C357" s="35">
        <v>15</v>
      </c>
      <c r="D357" s="35">
        <v>1</v>
      </c>
      <c r="E357">
        <f t="shared" si="5"/>
        <v>49329.440999999999</v>
      </c>
      <c r="F357" s="14" t="s">
        <v>59</v>
      </c>
      <c r="G357" s="14"/>
      <c r="H357" s="14"/>
      <c r="I357" s="14"/>
      <c r="J357" s="14"/>
      <c r="K357" s="25">
        <v>1.485001485001E-2</v>
      </c>
      <c r="L357" s="27">
        <v>1.485001485001E-2</v>
      </c>
      <c r="M357" s="14"/>
      <c r="N357" s="14"/>
      <c r="O357" s="14"/>
      <c r="P357" s="14"/>
    </row>
    <row r="358" spans="2:16" x14ac:dyDescent="0.2">
      <c r="B358" s="15" t="s">
        <v>394</v>
      </c>
      <c r="C358" s="35">
        <v>15</v>
      </c>
      <c r="D358" s="35">
        <v>2</v>
      </c>
      <c r="E358">
        <f t="shared" si="5"/>
        <v>68232.460999999996</v>
      </c>
      <c r="F358" s="14" t="s">
        <v>59</v>
      </c>
      <c r="G358" s="14"/>
      <c r="H358" s="14"/>
      <c r="I358" s="14"/>
      <c r="J358" s="14"/>
      <c r="K358" s="25">
        <v>1.485001485001E-2</v>
      </c>
      <c r="L358" s="27">
        <v>1.485001485001E-2</v>
      </c>
      <c r="M358" s="14"/>
      <c r="N358" s="14"/>
      <c r="O358" s="14"/>
      <c r="P358" s="14"/>
    </row>
    <row r="359" spans="2:16" x14ac:dyDescent="0.2">
      <c r="B359" s="15" t="s">
        <v>395</v>
      </c>
      <c r="C359" s="35">
        <v>15</v>
      </c>
      <c r="D359" s="35">
        <v>3</v>
      </c>
      <c r="E359">
        <f t="shared" si="5"/>
        <v>65259.754000000001</v>
      </c>
      <c r="F359" s="14" t="s">
        <v>59</v>
      </c>
      <c r="G359" s="14"/>
      <c r="H359" s="14"/>
      <c r="I359" s="14"/>
      <c r="J359" s="14"/>
      <c r="K359" s="25">
        <v>1.485001485001E-2</v>
      </c>
      <c r="L359" s="14"/>
      <c r="M359" s="29">
        <v>1.485001485001E-2</v>
      </c>
      <c r="N359" s="14"/>
      <c r="O359" s="14"/>
      <c r="P359" s="14"/>
    </row>
    <row r="360" spans="2:16" x14ac:dyDescent="0.2">
      <c r="B360" s="15" t="s">
        <v>396</v>
      </c>
      <c r="C360" s="35">
        <v>15</v>
      </c>
      <c r="D360" s="35">
        <v>4</v>
      </c>
      <c r="E360">
        <f t="shared" si="5"/>
        <v>47992.434000000001</v>
      </c>
      <c r="F360" s="14" t="s">
        <v>59</v>
      </c>
      <c r="G360" s="14"/>
      <c r="H360" s="14"/>
      <c r="I360" s="14"/>
      <c r="J360" s="14"/>
      <c r="K360" s="25">
        <v>1.485001485001E-2</v>
      </c>
      <c r="L360" s="14"/>
      <c r="M360" s="29">
        <v>1.485001485001E-2</v>
      </c>
      <c r="N360" s="14"/>
      <c r="O360" s="14"/>
      <c r="P360" s="14"/>
    </row>
    <row r="361" spans="2:16" x14ac:dyDescent="0.2">
      <c r="B361" s="15" t="s">
        <v>397</v>
      </c>
      <c r="C361" s="35">
        <v>15</v>
      </c>
      <c r="D361" s="35">
        <v>5</v>
      </c>
      <c r="E361">
        <f t="shared" si="5"/>
        <v>59710.222999999998</v>
      </c>
      <c r="F361" s="30" t="s">
        <v>251</v>
      </c>
      <c r="G361" s="29">
        <v>1.485001485001E-2</v>
      </c>
      <c r="H361" s="14"/>
      <c r="I361" s="14"/>
      <c r="J361" s="14"/>
      <c r="K361" s="14"/>
      <c r="L361" s="14"/>
      <c r="M361" s="29">
        <v>1.485001485001E-2</v>
      </c>
      <c r="N361" s="14"/>
      <c r="O361" s="14"/>
      <c r="P361" s="14"/>
    </row>
    <row r="362" spans="2:16" x14ac:dyDescent="0.2">
      <c r="B362" s="15" t="s">
        <v>398</v>
      </c>
      <c r="C362" s="35">
        <v>15</v>
      </c>
      <c r="D362" s="35">
        <v>6</v>
      </c>
      <c r="E362">
        <f t="shared" si="5"/>
        <v>53961.559000000001</v>
      </c>
      <c r="F362" s="30" t="s">
        <v>251</v>
      </c>
      <c r="G362" s="29">
        <v>1.485001485001E-2</v>
      </c>
      <c r="H362" s="14"/>
      <c r="I362" s="14"/>
      <c r="J362" s="14"/>
      <c r="K362" s="14"/>
      <c r="L362" s="14"/>
      <c r="M362" s="29">
        <v>1.485001485001E-2</v>
      </c>
      <c r="N362" s="14"/>
      <c r="O362" s="14"/>
      <c r="P362" s="14"/>
    </row>
    <row r="363" spans="2:16" x14ac:dyDescent="0.2">
      <c r="B363" s="15" t="s">
        <v>399</v>
      </c>
      <c r="C363" s="35">
        <v>15</v>
      </c>
      <c r="D363" s="35">
        <v>7</v>
      </c>
      <c r="E363">
        <f t="shared" si="5"/>
        <v>60904.995999999999</v>
      </c>
      <c r="F363" s="14" t="s">
        <v>59</v>
      </c>
      <c r="G363" s="14"/>
      <c r="H363" s="14"/>
      <c r="I363" s="14"/>
      <c r="J363" s="14"/>
      <c r="K363" s="14"/>
      <c r="L363" s="27">
        <v>1.485001485001E-2</v>
      </c>
      <c r="M363" s="29">
        <v>1.485001485001E-2</v>
      </c>
      <c r="N363" s="14"/>
      <c r="O363" s="14"/>
      <c r="P363" s="14"/>
    </row>
    <row r="364" spans="2:16" x14ac:dyDescent="0.2">
      <c r="B364" s="15" t="s">
        <v>400</v>
      </c>
      <c r="C364" s="35">
        <v>15</v>
      </c>
      <c r="D364" s="35">
        <v>8</v>
      </c>
      <c r="E364">
        <f t="shared" si="5"/>
        <v>67281.858999999997</v>
      </c>
      <c r="F364" s="14" t="s">
        <v>59</v>
      </c>
      <c r="G364" s="14"/>
      <c r="H364" s="14"/>
      <c r="I364" s="14"/>
      <c r="J364" s="14"/>
      <c r="K364" s="14"/>
      <c r="L364" s="27">
        <v>1.485001485001E-2</v>
      </c>
      <c r="M364" s="29">
        <v>1.485001485001E-2</v>
      </c>
      <c r="N364" s="14"/>
      <c r="O364" s="14"/>
      <c r="P364" s="14"/>
    </row>
    <row r="365" spans="2:16" x14ac:dyDescent="0.2">
      <c r="B365" s="15" t="s">
        <v>401</v>
      </c>
      <c r="C365" s="35">
        <v>15</v>
      </c>
      <c r="D365" s="35">
        <v>9</v>
      </c>
      <c r="E365">
        <f t="shared" si="5"/>
        <v>25403.157999999999</v>
      </c>
      <c r="F365" s="31" t="s">
        <v>256</v>
      </c>
      <c r="G365" s="32">
        <v>1.485001485001E-2</v>
      </c>
      <c r="H365" s="14"/>
      <c r="I365" s="14"/>
      <c r="J365" s="14"/>
      <c r="K365" s="14"/>
      <c r="L365" s="14"/>
      <c r="M365" s="14"/>
      <c r="N365" s="32">
        <v>1.485001485001E-2</v>
      </c>
      <c r="O365" s="14"/>
      <c r="P365" s="14"/>
    </row>
    <row r="366" spans="2:16" x14ac:dyDescent="0.2">
      <c r="B366" s="15" t="s">
        <v>402</v>
      </c>
      <c r="C366" s="35">
        <v>15</v>
      </c>
      <c r="D366" s="35">
        <v>10</v>
      </c>
      <c r="E366">
        <f t="shared" si="5"/>
        <v>24782.063999999998</v>
      </c>
      <c r="F366" s="31" t="s">
        <v>256</v>
      </c>
      <c r="G366" s="32">
        <v>1.485001485001E-2</v>
      </c>
      <c r="H366" s="14"/>
      <c r="I366" s="14"/>
      <c r="J366" s="14"/>
      <c r="K366" s="14"/>
      <c r="L366" s="14"/>
      <c r="M366" s="14"/>
      <c r="N366" s="32">
        <v>1.485001485001E-2</v>
      </c>
      <c r="O366" s="14"/>
      <c r="P366" s="14"/>
    </row>
    <row r="367" spans="2:16" x14ac:dyDescent="0.2">
      <c r="B367" s="15" t="s">
        <v>403</v>
      </c>
      <c r="C367" s="35">
        <v>15</v>
      </c>
      <c r="D367" s="35">
        <v>11</v>
      </c>
      <c r="E367">
        <f t="shared" si="5"/>
        <v>10172.168</v>
      </c>
      <c r="F367" s="14" t="s">
        <v>59</v>
      </c>
      <c r="G367" s="14"/>
      <c r="H367" s="14"/>
      <c r="I367" s="14"/>
      <c r="J367" s="21">
        <v>1.980001980002E-3</v>
      </c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15" t="s">
        <v>404</v>
      </c>
      <c r="C368" s="35">
        <v>15</v>
      </c>
      <c r="D368" s="35">
        <v>12</v>
      </c>
      <c r="E368">
        <f t="shared" si="5"/>
        <v>15785.706</v>
      </c>
      <c r="F368" s="14" t="s">
        <v>59</v>
      </c>
      <c r="G368" s="14"/>
      <c r="H368" s="14"/>
      <c r="I368" s="14"/>
      <c r="J368" s="21">
        <v>1.980001980002E-3</v>
      </c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15" t="s">
        <v>405</v>
      </c>
      <c r="C369" s="35">
        <v>15</v>
      </c>
      <c r="D369" s="35">
        <v>13</v>
      </c>
      <c r="E369">
        <f t="shared" si="5"/>
        <v>18457.351999999999</v>
      </c>
      <c r="F369" s="14" t="s">
        <v>59</v>
      </c>
      <c r="G369" s="14"/>
      <c r="H369" s="17">
        <v>0.1237501237501</v>
      </c>
      <c r="I369" s="14"/>
      <c r="J369" s="14"/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15" t="s">
        <v>406</v>
      </c>
      <c r="C370" s="35">
        <v>15</v>
      </c>
      <c r="D370" s="35">
        <v>14</v>
      </c>
      <c r="E370">
        <f t="shared" si="5"/>
        <v>13886.87</v>
      </c>
      <c r="F370" s="14" t="s">
        <v>59</v>
      </c>
      <c r="G370" s="14"/>
      <c r="H370" s="17">
        <v>0.1237501237501</v>
      </c>
      <c r="I370" s="14"/>
      <c r="J370" s="14"/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15" t="s">
        <v>407</v>
      </c>
      <c r="C371" s="35">
        <v>15</v>
      </c>
      <c r="D371" s="35">
        <v>15</v>
      </c>
      <c r="E371">
        <f t="shared" si="5"/>
        <v>64584.141000000003</v>
      </c>
      <c r="F371" s="22" t="s">
        <v>64</v>
      </c>
      <c r="G371" s="23">
        <v>1.485001485001E-2</v>
      </c>
      <c r="H371" s="14"/>
      <c r="I371" s="14"/>
      <c r="J371" s="14"/>
      <c r="K371" s="14"/>
      <c r="L371" s="14"/>
      <c r="M371" s="14"/>
      <c r="N371" s="14"/>
      <c r="O371" s="23">
        <v>1.485001485001E-2</v>
      </c>
      <c r="P371" s="14"/>
    </row>
    <row r="372" spans="2:16" x14ac:dyDescent="0.2">
      <c r="B372" s="15" t="s">
        <v>408</v>
      </c>
      <c r="C372" s="35">
        <v>15</v>
      </c>
      <c r="D372" s="35">
        <v>16</v>
      </c>
      <c r="E372">
        <f t="shared" si="5"/>
        <v>52418.311999999998</v>
      </c>
      <c r="F372" s="22" t="s">
        <v>64</v>
      </c>
      <c r="G372" s="23">
        <v>1.485001485001E-2</v>
      </c>
      <c r="H372" s="14"/>
      <c r="I372" s="14"/>
      <c r="J372" s="14"/>
      <c r="K372" s="14"/>
      <c r="L372" s="14"/>
      <c r="M372" s="14"/>
      <c r="N372" s="14"/>
      <c r="O372" s="23">
        <v>1.485001485001E-2</v>
      </c>
      <c r="P372" s="14"/>
    </row>
    <row r="373" spans="2:16" x14ac:dyDescent="0.2">
      <c r="B373" s="15" t="s">
        <v>409</v>
      </c>
      <c r="C373" s="35">
        <v>15</v>
      </c>
      <c r="D373" s="35">
        <v>17</v>
      </c>
      <c r="E373">
        <f t="shared" si="5"/>
        <v>56922.417999999998</v>
      </c>
      <c r="F373" s="14" t="s">
        <v>59</v>
      </c>
      <c r="G373" s="14"/>
      <c r="H373" s="14"/>
      <c r="I373" s="14"/>
      <c r="J373" s="14"/>
      <c r="K373" s="14"/>
      <c r="L373" s="14"/>
      <c r="M373" s="29">
        <v>1.485001485001E-2</v>
      </c>
      <c r="N373" s="14"/>
      <c r="O373" s="23">
        <v>1.485001485001E-2</v>
      </c>
      <c r="P373" s="14"/>
    </row>
    <row r="374" spans="2:16" x14ac:dyDescent="0.2">
      <c r="B374" s="15" t="s">
        <v>410</v>
      </c>
      <c r="C374" s="35">
        <v>15</v>
      </c>
      <c r="D374" s="35">
        <v>18</v>
      </c>
      <c r="E374">
        <f t="shared" si="5"/>
        <v>68637.835999999996</v>
      </c>
      <c r="F374" s="14" t="s">
        <v>59</v>
      </c>
      <c r="G374" s="14"/>
      <c r="H374" s="14"/>
      <c r="I374" s="14"/>
      <c r="J374" s="14"/>
      <c r="K374" s="14"/>
      <c r="L374" s="14"/>
      <c r="M374" s="29">
        <v>1.485001485001E-2</v>
      </c>
      <c r="N374" s="14"/>
      <c r="O374" s="23">
        <v>1.485001485001E-2</v>
      </c>
      <c r="P374" s="14"/>
    </row>
    <row r="375" spans="2:16" x14ac:dyDescent="0.2">
      <c r="B375" s="15" t="s">
        <v>411</v>
      </c>
      <c r="C375" s="35">
        <v>15</v>
      </c>
      <c r="D375" s="35">
        <v>19</v>
      </c>
      <c r="E375">
        <f t="shared" si="5"/>
        <v>28155.403999999999</v>
      </c>
      <c r="F375" s="14" t="s">
        <v>59</v>
      </c>
      <c r="G375" s="14"/>
      <c r="H375" s="14"/>
      <c r="I375" s="14"/>
      <c r="J375" s="14"/>
      <c r="K375" s="14"/>
      <c r="L375" s="14"/>
      <c r="M375" s="14"/>
      <c r="N375" s="14"/>
      <c r="O375" s="23">
        <v>1.485001485001E-2</v>
      </c>
      <c r="P375" s="28">
        <v>1.485001485001E-2</v>
      </c>
    </row>
    <row r="376" spans="2:16" x14ac:dyDescent="0.2">
      <c r="B376" s="15" t="s">
        <v>412</v>
      </c>
      <c r="C376" s="35">
        <v>15</v>
      </c>
      <c r="D376" s="35">
        <v>20</v>
      </c>
      <c r="E376">
        <f t="shared" si="5"/>
        <v>17869.447</v>
      </c>
      <c r="F376" s="14" t="s">
        <v>59</v>
      </c>
      <c r="G376" s="14"/>
      <c r="H376" s="14"/>
      <c r="I376" s="14"/>
      <c r="J376" s="14"/>
      <c r="K376" s="14"/>
      <c r="L376" s="14"/>
      <c r="M376" s="14"/>
      <c r="N376" s="14"/>
      <c r="O376" s="23">
        <v>1.485001485001E-2</v>
      </c>
      <c r="P376" s="28">
        <v>1.485001485001E-2</v>
      </c>
    </row>
    <row r="377" spans="2:16" x14ac:dyDescent="0.2">
      <c r="B377" s="15" t="s">
        <v>413</v>
      </c>
      <c r="C377" s="35">
        <v>15</v>
      </c>
      <c r="D377" s="35">
        <v>21</v>
      </c>
      <c r="E377">
        <f t="shared" si="5"/>
        <v>21885.215</v>
      </c>
      <c r="F377" s="33" t="s">
        <v>269</v>
      </c>
      <c r="G377" s="28">
        <v>1.485001485001E-2</v>
      </c>
      <c r="H377" s="14"/>
      <c r="I377" s="14"/>
      <c r="J377" s="14"/>
      <c r="K377" s="14"/>
      <c r="L377" s="14"/>
      <c r="M377" s="14"/>
      <c r="N377" s="14"/>
      <c r="O377" s="14"/>
      <c r="P377" s="28">
        <v>1.485001485001E-2</v>
      </c>
    </row>
    <row r="378" spans="2:16" x14ac:dyDescent="0.2">
      <c r="B378" s="15" t="s">
        <v>414</v>
      </c>
      <c r="C378" s="35">
        <v>15</v>
      </c>
      <c r="D378" s="35">
        <v>22</v>
      </c>
      <c r="E378">
        <f t="shared" si="5"/>
        <v>31765.800999999999</v>
      </c>
      <c r="F378" s="33" t="s">
        <v>269</v>
      </c>
      <c r="G378" s="28">
        <v>1.485001485001E-2</v>
      </c>
      <c r="H378" s="14"/>
      <c r="I378" s="14"/>
      <c r="J378" s="14"/>
      <c r="K378" s="14"/>
      <c r="L378" s="14"/>
      <c r="M378" s="14"/>
      <c r="N378" s="14"/>
      <c r="O378" s="14"/>
      <c r="P378" s="28">
        <v>1.485001485001E-2</v>
      </c>
    </row>
    <row r="379" spans="2:16" x14ac:dyDescent="0.2">
      <c r="B379" s="15" t="s">
        <v>415</v>
      </c>
      <c r="C379" s="35">
        <v>15</v>
      </c>
      <c r="D379" s="35">
        <v>23</v>
      </c>
      <c r="E379">
        <f t="shared" si="5"/>
        <v>29324.101999999999</v>
      </c>
      <c r="F379" s="14" t="s">
        <v>59</v>
      </c>
      <c r="G379" s="14"/>
      <c r="H379" s="14"/>
      <c r="I379" s="14"/>
      <c r="J379" s="14"/>
      <c r="K379" s="14"/>
      <c r="L379" s="14"/>
      <c r="M379" s="29">
        <v>1.485001485001E-2</v>
      </c>
      <c r="N379" s="14"/>
      <c r="O379" s="14"/>
      <c r="P379" s="28">
        <v>1.485001485001E-2</v>
      </c>
    </row>
    <row r="380" spans="2:16" x14ac:dyDescent="0.2">
      <c r="B380" s="15" t="s">
        <v>416</v>
      </c>
      <c r="C380" s="35">
        <v>15</v>
      </c>
      <c r="D380" s="35">
        <v>24</v>
      </c>
      <c r="E380">
        <f t="shared" si="5"/>
        <v>28712.49</v>
      </c>
      <c r="F380" s="14" t="s">
        <v>59</v>
      </c>
      <c r="G380" s="14"/>
      <c r="H380" s="14"/>
      <c r="I380" s="14"/>
      <c r="J380" s="14"/>
      <c r="K380" s="14"/>
      <c r="L380" s="14"/>
      <c r="M380" s="29">
        <v>1.485001485001E-2</v>
      </c>
      <c r="N380" s="14"/>
      <c r="O380" s="14"/>
      <c r="P380" s="28">
        <v>1.485001485001E-2</v>
      </c>
    </row>
    <row r="381" spans="2:16" x14ac:dyDescent="0.2">
      <c r="B381" s="15" t="s">
        <v>417</v>
      </c>
      <c r="C381" s="35">
        <v>16</v>
      </c>
      <c r="D381" s="35">
        <v>1</v>
      </c>
      <c r="E381">
        <f t="shared" si="5"/>
        <v>73606.577999999994</v>
      </c>
      <c r="F381" s="14" t="s">
        <v>59</v>
      </c>
      <c r="G381" s="14"/>
      <c r="H381" s="14"/>
      <c r="I381" s="14"/>
      <c r="J381" s="14"/>
      <c r="K381" s="25">
        <v>4.950004950005E-3</v>
      </c>
      <c r="L381" s="27">
        <v>4.950004950005E-3</v>
      </c>
      <c r="M381" s="14"/>
      <c r="N381" s="14"/>
      <c r="O381" s="14"/>
      <c r="P381" s="14"/>
    </row>
    <row r="382" spans="2:16" x14ac:dyDescent="0.2">
      <c r="B382" s="15" t="s">
        <v>418</v>
      </c>
      <c r="C382" s="35">
        <v>16</v>
      </c>
      <c r="D382" s="35">
        <v>2</v>
      </c>
      <c r="E382">
        <f t="shared" si="5"/>
        <v>61796.336000000003</v>
      </c>
      <c r="F382" s="14" t="s">
        <v>59</v>
      </c>
      <c r="G382" s="14"/>
      <c r="H382" s="14"/>
      <c r="I382" s="14"/>
      <c r="J382" s="14"/>
      <c r="K382" s="25">
        <v>4.950004950005E-3</v>
      </c>
      <c r="L382" s="27">
        <v>4.950004950005E-3</v>
      </c>
      <c r="M382" s="14"/>
      <c r="N382" s="14"/>
      <c r="O382" s="14"/>
      <c r="P382" s="14"/>
    </row>
    <row r="383" spans="2:16" x14ac:dyDescent="0.2">
      <c r="B383" s="15" t="s">
        <v>419</v>
      </c>
      <c r="C383" s="35">
        <v>16</v>
      </c>
      <c r="D383" s="35">
        <v>3</v>
      </c>
      <c r="E383">
        <f t="shared" si="5"/>
        <v>51398.961000000003</v>
      </c>
      <c r="F383" s="14" t="s">
        <v>59</v>
      </c>
      <c r="G383" s="14"/>
      <c r="H383" s="14"/>
      <c r="I383" s="14"/>
      <c r="J383" s="14"/>
      <c r="K383" s="25">
        <v>4.950004950005E-3</v>
      </c>
      <c r="L383" s="14"/>
      <c r="M383" s="29">
        <v>4.950004950005E-3</v>
      </c>
      <c r="N383" s="14"/>
      <c r="O383" s="14"/>
      <c r="P383" s="14"/>
    </row>
    <row r="384" spans="2:16" x14ac:dyDescent="0.2">
      <c r="B384" s="15" t="s">
        <v>420</v>
      </c>
      <c r="C384" s="35">
        <v>16</v>
      </c>
      <c r="D384" s="35">
        <v>4</v>
      </c>
      <c r="E384">
        <f t="shared" si="5"/>
        <v>66087.085999999996</v>
      </c>
      <c r="F384" s="14" t="s">
        <v>59</v>
      </c>
      <c r="G384" s="14"/>
      <c r="H384" s="14"/>
      <c r="I384" s="14"/>
      <c r="J384" s="14"/>
      <c r="K384" s="25">
        <v>4.950004950005E-3</v>
      </c>
      <c r="L384" s="14"/>
      <c r="M384" s="29">
        <v>4.950004950005E-3</v>
      </c>
      <c r="N384" s="14"/>
      <c r="O384" s="14"/>
      <c r="P384" s="14"/>
    </row>
    <row r="385" spans="2:16" x14ac:dyDescent="0.2">
      <c r="B385" s="15" t="s">
        <v>421</v>
      </c>
      <c r="C385" s="35">
        <v>16</v>
      </c>
      <c r="D385" s="35">
        <v>5</v>
      </c>
      <c r="E385">
        <f t="shared" si="5"/>
        <v>74493.172000000006</v>
      </c>
      <c r="F385" s="30" t="s">
        <v>251</v>
      </c>
      <c r="G385" s="29">
        <v>4.950004950005E-3</v>
      </c>
      <c r="H385" s="14"/>
      <c r="I385" s="14"/>
      <c r="J385" s="14"/>
      <c r="K385" s="14"/>
      <c r="L385" s="14"/>
      <c r="M385" s="29">
        <v>4.950004950005E-3</v>
      </c>
      <c r="N385" s="14"/>
      <c r="O385" s="14"/>
      <c r="P385" s="14"/>
    </row>
    <row r="386" spans="2:16" x14ac:dyDescent="0.2">
      <c r="B386" s="15" t="s">
        <v>422</v>
      </c>
      <c r="C386" s="35">
        <v>16</v>
      </c>
      <c r="D386" s="35">
        <v>6</v>
      </c>
      <c r="E386">
        <f t="shared" si="5"/>
        <v>70140.781000000003</v>
      </c>
      <c r="F386" s="30" t="s">
        <v>251</v>
      </c>
      <c r="G386" s="29">
        <v>4.950004950005E-3</v>
      </c>
      <c r="H386" s="14"/>
      <c r="I386" s="14"/>
      <c r="J386" s="14"/>
      <c r="K386" s="14"/>
      <c r="L386" s="14"/>
      <c r="M386" s="29">
        <v>4.950004950005E-3</v>
      </c>
      <c r="N386" s="14"/>
      <c r="O386" s="14"/>
      <c r="P386" s="14"/>
    </row>
    <row r="387" spans="2:16" x14ac:dyDescent="0.2">
      <c r="B387" s="15" t="s">
        <v>423</v>
      </c>
      <c r="C387" s="35">
        <v>16</v>
      </c>
      <c r="D387" s="35">
        <v>7</v>
      </c>
      <c r="E387">
        <f t="shared" si="5"/>
        <v>63515.008000000002</v>
      </c>
      <c r="F387" s="14" t="s">
        <v>59</v>
      </c>
      <c r="G387" s="14"/>
      <c r="H387" s="14"/>
      <c r="I387" s="14"/>
      <c r="J387" s="14"/>
      <c r="K387" s="14"/>
      <c r="L387" s="27">
        <v>4.950004950005E-3</v>
      </c>
      <c r="M387" s="29">
        <v>4.950004950005E-3</v>
      </c>
      <c r="N387" s="14"/>
      <c r="O387" s="14"/>
      <c r="P387" s="14"/>
    </row>
    <row r="388" spans="2:16" x14ac:dyDescent="0.2">
      <c r="B388" s="15" t="s">
        <v>424</v>
      </c>
      <c r="C388" s="35">
        <v>16</v>
      </c>
      <c r="D388" s="35">
        <v>8</v>
      </c>
      <c r="E388">
        <f t="shared" si="5"/>
        <v>67720.422000000006</v>
      </c>
      <c r="F388" s="14" t="s">
        <v>59</v>
      </c>
      <c r="G388" s="14"/>
      <c r="H388" s="14"/>
      <c r="I388" s="14"/>
      <c r="J388" s="14"/>
      <c r="K388" s="14"/>
      <c r="L388" s="27">
        <v>4.950004950005E-3</v>
      </c>
      <c r="M388" s="29">
        <v>4.950004950005E-3</v>
      </c>
      <c r="N388" s="14"/>
      <c r="O388" s="14"/>
      <c r="P388" s="14"/>
    </row>
    <row r="389" spans="2:16" x14ac:dyDescent="0.2">
      <c r="B389" s="15" t="s">
        <v>425</v>
      </c>
      <c r="C389" s="35">
        <v>16</v>
      </c>
      <c r="D389" s="35">
        <v>9</v>
      </c>
      <c r="E389">
        <f t="shared" si="5"/>
        <v>38865.695</v>
      </c>
      <c r="F389" s="31" t="s">
        <v>256</v>
      </c>
      <c r="G389" s="32">
        <v>4.950004950005E-3</v>
      </c>
      <c r="H389" s="14"/>
      <c r="I389" s="14"/>
      <c r="J389" s="14"/>
      <c r="K389" s="14"/>
      <c r="L389" s="14"/>
      <c r="M389" s="14"/>
      <c r="N389" s="32">
        <v>4.950004950005E-3</v>
      </c>
      <c r="O389" s="14"/>
      <c r="P389" s="14"/>
    </row>
    <row r="390" spans="2:16" x14ac:dyDescent="0.2">
      <c r="B390" s="15" t="s">
        <v>426</v>
      </c>
      <c r="C390" s="35">
        <v>16</v>
      </c>
      <c r="D390" s="35">
        <v>10</v>
      </c>
      <c r="E390">
        <f t="shared" si="5"/>
        <v>57823.237999999998</v>
      </c>
      <c r="F390" s="31" t="s">
        <v>256</v>
      </c>
      <c r="G390" s="32">
        <v>4.950004950005E-3</v>
      </c>
      <c r="H390" s="14"/>
      <c r="I390" s="14"/>
      <c r="J390" s="14"/>
      <c r="K390" s="14"/>
      <c r="L390" s="14"/>
      <c r="M390" s="14"/>
      <c r="N390" s="32">
        <v>4.950004950005E-3</v>
      </c>
      <c r="O390" s="14"/>
      <c r="P390" s="14"/>
    </row>
    <row r="391" spans="2:16" x14ac:dyDescent="0.2">
      <c r="B391" s="15" t="s">
        <v>427</v>
      </c>
      <c r="C391" s="35">
        <v>16</v>
      </c>
      <c r="D391" s="35">
        <v>11</v>
      </c>
      <c r="E391">
        <f t="shared" si="5"/>
        <v>58463.296999999999</v>
      </c>
      <c r="F391" s="14" t="s">
        <v>59</v>
      </c>
      <c r="G391" s="14"/>
      <c r="H391" s="14"/>
      <c r="I391" s="14"/>
      <c r="J391" s="21">
        <v>6.435006435006E-4</v>
      </c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15" t="s">
        <v>428</v>
      </c>
      <c r="C392" s="35">
        <v>16</v>
      </c>
      <c r="D392" s="35">
        <v>12</v>
      </c>
      <c r="E392">
        <f t="shared" si="5"/>
        <v>51892.042999999998</v>
      </c>
      <c r="F392" s="14" t="s">
        <v>59</v>
      </c>
      <c r="G392" s="14"/>
      <c r="H392" s="14"/>
      <c r="I392" s="14"/>
      <c r="J392" s="21">
        <v>6.435006435006E-4</v>
      </c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15" t="s">
        <v>429</v>
      </c>
      <c r="C393" s="35">
        <v>16</v>
      </c>
      <c r="D393" s="35">
        <v>13</v>
      </c>
      <c r="E393">
        <f t="shared" si="5"/>
        <v>68685.241999999998</v>
      </c>
      <c r="F393" s="14" t="s">
        <v>59</v>
      </c>
      <c r="G393" s="14"/>
      <c r="H393" s="17">
        <v>2.475002475002E-2</v>
      </c>
      <c r="I393" s="14"/>
      <c r="J393" s="14"/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15" t="s">
        <v>430</v>
      </c>
      <c r="C394" s="35">
        <v>16</v>
      </c>
      <c r="D394" s="35">
        <v>14</v>
      </c>
      <c r="E394">
        <f t="shared" si="5"/>
        <v>35881.129000000001</v>
      </c>
      <c r="F394" s="14" t="s">
        <v>59</v>
      </c>
      <c r="G394" s="14"/>
      <c r="H394" s="17">
        <v>2.475002475002E-2</v>
      </c>
      <c r="I394" s="14"/>
      <c r="J394" s="14"/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15" t="s">
        <v>431</v>
      </c>
      <c r="C395" s="35">
        <v>16</v>
      </c>
      <c r="D395" s="35">
        <v>15</v>
      </c>
      <c r="E395">
        <f t="shared" si="5"/>
        <v>60193.82</v>
      </c>
      <c r="F395" s="22" t="s">
        <v>64</v>
      </c>
      <c r="G395" s="23">
        <v>4.950004950005E-3</v>
      </c>
      <c r="H395" s="14"/>
      <c r="I395" s="14"/>
      <c r="J395" s="14"/>
      <c r="K395" s="14"/>
      <c r="L395" s="14"/>
      <c r="M395" s="14"/>
      <c r="N395" s="14"/>
      <c r="O395" s="23">
        <v>4.950004950005E-3</v>
      </c>
      <c r="P395" s="14"/>
    </row>
    <row r="396" spans="2:16" x14ac:dyDescent="0.2">
      <c r="B396" s="15" t="s">
        <v>432</v>
      </c>
      <c r="C396" s="35">
        <v>16</v>
      </c>
      <c r="D396" s="35">
        <v>16</v>
      </c>
      <c r="E396">
        <f t="shared" si="5"/>
        <v>60523.332000000002</v>
      </c>
      <c r="F396" s="22" t="s">
        <v>64</v>
      </c>
      <c r="G396" s="23">
        <v>4.950004950005E-3</v>
      </c>
      <c r="H396" s="14"/>
      <c r="I396" s="14"/>
      <c r="J396" s="14"/>
      <c r="K396" s="14"/>
      <c r="L396" s="14"/>
      <c r="M396" s="14"/>
      <c r="N396" s="14"/>
      <c r="O396" s="23">
        <v>4.950004950005E-3</v>
      </c>
      <c r="P396" s="14"/>
    </row>
    <row r="397" spans="2:16" x14ac:dyDescent="0.2">
      <c r="B397" s="15" t="s">
        <v>433</v>
      </c>
      <c r="C397" s="35">
        <v>16</v>
      </c>
      <c r="D397" s="35">
        <v>17</v>
      </c>
      <c r="E397">
        <f t="shared" si="5"/>
        <v>71382.968999999997</v>
      </c>
      <c r="F397" s="14" t="s">
        <v>59</v>
      </c>
      <c r="G397" s="14"/>
      <c r="H397" s="14"/>
      <c r="I397" s="14"/>
      <c r="J397" s="14"/>
      <c r="K397" s="14"/>
      <c r="L397" s="14"/>
      <c r="M397" s="29">
        <v>4.950004950005E-3</v>
      </c>
      <c r="N397" s="14"/>
      <c r="O397" s="23">
        <v>4.950004950005E-3</v>
      </c>
      <c r="P397" s="14"/>
    </row>
    <row r="398" spans="2:16" x14ac:dyDescent="0.2">
      <c r="B398" s="15" t="s">
        <v>434</v>
      </c>
      <c r="C398" s="35">
        <v>16</v>
      </c>
      <c r="D398" s="35">
        <v>18</v>
      </c>
      <c r="E398">
        <f t="shared" si="5"/>
        <v>69578.952999999994</v>
      </c>
      <c r="F398" s="14" t="s">
        <v>59</v>
      </c>
      <c r="G398" s="14"/>
      <c r="H398" s="14"/>
      <c r="I398" s="14"/>
      <c r="J398" s="14"/>
      <c r="K398" s="14"/>
      <c r="L398" s="14"/>
      <c r="M398" s="29">
        <v>4.950004950005E-3</v>
      </c>
      <c r="N398" s="14"/>
      <c r="O398" s="23">
        <v>4.950004950005E-3</v>
      </c>
      <c r="P398" s="14"/>
    </row>
    <row r="399" spans="2:16" x14ac:dyDescent="0.2">
      <c r="B399" s="15" t="s">
        <v>435</v>
      </c>
      <c r="C399" s="35">
        <v>16</v>
      </c>
      <c r="D399" s="35">
        <v>19</v>
      </c>
      <c r="E399">
        <f t="shared" si="5"/>
        <v>44161.574000000001</v>
      </c>
      <c r="F399" s="14" t="s">
        <v>59</v>
      </c>
      <c r="G399" s="14"/>
      <c r="H399" s="14"/>
      <c r="I399" s="14"/>
      <c r="J399" s="14"/>
      <c r="K399" s="14"/>
      <c r="L399" s="14"/>
      <c r="M399" s="14"/>
      <c r="N399" s="14"/>
      <c r="O399" s="23">
        <v>4.950004950005E-3</v>
      </c>
      <c r="P399" s="28">
        <v>4.950004950005E-3</v>
      </c>
    </row>
    <row r="400" spans="2:16" x14ac:dyDescent="0.2">
      <c r="B400" s="15" t="s">
        <v>436</v>
      </c>
      <c r="C400" s="35">
        <v>16</v>
      </c>
      <c r="D400" s="35">
        <v>20</v>
      </c>
      <c r="E400">
        <f t="shared" si="5"/>
        <v>56450.671999999999</v>
      </c>
      <c r="F400" s="14" t="s">
        <v>59</v>
      </c>
      <c r="G400" s="14"/>
      <c r="H400" s="14"/>
      <c r="I400" s="14"/>
      <c r="J400" s="14"/>
      <c r="K400" s="14"/>
      <c r="L400" s="14"/>
      <c r="M400" s="14"/>
      <c r="N400" s="14"/>
      <c r="O400" s="23">
        <v>4.950004950005E-3</v>
      </c>
      <c r="P400" s="28">
        <v>4.950004950005E-3</v>
      </c>
    </row>
    <row r="401" spans="2:16" x14ac:dyDescent="0.2">
      <c r="B401" s="15" t="s">
        <v>437</v>
      </c>
      <c r="C401" s="35">
        <v>16</v>
      </c>
      <c r="D401" s="35">
        <v>21</v>
      </c>
      <c r="E401">
        <f t="shared" si="5"/>
        <v>60440.358999999997</v>
      </c>
      <c r="F401" s="33" t="s">
        <v>269</v>
      </c>
      <c r="G401" s="28">
        <v>4.950004950005E-3</v>
      </c>
      <c r="H401" s="14"/>
      <c r="I401" s="14"/>
      <c r="J401" s="14"/>
      <c r="K401" s="14"/>
      <c r="L401" s="14"/>
      <c r="M401" s="14"/>
      <c r="N401" s="14"/>
      <c r="O401" s="14"/>
      <c r="P401" s="28">
        <v>4.950004950005E-3</v>
      </c>
    </row>
    <row r="402" spans="2:16" x14ac:dyDescent="0.2">
      <c r="B402" s="15" t="s">
        <v>438</v>
      </c>
      <c r="C402" s="35">
        <v>16</v>
      </c>
      <c r="D402" s="35">
        <v>22</v>
      </c>
      <c r="E402">
        <f t="shared" si="5"/>
        <v>47904.722999999998</v>
      </c>
      <c r="F402" s="33" t="s">
        <v>269</v>
      </c>
      <c r="G402" s="28">
        <v>4.950004950005E-3</v>
      </c>
      <c r="H402" s="14"/>
      <c r="I402" s="14"/>
      <c r="J402" s="14"/>
      <c r="K402" s="14"/>
      <c r="L402" s="14"/>
      <c r="M402" s="14"/>
      <c r="N402" s="14"/>
      <c r="O402" s="14"/>
      <c r="P402" s="28">
        <v>4.950004950005E-3</v>
      </c>
    </row>
    <row r="403" spans="2:16" x14ac:dyDescent="0.2">
      <c r="B403" s="15" t="s">
        <v>439</v>
      </c>
      <c r="C403" s="35">
        <v>16</v>
      </c>
      <c r="D403" s="35">
        <v>23</v>
      </c>
      <c r="E403">
        <f t="shared" si="5"/>
        <v>56422.226999999999</v>
      </c>
      <c r="F403" s="14" t="s">
        <v>59</v>
      </c>
      <c r="G403" s="14"/>
      <c r="H403" s="14"/>
      <c r="I403" s="14"/>
      <c r="J403" s="14"/>
      <c r="K403" s="14"/>
      <c r="L403" s="14"/>
      <c r="M403" s="29">
        <v>4.950004950005E-3</v>
      </c>
      <c r="N403" s="14"/>
      <c r="O403" s="14"/>
      <c r="P403" s="28">
        <v>4.950004950005E-3</v>
      </c>
    </row>
    <row r="404" spans="2:16" x14ac:dyDescent="0.2">
      <c r="B404" s="15" t="s">
        <v>440</v>
      </c>
      <c r="C404" s="35">
        <v>16</v>
      </c>
      <c r="D404" s="35">
        <v>24</v>
      </c>
      <c r="E404">
        <f t="shared" si="5"/>
        <v>58069.777000000002</v>
      </c>
      <c r="F404" s="14" t="s">
        <v>59</v>
      </c>
      <c r="G404" s="14"/>
      <c r="H404" s="14"/>
      <c r="I404" s="14"/>
      <c r="J404" s="14"/>
      <c r="K404" s="14"/>
      <c r="L404" s="14"/>
      <c r="M404" s="29">
        <v>4.950004950005E-3</v>
      </c>
      <c r="N404" s="14"/>
      <c r="O404" s="14"/>
      <c r="P404" s="28">
        <v>4.950004950005E-3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CEE8-0C16-2F45-8F2A-7408DE1DCB31}">
  <dimension ref="A1:Y405"/>
  <sheetViews>
    <sheetView topLeftCell="A18" workbookViewId="0">
      <selection activeCell="O36" sqref="O36"/>
    </sheetView>
  </sheetViews>
  <sheetFormatPr baseColWidth="10" defaultColWidth="10.6640625" defaultRowHeight="16" x14ac:dyDescent="0.2"/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 s="2">
        <v>59077.89</v>
      </c>
      <c r="C2" s="2">
        <v>50720.68</v>
      </c>
      <c r="D2" s="2">
        <v>61216.5</v>
      </c>
      <c r="E2" s="2">
        <v>63105.599999999999</v>
      </c>
      <c r="F2" s="2">
        <v>50860.88</v>
      </c>
      <c r="G2" s="2">
        <v>65496.09</v>
      </c>
      <c r="H2" s="2">
        <v>42503.67</v>
      </c>
      <c r="I2" s="2">
        <v>42803.07</v>
      </c>
      <c r="J2" s="2">
        <v>51923.06</v>
      </c>
      <c r="K2" s="2">
        <v>38787.24</v>
      </c>
      <c r="L2" s="2">
        <v>43420.9</v>
      </c>
      <c r="M2" s="2">
        <v>61584.82</v>
      </c>
      <c r="N2" s="2">
        <v>52422.06</v>
      </c>
      <c r="O2" s="2">
        <v>850.69100000000003</v>
      </c>
      <c r="P2" s="2">
        <v>1506.5309999999999</v>
      </c>
      <c r="Q2" s="2">
        <v>57412.15</v>
      </c>
      <c r="R2" s="2">
        <v>64980.45</v>
      </c>
      <c r="S2" s="2">
        <v>142.57400000000001</v>
      </c>
      <c r="T2" s="2">
        <v>71.287000000000006</v>
      </c>
      <c r="U2" s="2">
        <v>5367.9089999999997</v>
      </c>
      <c r="V2" s="2">
        <v>5957.2139999999999</v>
      </c>
      <c r="W2" s="2">
        <v>565.54300000000001</v>
      </c>
      <c r="X2" s="2">
        <v>624.94899999999996</v>
      </c>
      <c r="Y2" s="2">
        <v>9.5050000000000008</v>
      </c>
    </row>
    <row r="3" spans="1:25" x14ac:dyDescent="0.2">
      <c r="A3" s="2">
        <v>2</v>
      </c>
      <c r="B3" s="2">
        <v>65006.59</v>
      </c>
      <c r="C3" s="2">
        <v>56910.77</v>
      </c>
      <c r="D3" s="2">
        <v>35676.75</v>
      </c>
      <c r="E3" s="2">
        <v>80765.77</v>
      </c>
      <c r="F3" s="2">
        <v>69117.47</v>
      </c>
      <c r="G3" s="2">
        <v>54021.27</v>
      </c>
      <c r="H3" s="2">
        <v>48912.37</v>
      </c>
      <c r="I3" s="2">
        <v>49499.3</v>
      </c>
      <c r="J3" s="2">
        <v>57519.08</v>
      </c>
      <c r="K3" s="2">
        <v>54803.05</v>
      </c>
      <c r="L3" s="2">
        <v>52714.34</v>
      </c>
      <c r="M3" s="2">
        <v>50879.89</v>
      </c>
      <c r="N3" s="2">
        <v>64310.35</v>
      </c>
      <c r="O3" s="2">
        <v>1178.6110000000001</v>
      </c>
      <c r="P3" s="2">
        <v>1316.433</v>
      </c>
      <c r="Q3" s="2">
        <v>61824.81</v>
      </c>
      <c r="R3" s="2">
        <v>68064.800000000003</v>
      </c>
      <c r="S3" s="2">
        <v>451.48399999999998</v>
      </c>
      <c r="T3" s="2">
        <v>513.26599999999996</v>
      </c>
      <c r="U3" s="2">
        <v>10070.469999999999</v>
      </c>
      <c r="V3" s="2">
        <v>10990.08</v>
      </c>
      <c r="W3" s="2">
        <v>1373.462</v>
      </c>
      <c r="X3" s="2">
        <v>969.50300000000004</v>
      </c>
      <c r="Y3" s="2">
        <v>2.3759999999999999</v>
      </c>
    </row>
    <row r="4" spans="1:25" x14ac:dyDescent="0.2">
      <c r="A4" s="2">
        <v>3</v>
      </c>
      <c r="B4" s="2">
        <v>52719.09</v>
      </c>
      <c r="C4" s="2">
        <v>38390.410000000003</v>
      </c>
      <c r="D4" s="2">
        <v>34880.720000000001</v>
      </c>
      <c r="E4" s="2">
        <v>45454.95</v>
      </c>
      <c r="F4" s="2">
        <v>80292.89</v>
      </c>
      <c r="G4" s="2">
        <v>66413.320000000007</v>
      </c>
      <c r="H4" s="2">
        <v>37420.910000000003</v>
      </c>
      <c r="I4" s="2">
        <v>37542.089999999997</v>
      </c>
      <c r="J4" s="2">
        <v>64455.31</v>
      </c>
      <c r="K4" s="2">
        <v>35648.239999999998</v>
      </c>
      <c r="L4" s="2">
        <v>62570.95</v>
      </c>
      <c r="M4" s="2">
        <v>48959.89</v>
      </c>
      <c r="N4" s="2">
        <v>34973.39</v>
      </c>
      <c r="O4" s="2">
        <v>831.68100000000004</v>
      </c>
      <c r="P4" s="2">
        <v>874.45299999999997</v>
      </c>
      <c r="Q4" s="2">
        <v>51143.65</v>
      </c>
      <c r="R4" s="2">
        <v>56364.23</v>
      </c>
      <c r="S4" s="2">
        <v>13549.28</v>
      </c>
      <c r="T4" s="2">
        <v>33131.81</v>
      </c>
      <c r="U4" s="2">
        <v>22044.31</v>
      </c>
      <c r="V4" s="2">
        <v>21723.52</v>
      </c>
      <c r="W4" s="2">
        <v>1147.72</v>
      </c>
      <c r="X4" s="2">
        <v>1166.73</v>
      </c>
      <c r="Y4" s="2">
        <v>7.1289999999999996</v>
      </c>
    </row>
    <row r="5" spans="1:25" x14ac:dyDescent="0.2">
      <c r="A5" s="2">
        <v>4</v>
      </c>
      <c r="B5" s="2">
        <v>43839.11</v>
      </c>
      <c r="C5" s="2">
        <v>36838.730000000003</v>
      </c>
      <c r="D5" s="2">
        <v>35961.9</v>
      </c>
      <c r="E5" s="2">
        <v>39447.83</v>
      </c>
      <c r="F5" s="2">
        <v>44245.45</v>
      </c>
      <c r="G5" s="2">
        <v>62749.17</v>
      </c>
      <c r="H5" s="2">
        <v>63773.32</v>
      </c>
      <c r="I5" s="2">
        <v>59850.16</v>
      </c>
      <c r="J5" s="2">
        <v>53199.09</v>
      </c>
      <c r="K5" s="2">
        <v>59011.360000000001</v>
      </c>
      <c r="L5" s="2">
        <v>39203.08</v>
      </c>
      <c r="M5" s="2">
        <v>59229.97</v>
      </c>
      <c r="N5" s="2">
        <v>33495.370000000003</v>
      </c>
      <c r="O5" s="2">
        <v>748.51300000000003</v>
      </c>
      <c r="P5" s="2">
        <v>8770.6740000000009</v>
      </c>
      <c r="Q5" s="2">
        <v>53584.04</v>
      </c>
      <c r="R5" s="2">
        <v>42401.49</v>
      </c>
      <c r="S5" s="2">
        <v>51286.22</v>
      </c>
      <c r="T5" s="2">
        <v>36584.47</v>
      </c>
      <c r="U5" s="2">
        <v>22122.720000000001</v>
      </c>
      <c r="V5" s="2">
        <v>20932.23</v>
      </c>
      <c r="W5" s="2">
        <v>1233.2650000000001</v>
      </c>
      <c r="X5" s="2">
        <v>1684.749</v>
      </c>
      <c r="Y5" s="2">
        <v>19.010000000000002</v>
      </c>
    </row>
    <row r="6" spans="1:25" x14ac:dyDescent="0.2">
      <c r="A6" s="2">
        <v>5</v>
      </c>
      <c r="B6" s="2">
        <v>79805.77</v>
      </c>
      <c r="C6" s="2">
        <v>71543.600000000006</v>
      </c>
      <c r="D6" s="2">
        <v>65667.179999999993</v>
      </c>
      <c r="E6" s="2">
        <v>70961.429999999993</v>
      </c>
      <c r="F6" s="2">
        <v>73534.89</v>
      </c>
      <c r="G6" s="2">
        <v>50917.91</v>
      </c>
      <c r="H6" s="2">
        <v>65681.440000000002</v>
      </c>
      <c r="I6" s="2">
        <v>53938.1</v>
      </c>
      <c r="J6" s="2">
        <v>68993.91</v>
      </c>
      <c r="K6" s="2">
        <v>55313.94</v>
      </c>
      <c r="L6" s="2">
        <v>45471.58</v>
      </c>
      <c r="M6" s="2">
        <v>52711.97</v>
      </c>
      <c r="N6" s="2">
        <v>65168.17</v>
      </c>
      <c r="O6" s="2">
        <v>1668.115</v>
      </c>
      <c r="P6" s="2">
        <v>61912.73</v>
      </c>
      <c r="Q6" s="2">
        <v>53491.37</v>
      </c>
      <c r="R6" s="2">
        <v>61349.57</v>
      </c>
      <c r="S6" s="2">
        <v>45925.440000000002</v>
      </c>
      <c r="T6" s="2">
        <v>52448.2</v>
      </c>
      <c r="U6" s="2">
        <v>56972.55</v>
      </c>
      <c r="V6" s="2">
        <v>75383.59</v>
      </c>
      <c r="W6" s="2">
        <v>1639.6</v>
      </c>
      <c r="X6" s="2">
        <v>1981.778</v>
      </c>
      <c r="Y6" s="2">
        <v>11.881</v>
      </c>
    </row>
    <row r="7" spans="1:25" x14ac:dyDescent="0.2">
      <c r="A7" s="2">
        <v>6</v>
      </c>
      <c r="B7" s="2">
        <v>71671.92</v>
      </c>
      <c r="C7" s="2">
        <v>47736.13</v>
      </c>
      <c r="D7" s="2">
        <v>67741.63</v>
      </c>
      <c r="E7" s="2">
        <v>55328.2</v>
      </c>
      <c r="F7" s="2">
        <v>60629.57</v>
      </c>
      <c r="G7" s="2">
        <v>86544.76</v>
      </c>
      <c r="H7" s="2">
        <v>60144.82</v>
      </c>
      <c r="I7" s="2">
        <v>51103.25</v>
      </c>
      <c r="J7" s="2">
        <v>57200.66</v>
      </c>
      <c r="K7" s="2">
        <v>47607.82</v>
      </c>
      <c r="L7" s="2">
        <v>67154.7</v>
      </c>
      <c r="M7" s="2">
        <v>57521.46</v>
      </c>
      <c r="N7" s="2">
        <v>69426.38</v>
      </c>
      <c r="O7" s="2">
        <v>1577.818</v>
      </c>
      <c r="P7" s="2">
        <v>85651.3</v>
      </c>
      <c r="Q7" s="2">
        <v>63084.22</v>
      </c>
      <c r="R7" s="2">
        <v>56304.83</v>
      </c>
      <c r="S7" s="2">
        <v>48698.51</v>
      </c>
      <c r="T7" s="2">
        <v>68435.490000000005</v>
      </c>
      <c r="U7" s="2">
        <v>71545.98</v>
      </c>
      <c r="V7" s="2">
        <v>64823.62</v>
      </c>
      <c r="W7" s="2">
        <v>3576.23</v>
      </c>
      <c r="X7" s="2">
        <v>2269.3020000000001</v>
      </c>
      <c r="Y7" s="2">
        <v>23.762</v>
      </c>
    </row>
    <row r="8" spans="1:25" x14ac:dyDescent="0.2">
      <c r="A8" s="2">
        <v>7</v>
      </c>
      <c r="B8" s="2">
        <v>50269.2</v>
      </c>
      <c r="C8" s="2">
        <v>27904.1</v>
      </c>
      <c r="D8" s="2">
        <v>46571.78</v>
      </c>
      <c r="E8" s="2">
        <v>41047.040000000001</v>
      </c>
      <c r="F8" s="2">
        <v>38366.65</v>
      </c>
      <c r="G8" s="2">
        <v>43321.09</v>
      </c>
      <c r="H8" s="2">
        <v>32285.87</v>
      </c>
      <c r="I8" s="2">
        <v>29771.82</v>
      </c>
      <c r="J8" s="2">
        <v>26176.58</v>
      </c>
      <c r="K8" s="2">
        <v>26017.37</v>
      </c>
      <c r="L8" s="2">
        <v>22814.21</v>
      </c>
      <c r="M8" s="2">
        <v>35897.74</v>
      </c>
      <c r="N8" s="2">
        <v>25582.52</v>
      </c>
      <c r="O8" s="2">
        <v>1090.691</v>
      </c>
      <c r="P8" s="2">
        <v>31615.77</v>
      </c>
      <c r="Q8" s="2">
        <v>42363.47</v>
      </c>
      <c r="R8" s="2">
        <v>32699.33</v>
      </c>
      <c r="S8" s="2">
        <v>40785.65</v>
      </c>
      <c r="T8" s="2">
        <v>44209.81</v>
      </c>
      <c r="U8" s="2">
        <v>62682.63</v>
      </c>
      <c r="V8" s="2">
        <v>28861.72</v>
      </c>
      <c r="W8" s="2">
        <v>4897.415</v>
      </c>
      <c r="X8" s="2">
        <v>2411.8760000000002</v>
      </c>
      <c r="Y8" s="2">
        <v>11.881</v>
      </c>
    </row>
    <row r="9" spans="1:25" x14ac:dyDescent="0.2">
      <c r="A9" s="2">
        <v>8</v>
      </c>
      <c r="B9" s="2">
        <v>64966.2</v>
      </c>
      <c r="C9" s="2">
        <v>17634.02</v>
      </c>
      <c r="D9" s="2">
        <v>40916.339999999997</v>
      </c>
      <c r="E9" s="2">
        <v>43256.93</v>
      </c>
      <c r="F9" s="2">
        <v>31180.92</v>
      </c>
      <c r="G9" s="2">
        <v>43608.62</v>
      </c>
      <c r="H9" s="2">
        <v>48938.51</v>
      </c>
      <c r="I9" s="2">
        <v>44549.61</v>
      </c>
      <c r="J9" s="2">
        <v>55311.56</v>
      </c>
      <c r="K9" s="2">
        <v>43019.31</v>
      </c>
      <c r="L9" s="2">
        <v>26887.07</v>
      </c>
      <c r="M9" s="2">
        <v>21799.56</v>
      </c>
      <c r="N9" s="2">
        <v>29061.32</v>
      </c>
      <c r="O9" s="2">
        <v>715.24599999999998</v>
      </c>
      <c r="P9" s="2">
        <v>40350.800000000003</v>
      </c>
      <c r="Q9" s="2">
        <v>31708.45</v>
      </c>
      <c r="R9" s="2">
        <v>20877.580000000002</v>
      </c>
      <c r="S9" s="2">
        <v>24967.07</v>
      </c>
      <c r="T9" s="2">
        <v>22809.46</v>
      </c>
      <c r="U9" s="2">
        <v>19988.87</v>
      </c>
      <c r="V9" s="2">
        <v>28186.87</v>
      </c>
      <c r="W9" s="2">
        <v>3904.15</v>
      </c>
      <c r="X9" s="2">
        <v>3262.567</v>
      </c>
      <c r="Y9" s="2">
        <v>19.010000000000002</v>
      </c>
    </row>
    <row r="10" spans="1:25" x14ac:dyDescent="0.2">
      <c r="A10" s="2">
        <v>9</v>
      </c>
      <c r="B10" s="2">
        <v>90.296999999999997</v>
      </c>
      <c r="C10" s="2">
        <v>90.296999999999997</v>
      </c>
      <c r="D10" s="2">
        <v>109.307</v>
      </c>
      <c r="E10" s="2">
        <v>130.69300000000001</v>
      </c>
      <c r="F10" s="2">
        <v>7981.7650000000003</v>
      </c>
      <c r="G10" s="2">
        <v>6201.9660000000003</v>
      </c>
      <c r="H10" s="2">
        <v>591.68200000000002</v>
      </c>
      <c r="I10" s="2">
        <v>553.66200000000003</v>
      </c>
      <c r="J10" s="2">
        <v>2207.52</v>
      </c>
      <c r="K10" s="2">
        <v>2072.0749999999998</v>
      </c>
      <c r="L10" s="2">
        <v>2152.866</v>
      </c>
      <c r="M10" s="2">
        <v>2419.0050000000001</v>
      </c>
      <c r="N10" s="2">
        <v>1525.5409999999999</v>
      </c>
      <c r="O10" s="2">
        <v>1456.63</v>
      </c>
      <c r="P10" s="2">
        <v>527.524</v>
      </c>
      <c r="Q10" s="2">
        <v>354.05900000000003</v>
      </c>
      <c r="R10" s="2">
        <v>425.346</v>
      </c>
      <c r="S10" s="2">
        <v>418.21699999999998</v>
      </c>
      <c r="T10" s="2">
        <v>220.99</v>
      </c>
      <c r="U10" s="2">
        <v>418.21699999999998</v>
      </c>
      <c r="V10" s="2">
        <v>681.97900000000004</v>
      </c>
      <c r="W10" s="2">
        <v>724.75099999999998</v>
      </c>
      <c r="X10" s="2">
        <v>361.18700000000001</v>
      </c>
      <c r="Y10" s="2">
        <v>278.01900000000001</v>
      </c>
    </row>
    <row r="11" spans="1:25" x14ac:dyDescent="0.2">
      <c r="A11" s="2">
        <v>10</v>
      </c>
      <c r="B11" s="2">
        <v>1518.412</v>
      </c>
      <c r="C11" s="2">
        <v>1373.462</v>
      </c>
      <c r="D11" s="2">
        <v>1114.453</v>
      </c>
      <c r="E11" s="2">
        <v>1026.5319999999999</v>
      </c>
      <c r="F11" s="2">
        <v>27752.02</v>
      </c>
      <c r="G11" s="2">
        <v>24584.5</v>
      </c>
      <c r="H11" s="2">
        <v>1337.819</v>
      </c>
      <c r="I11" s="2">
        <v>1126.3340000000001</v>
      </c>
      <c r="J11" s="2">
        <v>969.50300000000004</v>
      </c>
      <c r="K11" s="2">
        <v>1121.5820000000001</v>
      </c>
      <c r="L11" s="2">
        <v>1095.443</v>
      </c>
      <c r="M11" s="2">
        <v>929.10699999999997</v>
      </c>
      <c r="N11" s="2">
        <v>1033.6610000000001</v>
      </c>
      <c r="O11" s="2">
        <v>1002.77</v>
      </c>
      <c r="P11" s="2">
        <v>1672.8679999999999</v>
      </c>
      <c r="Q11" s="2">
        <v>779.404</v>
      </c>
      <c r="R11" s="2">
        <v>4871.2759999999998</v>
      </c>
      <c r="S11" s="2">
        <v>1551.68</v>
      </c>
      <c r="T11" s="2">
        <v>993.26499999999999</v>
      </c>
      <c r="U11" s="2">
        <v>845.93899999999996</v>
      </c>
      <c r="V11" s="2">
        <v>1618.2139999999999</v>
      </c>
      <c r="W11" s="2">
        <v>1530.2940000000001</v>
      </c>
      <c r="X11" s="2">
        <v>2582.9650000000001</v>
      </c>
      <c r="Y11" s="2">
        <v>1062.1759999999999</v>
      </c>
    </row>
    <row r="12" spans="1:25" x14ac:dyDescent="0.2">
      <c r="A12" s="2">
        <v>11</v>
      </c>
      <c r="B12" s="2">
        <v>10562.35</v>
      </c>
      <c r="C12" s="2">
        <v>9447.9</v>
      </c>
      <c r="D12" s="2">
        <v>41617.339999999997</v>
      </c>
      <c r="E12" s="2">
        <v>49363.85</v>
      </c>
      <c r="F12" s="2">
        <v>77788.34</v>
      </c>
      <c r="G12" s="2">
        <v>62627.98</v>
      </c>
      <c r="H12" s="2">
        <v>5584.1459999999997</v>
      </c>
      <c r="I12" s="2">
        <v>5498.6019999999999</v>
      </c>
      <c r="J12" s="2">
        <v>1516.0360000000001</v>
      </c>
      <c r="K12" s="2">
        <v>1741.778</v>
      </c>
      <c r="L12" s="2">
        <v>2582.9650000000001</v>
      </c>
      <c r="M12" s="2">
        <v>1924.748</v>
      </c>
      <c r="N12" s="2">
        <v>1715.64</v>
      </c>
      <c r="O12" s="2">
        <v>1881.9760000000001</v>
      </c>
      <c r="P12" s="2">
        <v>18510.849999999999</v>
      </c>
      <c r="Q12" s="2">
        <v>26642.32</v>
      </c>
      <c r="R12" s="2">
        <v>7575.4290000000001</v>
      </c>
      <c r="S12" s="2">
        <v>3139.0030000000002</v>
      </c>
      <c r="T12" s="2">
        <v>2827.7170000000001</v>
      </c>
      <c r="U12" s="2">
        <v>2243.163</v>
      </c>
      <c r="V12" s="2">
        <v>2345.3409999999999</v>
      </c>
      <c r="W12" s="2">
        <v>2269.3020000000001</v>
      </c>
      <c r="X12" s="2">
        <v>3281.5770000000002</v>
      </c>
      <c r="Y12" s="2">
        <v>2476.0340000000001</v>
      </c>
    </row>
    <row r="13" spans="1:25" x14ac:dyDescent="0.2">
      <c r="A13" s="2">
        <v>12</v>
      </c>
      <c r="B13" s="2">
        <v>23624.5</v>
      </c>
      <c r="C13" s="2">
        <v>18408.669999999998</v>
      </c>
      <c r="D13" s="2">
        <v>64426.79</v>
      </c>
      <c r="E13" s="2">
        <v>52754.73</v>
      </c>
      <c r="F13" s="2">
        <v>81369.33</v>
      </c>
      <c r="G13" s="2">
        <v>49675.14</v>
      </c>
      <c r="H13" s="2">
        <v>13627.69</v>
      </c>
      <c r="I13" s="2">
        <v>12705.72</v>
      </c>
      <c r="J13" s="2">
        <v>2492.6680000000001</v>
      </c>
      <c r="K13" s="2">
        <v>2713.6570000000002</v>
      </c>
      <c r="L13" s="2">
        <v>1777.422</v>
      </c>
      <c r="M13" s="2">
        <v>1874.847</v>
      </c>
      <c r="N13" s="2">
        <v>2167.1239999999998</v>
      </c>
      <c r="O13" s="2">
        <v>2274.0540000000001</v>
      </c>
      <c r="P13" s="2">
        <v>13283.14</v>
      </c>
      <c r="Q13" s="2">
        <v>6962.3609999999999</v>
      </c>
      <c r="R13" s="2">
        <v>7625.33</v>
      </c>
      <c r="S13" s="2">
        <v>7758.3990000000003</v>
      </c>
      <c r="T13" s="2">
        <v>1965.144</v>
      </c>
      <c r="U13" s="2">
        <v>2675.6379999999999</v>
      </c>
      <c r="V13" s="2">
        <v>3231.6759999999999</v>
      </c>
      <c r="W13" s="2">
        <v>3203.1610000000001</v>
      </c>
      <c r="X13" s="2">
        <v>3129.498</v>
      </c>
      <c r="Y13" s="2">
        <v>3687.913</v>
      </c>
    </row>
    <row r="14" spans="1:25" x14ac:dyDescent="0.2">
      <c r="A14" s="2">
        <v>13</v>
      </c>
      <c r="B14" s="2">
        <v>33274.379999999997</v>
      </c>
      <c r="C14" s="2">
        <v>33982.5</v>
      </c>
      <c r="D14" s="2">
        <v>68276.28</v>
      </c>
      <c r="E14" s="2">
        <v>40353.18</v>
      </c>
      <c r="F14" s="2">
        <v>44340.5</v>
      </c>
      <c r="G14" s="2">
        <v>69942.02</v>
      </c>
      <c r="H14" s="2">
        <v>24468.06</v>
      </c>
      <c r="I14" s="2">
        <v>24211.43</v>
      </c>
      <c r="J14" s="2">
        <v>3424.1509999999998</v>
      </c>
      <c r="K14" s="2">
        <v>2198.0149999999999</v>
      </c>
      <c r="L14" s="2">
        <v>2639.9940000000001</v>
      </c>
      <c r="M14" s="2">
        <v>2571.0830000000001</v>
      </c>
      <c r="N14" s="2">
        <v>2388.114</v>
      </c>
      <c r="O14" s="2">
        <v>2416.6280000000002</v>
      </c>
      <c r="P14" s="2">
        <v>54159.09</v>
      </c>
      <c r="Q14" s="2">
        <v>58949.57</v>
      </c>
      <c r="R14" s="2">
        <v>39538.129999999997</v>
      </c>
      <c r="S14" s="2">
        <v>37518.33</v>
      </c>
      <c r="T14" s="2">
        <v>3046.33</v>
      </c>
      <c r="U14" s="2">
        <v>3614.25</v>
      </c>
      <c r="V14" s="2">
        <v>3569.1010000000001</v>
      </c>
      <c r="W14" s="2">
        <v>4595.6329999999998</v>
      </c>
      <c r="X14" s="2">
        <v>5004.3450000000003</v>
      </c>
      <c r="Y14" s="2">
        <v>6111.67</v>
      </c>
    </row>
    <row r="15" spans="1:25" x14ac:dyDescent="0.2">
      <c r="A15" s="2">
        <v>14</v>
      </c>
      <c r="B15" s="2">
        <v>60121.06</v>
      </c>
      <c r="C15" s="2">
        <v>32404.68</v>
      </c>
      <c r="D15" s="2">
        <v>65522.23</v>
      </c>
      <c r="E15" s="2">
        <v>38033.980000000003</v>
      </c>
      <c r="F15" s="2">
        <v>59743.23</v>
      </c>
      <c r="G15" s="2">
        <v>36392</v>
      </c>
      <c r="H15" s="2">
        <v>49912.76</v>
      </c>
      <c r="I15" s="2">
        <v>51923.06</v>
      </c>
      <c r="J15" s="2">
        <v>5862.1660000000002</v>
      </c>
      <c r="K15" s="2">
        <v>10876.02</v>
      </c>
      <c r="L15" s="2">
        <v>14119.57</v>
      </c>
      <c r="M15" s="2">
        <v>6729.49</v>
      </c>
      <c r="N15" s="2">
        <v>6525.134</v>
      </c>
      <c r="O15" s="2">
        <v>11130.27</v>
      </c>
      <c r="P15" s="2">
        <v>32167.06</v>
      </c>
      <c r="Q15" s="2">
        <v>41346.449999999997</v>
      </c>
      <c r="R15" s="2">
        <v>36945.660000000003</v>
      </c>
      <c r="S15" s="2">
        <v>54548.79</v>
      </c>
      <c r="T15" s="2">
        <v>6247.1149999999998</v>
      </c>
      <c r="U15" s="2">
        <v>4255.8320000000003</v>
      </c>
      <c r="V15" s="2">
        <v>5037.6130000000003</v>
      </c>
      <c r="W15" s="2">
        <v>3077.221</v>
      </c>
      <c r="X15" s="2">
        <v>5037.6130000000003</v>
      </c>
      <c r="Y15" s="2">
        <v>4823.7520000000004</v>
      </c>
    </row>
    <row r="16" spans="1:25" x14ac:dyDescent="0.2">
      <c r="A16" s="2">
        <v>15</v>
      </c>
      <c r="B16" s="2">
        <v>54218.5</v>
      </c>
      <c r="C16" s="2">
        <v>50704.05</v>
      </c>
      <c r="D16" s="2">
        <v>48256.53</v>
      </c>
      <c r="E16" s="2">
        <v>49487.41</v>
      </c>
      <c r="F16" s="2">
        <v>63020.06</v>
      </c>
      <c r="G16" s="2">
        <v>48403.86</v>
      </c>
      <c r="H16" s="2">
        <v>76640.63</v>
      </c>
      <c r="I16" s="2">
        <v>58954.32</v>
      </c>
      <c r="J16" s="2">
        <v>64854.51</v>
      </c>
      <c r="K16" s="2">
        <v>67556.289999999994</v>
      </c>
      <c r="L16" s="2">
        <v>58688.19</v>
      </c>
      <c r="M16" s="2">
        <v>67613.31</v>
      </c>
      <c r="N16" s="2">
        <v>57659.28</v>
      </c>
      <c r="O16" s="2">
        <v>59294.13</v>
      </c>
      <c r="P16" s="2">
        <v>72363.41</v>
      </c>
      <c r="Q16" s="2">
        <v>57951.56</v>
      </c>
      <c r="R16" s="2">
        <v>67392.33</v>
      </c>
      <c r="S16" s="2">
        <v>57443.040000000001</v>
      </c>
      <c r="T16" s="2">
        <v>8117.21</v>
      </c>
      <c r="U16" s="2">
        <v>6392.0649999999996</v>
      </c>
      <c r="V16" s="2">
        <v>9868.4930000000004</v>
      </c>
      <c r="W16" s="2">
        <v>9426.5139999999992</v>
      </c>
      <c r="X16" s="2">
        <v>10688.29</v>
      </c>
      <c r="Y16" s="2">
        <v>11443.94</v>
      </c>
    </row>
    <row r="17" spans="1:25" x14ac:dyDescent="0.2">
      <c r="A17" s="2">
        <v>16</v>
      </c>
      <c r="B17" s="2">
        <v>69248.160000000003</v>
      </c>
      <c r="C17" s="2">
        <v>61202.239999999998</v>
      </c>
      <c r="D17" s="2">
        <v>60501.25</v>
      </c>
      <c r="E17" s="2">
        <v>53244.24</v>
      </c>
      <c r="F17" s="2">
        <v>59517.49</v>
      </c>
      <c r="G17" s="2">
        <v>54208.99</v>
      </c>
      <c r="H17" s="2">
        <v>64096.49</v>
      </c>
      <c r="I17" s="2">
        <v>39951.589999999997</v>
      </c>
      <c r="J17" s="2">
        <v>44361.88</v>
      </c>
      <c r="K17" s="2">
        <v>45345.65</v>
      </c>
      <c r="L17" s="2">
        <v>40433.97</v>
      </c>
      <c r="M17" s="2">
        <v>54273.15</v>
      </c>
      <c r="N17" s="2">
        <v>47771.78</v>
      </c>
      <c r="O17" s="2">
        <v>59172.94</v>
      </c>
      <c r="P17" s="2">
        <v>49703.65</v>
      </c>
      <c r="Q17" s="2">
        <v>53488.99</v>
      </c>
      <c r="R17" s="2">
        <v>35712.400000000001</v>
      </c>
      <c r="S17" s="2">
        <v>59341.65</v>
      </c>
      <c r="T17" s="2">
        <v>17985.7</v>
      </c>
      <c r="U17" s="2">
        <v>11710.07</v>
      </c>
      <c r="V17" s="2">
        <v>12406.31</v>
      </c>
      <c r="W17" s="2">
        <v>8592.4560000000001</v>
      </c>
      <c r="X17" s="2">
        <v>23016.19</v>
      </c>
      <c r="Y17" s="2">
        <v>8426.1200000000008</v>
      </c>
    </row>
    <row r="21" spans="1:25" ht="29" x14ac:dyDescent="0.2">
      <c r="B21" s="4" t="s">
        <v>28</v>
      </c>
      <c r="C21" s="34" t="s">
        <v>29</v>
      </c>
      <c r="D21" s="34" t="s">
        <v>30</v>
      </c>
      <c r="E21" s="34" t="s">
        <v>441</v>
      </c>
      <c r="F21" s="3" t="s">
        <v>31</v>
      </c>
      <c r="G21" s="4" t="s">
        <v>32</v>
      </c>
      <c r="H21" s="5" t="s">
        <v>33</v>
      </c>
      <c r="I21" s="6" t="s">
        <v>34</v>
      </c>
      <c r="J21" s="7" t="s">
        <v>35</v>
      </c>
      <c r="K21" s="8" t="s">
        <v>36</v>
      </c>
      <c r="L21" s="9" t="s">
        <v>37</v>
      </c>
      <c r="M21" s="10" t="s">
        <v>38</v>
      </c>
      <c r="N21" s="11" t="s">
        <v>39</v>
      </c>
      <c r="O21" s="12" t="s">
        <v>40</v>
      </c>
      <c r="P21" s="13" t="s">
        <v>41</v>
      </c>
    </row>
    <row r="22" spans="1:25" x14ac:dyDescent="0.2">
      <c r="B22" s="15" t="s">
        <v>46</v>
      </c>
      <c r="C22" s="35">
        <v>1</v>
      </c>
      <c r="D22" s="35">
        <v>1</v>
      </c>
      <c r="E22">
        <f>INDEX($A$1:$Y$17,MATCH(C22,$A$1:$A$17,0),MATCH(D22,$A$1:$Y$1,0))</f>
        <v>59077.89</v>
      </c>
      <c r="F22" s="16" t="s">
        <v>47</v>
      </c>
      <c r="G22" s="17">
        <v>1000.005</v>
      </c>
      <c r="H22" s="17">
        <v>1000.005</v>
      </c>
      <c r="I22" s="14"/>
      <c r="J22" s="14"/>
      <c r="K22" s="14"/>
      <c r="L22" s="14"/>
      <c r="M22" s="14"/>
      <c r="N22" s="14"/>
      <c r="O22" s="14"/>
      <c r="P22" s="14"/>
    </row>
    <row r="23" spans="1:25" x14ac:dyDescent="0.2">
      <c r="B23" s="15" t="s">
        <v>48</v>
      </c>
      <c r="C23" s="35">
        <v>1</v>
      </c>
      <c r="D23" s="35">
        <v>2</v>
      </c>
      <c r="E23">
        <f t="shared" ref="E23:E86" si="0">INDEX($A$1:$Y$17,MATCH(C23,$A$1:$A$17,0),MATCH(D23,$A$1:$Y$1,0))</f>
        <v>50720.68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1:25" x14ac:dyDescent="0.2">
      <c r="B24" s="15" t="s">
        <v>49</v>
      </c>
      <c r="C24" s="35">
        <v>1</v>
      </c>
      <c r="D24" s="35">
        <v>3</v>
      </c>
      <c r="E24">
        <f t="shared" si="0"/>
        <v>61216.5</v>
      </c>
      <c r="F24" s="16" t="s">
        <v>47</v>
      </c>
      <c r="G24" s="17">
        <v>1000.005</v>
      </c>
      <c r="H24" s="17">
        <v>1000.005</v>
      </c>
      <c r="I24" s="14"/>
      <c r="J24" s="14"/>
      <c r="K24" s="14"/>
      <c r="L24" s="14"/>
      <c r="M24" s="14"/>
      <c r="N24" s="14"/>
      <c r="O24" s="14"/>
      <c r="P24" s="14"/>
    </row>
    <row r="25" spans="1:25" x14ac:dyDescent="0.2">
      <c r="B25" s="15" t="s">
        <v>50</v>
      </c>
      <c r="C25" s="35">
        <v>1</v>
      </c>
      <c r="D25" s="35">
        <v>4</v>
      </c>
      <c r="E25">
        <f t="shared" si="0"/>
        <v>63105.599999999999</v>
      </c>
      <c r="F25" s="18" t="s">
        <v>51</v>
      </c>
      <c r="G25" s="19">
        <v>499.62336684069999</v>
      </c>
      <c r="H25" s="14"/>
      <c r="I25" s="19">
        <v>499.62336684069999</v>
      </c>
      <c r="J25" s="14"/>
      <c r="K25" s="14"/>
      <c r="L25" s="14"/>
      <c r="M25" s="14"/>
      <c r="N25" s="14"/>
      <c r="O25" s="14"/>
      <c r="P25" s="14"/>
    </row>
    <row r="26" spans="1:25" x14ac:dyDescent="0.2">
      <c r="B26" s="15" t="s">
        <v>52</v>
      </c>
      <c r="C26" s="35">
        <v>1</v>
      </c>
      <c r="D26" s="35">
        <v>5</v>
      </c>
      <c r="E26">
        <f t="shared" si="0"/>
        <v>50860.88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1:25" x14ac:dyDescent="0.2">
      <c r="B27" s="15" t="s">
        <v>53</v>
      </c>
      <c r="C27" s="35">
        <v>1</v>
      </c>
      <c r="D27" s="35">
        <v>6</v>
      </c>
      <c r="E27">
        <f t="shared" si="0"/>
        <v>65496.09</v>
      </c>
      <c r="F27" s="18" t="s">
        <v>51</v>
      </c>
      <c r="G27" s="19">
        <v>499.62336684069999</v>
      </c>
      <c r="H27" s="14"/>
      <c r="I27" s="19">
        <v>499.62336684069999</v>
      </c>
      <c r="J27" s="14"/>
      <c r="K27" s="14"/>
      <c r="L27" s="14"/>
      <c r="M27" s="14"/>
      <c r="N27" s="14"/>
      <c r="O27" s="14"/>
      <c r="P27" s="14"/>
    </row>
    <row r="28" spans="1:25" x14ac:dyDescent="0.2">
      <c r="B28" s="15" t="s">
        <v>54</v>
      </c>
      <c r="C28" s="35">
        <v>1</v>
      </c>
      <c r="D28" s="35">
        <v>7</v>
      </c>
      <c r="E28">
        <f t="shared" si="0"/>
        <v>42503.67</v>
      </c>
      <c r="F28" s="20" t="s">
        <v>55</v>
      </c>
      <c r="G28" s="21">
        <v>1.999801999802</v>
      </c>
      <c r="H28" s="14"/>
      <c r="I28" s="14"/>
      <c r="J28" s="21">
        <v>1.999801999802</v>
      </c>
      <c r="K28" s="14"/>
      <c r="L28" s="14"/>
      <c r="M28" s="14"/>
      <c r="N28" s="14"/>
      <c r="O28" s="14"/>
      <c r="P28" s="14"/>
    </row>
    <row r="29" spans="1:25" x14ac:dyDescent="0.2">
      <c r="B29" s="15" t="s">
        <v>56</v>
      </c>
      <c r="C29" s="35">
        <v>1</v>
      </c>
      <c r="D29" s="35">
        <v>8</v>
      </c>
      <c r="E29">
        <f t="shared" si="0"/>
        <v>42803.07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1:25" x14ac:dyDescent="0.2">
      <c r="B30" s="15" t="s">
        <v>57</v>
      </c>
      <c r="C30" s="35">
        <v>1</v>
      </c>
      <c r="D30" s="35">
        <v>9</v>
      </c>
      <c r="E30">
        <f t="shared" si="0"/>
        <v>51923.06</v>
      </c>
      <c r="F30" s="20" t="s">
        <v>55</v>
      </c>
      <c r="G30" s="21">
        <v>1.999801999802</v>
      </c>
      <c r="H30" s="14"/>
      <c r="I30" s="14"/>
      <c r="J30" s="21">
        <v>1.999801999802</v>
      </c>
      <c r="K30" s="14"/>
      <c r="L30" s="14"/>
      <c r="M30" s="14"/>
      <c r="N30" s="14"/>
      <c r="O30" s="14"/>
      <c r="P30" s="14"/>
    </row>
    <row r="31" spans="1:25" x14ac:dyDescent="0.2">
      <c r="B31" s="15" t="s">
        <v>58</v>
      </c>
      <c r="C31" s="35">
        <v>1</v>
      </c>
      <c r="D31" s="35">
        <v>10</v>
      </c>
      <c r="E31">
        <f t="shared" si="0"/>
        <v>38787.24</v>
      </c>
      <c r="F31" s="14" t="s">
        <v>59</v>
      </c>
      <c r="G31" s="14"/>
      <c r="H31" s="17">
        <v>1000.17615</v>
      </c>
      <c r="I31" s="19">
        <v>500.004456</v>
      </c>
      <c r="J31" s="14"/>
      <c r="K31" s="14"/>
      <c r="L31" s="14"/>
      <c r="M31" s="14"/>
      <c r="N31" s="14"/>
      <c r="O31" s="14"/>
      <c r="P31" s="14"/>
    </row>
    <row r="32" spans="1:25" x14ac:dyDescent="0.2">
      <c r="B32" s="15" t="s">
        <v>60</v>
      </c>
      <c r="C32" s="35">
        <v>1</v>
      </c>
      <c r="D32" s="35">
        <v>11</v>
      </c>
      <c r="E32">
        <f t="shared" si="0"/>
        <v>43420.9</v>
      </c>
      <c r="F32" s="14" t="s">
        <v>59</v>
      </c>
      <c r="G32" s="14"/>
      <c r="H32" s="17">
        <v>1000.17615</v>
      </c>
      <c r="I32" s="19">
        <v>500.004456</v>
      </c>
      <c r="J32" s="14"/>
      <c r="K32" s="14"/>
      <c r="L32" s="14"/>
      <c r="M32" s="14"/>
      <c r="N32" s="14"/>
      <c r="O32" s="14"/>
      <c r="P32" s="14"/>
    </row>
    <row r="33" spans="2:16" x14ac:dyDescent="0.2">
      <c r="B33" s="15" t="s">
        <v>61</v>
      </c>
      <c r="C33" s="35">
        <v>1</v>
      </c>
      <c r="D33" s="35">
        <v>12</v>
      </c>
      <c r="E33">
        <f t="shared" si="0"/>
        <v>61584.82</v>
      </c>
      <c r="F33" s="14" t="s">
        <v>59</v>
      </c>
      <c r="G33" s="14"/>
      <c r="H33" s="17">
        <v>1000.005</v>
      </c>
      <c r="I33" s="14"/>
      <c r="J33" s="21">
        <v>1.99512</v>
      </c>
      <c r="K33" s="14"/>
      <c r="L33" s="14"/>
      <c r="M33" s="14"/>
      <c r="N33" s="14"/>
      <c r="O33" s="14"/>
      <c r="P33" s="14"/>
    </row>
    <row r="34" spans="2:16" x14ac:dyDescent="0.2">
      <c r="B34" s="15" t="s">
        <v>62</v>
      </c>
      <c r="C34" s="35">
        <v>1</v>
      </c>
      <c r="D34" s="35">
        <v>13</v>
      </c>
      <c r="E34">
        <f t="shared" si="0"/>
        <v>52422.06</v>
      </c>
      <c r="F34" s="14" t="s">
        <v>59</v>
      </c>
      <c r="G34" s="14"/>
      <c r="H34" s="17">
        <v>1000.005</v>
      </c>
      <c r="I34" s="14"/>
      <c r="J34" s="21">
        <v>1.99512</v>
      </c>
      <c r="K34" s="14"/>
      <c r="L34" s="14"/>
      <c r="M34" s="14"/>
      <c r="N34" s="14"/>
      <c r="O34" s="14"/>
      <c r="P34" s="14"/>
    </row>
    <row r="35" spans="2:16" x14ac:dyDescent="0.2">
      <c r="B35" s="15" t="s">
        <v>63</v>
      </c>
      <c r="C35" s="35">
        <v>1</v>
      </c>
      <c r="D35" s="35">
        <v>14</v>
      </c>
      <c r="E35">
        <f t="shared" si="0"/>
        <v>850.69100000000003</v>
      </c>
      <c r="F35" s="22" t="s">
        <v>64</v>
      </c>
      <c r="G35" s="23">
        <v>9.9990099990099992</v>
      </c>
      <c r="H35" s="14"/>
      <c r="I35" s="14"/>
      <c r="J35" s="14"/>
      <c r="K35" s="14"/>
      <c r="L35" s="14"/>
      <c r="M35" s="14"/>
      <c r="N35" s="14"/>
      <c r="O35" s="23">
        <v>9.9990099990099992</v>
      </c>
      <c r="P35" s="14"/>
    </row>
    <row r="36" spans="2:16" x14ac:dyDescent="0.2">
      <c r="B36" s="15" t="s">
        <v>65</v>
      </c>
      <c r="C36" s="35">
        <v>1</v>
      </c>
      <c r="D36" s="35">
        <v>15</v>
      </c>
      <c r="E36">
        <f t="shared" si="0"/>
        <v>1506.5309999999999</v>
      </c>
      <c r="F36" s="22" t="s">
        <v>64</v>
      </c>
      <c r="G36" s="23">
        <v>9.9990099990099992</v>
      </c>
      <c r="H36" s="14"/>
      <c r="I36" s="14"/>
      <c r="J36" s="14"/>
      <c r="K36" s="14"/>
      <c r="L36" s="14"/>
      <c r="M36" s="14"/>
      <c r="N36" s="14"/>
      <c r="O36" s="23">
        <v>9.9990099990099992</v>
      </c>
      <c r="P36" s="14"/>
    </row>
    <row r="37" spans="2:16" x14ac:dyDescent="0.2">
      <c r="B37" s="15" t="s">
        <v>66</v>
      </c>
      <c r="C37" s="35">
        <v>1</v>
      </c>
      <c r="D37" s="35">
        <v>16</v>
      </c>
      <c r="E37">
        <f t="shared" si="0"/>
        <v>57412.15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 x14ac:dyDescent="0.2">
      <c r="B38" s="15" t="s">
        <v>67</v>
      </c>
      <c r="C38" s="35">
        <v>1</v>
      </c>
      <c r="D38" s="35">
        <v>17</v>
      </c>
      <c r="E38">
        <f t="shared" si="0"/>
        <v>64980.45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 x14ac:dyDescent="0.2">
      <c r="B39" s="15" t="s">
        <v>68</v>
      </c>
      <c r="C39" s="35">
        <v>1</v>
      </c>
      <c r="D39" s="35">
        <v>18</v>
      </c>
      <c r="E39">
        <f t="shared" si="0"/>
        <v>142.57400000000001</v>
      </c>
      <c r="F39" s="24" t="s">
        <v>69</v>
      </c>
      <c r="G39" s="25">
        <v>19.998019998019998</v>
      </c>
      <c r="H39" s="14"/>
      <c r="I39" s="14"/>
      <c r="J39" s="14"/>
      <c r="K39" s="25">
        <v>19.998019998019998</v>
      </c>
      <c r="L39" s="14"/>
      <c r="M39" s="14"/>
      <c r="N39" s="14"/>
      <c r="O39" s="14"/>
      <c r="P39" s="14"/>
    </row>
    <row r="40" spans="2:16" x14ac:dyDescent="0.2">
      <c r="B40" s="15" t="s">
        <v>70</v>
      </c>
      <c r="C40" s="35">
        <v>1</v>
      </c>
      <c r="D40" s="35">
        <v>19</v>
      </c>
      <c r="E40">
        <f t="shared" si="0"/>
        <v>71.287000000000006</v>
      </c>
      <c r="F40" s="24" t="s">
        <v>69</v>
      </c>
      <c r="G40" s="25">
        <v>19.998019998019998</v>
      </c>
      <c r="H40" s="14"/>
      <c r="I40" s="14"/>
      <c r="J40" s="14"/>
      <c r="K40" s="25">
        <v>19.998019998019998</v>
      </c>
      <c r="L40" s="14"/>
      <c r="M40" s="14"/>
      <c r="N40" s="14"/>
      <c r="O40" s="14"/>
      <c r="P40" s="14"/>
    </row>
    <row r="41" spans="2:16" x14ac:dyDescent="0.2">
      <c r="B41" s="15" t="s">
        <v>71</v>
      </c>
      <c r="C41" s="35">
        <v>1</v>
      </c>
      <c r="D41" s="35">
        <v>20</v>
      </c>
      <c r="E41">
        <f t="shared" si="0"/>
        <v>5367.9089999999997</v>
      </c>
      <c r="F41" s="26" t="s">
        <v>72</v>
      </c>
      <c r="G41" s="27">
        <v>19.998019998019998</v>
      </c>
      <c r="H41" s="14"/>
      <c r="I41" s="14"/>
      <c r="J41" s="14"/>
      <c r="K41" s="14"/>
      <c r="L41" s="27">
        <v>19.998019998019998</v>
      </c>
      <c r="M41" s="14"/>
      <c r="N41" s="14"/>
      <c r="O41" s="14"/>
      <c r="P41" s="14"/>
    </row>
    <row r="42" spans="2:16" x14ac:dyDescent="0.2">
      <c r="B42" s="15" t="s">
        <v>73</v>
      </c>
      <c r="C42" s="35">
        <v>1</v>
      </c>
      <c r="D42" s="35">
        <v>21</v>
      </c>
      <c r="E42">
        <f t="shared" si="0"/>
        <v>5957.2139999999999</v>
      </c>
      <c r="F42" s="26" t="s">
        <v>72</v>
      </c>
      <c r="G42" s="27">
        <v>19.998019998019998</v>
      </c>
      <c r="H42" s="14"/>
      <c r="I42" s="14"/>
      <c r="J42" s="14"/>
      <c r="K42" s="14"/>
      <c r="L42" s="27">
        <v>19.998019998019998</v>
      </c>
      <c r="M42" s="14"/>
      <c r="N42" s="14"/>
      <c r="O42" s="14"/>
      <c r="P42" s="14"/>
    </row>
    <row r="43" spans="2:16" x14ac:dyDescent="0.2">
      <c r="B43" s="15" t="s">
        <v>74</v>
      </c>
      <c r="C43" s="35">
        <v>1</v>
      </c>
      <c r="D43" s="35">
        <v>22</v>
      </c>
      <c r="E43">
        <f t="shared" si="0"/>
        <v>565.54300000000001</v>
      </c>
      <c r="F43" s="14" t="s">
        <v>75</v>
      </c>
      <c r="G43" s="14"/>
      <c r="H43" s="14"/>
      <c r="I43" s="14"/>
      <c r="J43" s="14"/>
      <c r="K43" s="25">
        <v>0.17325017325020001</v>
      </c>
      <c r="L43" s="27">
        <v>0.17325017325020001</v>
      </c>
      <c r="M43" s="14"/>
      <c r="N43" s="14"/>
      <c r="O43" s="14"/>
      <c r="P43" s="28">
        <v>19.998019998019998</v>
      </c>
    </row>
    <row r="44" spans="2:16" x14ac:dyDescent="0.2">
      <c r="B44" s="15" t="s">
        <v>76</v>
      </c>
      <c r="C44" s="35">
        <v>1</v>
      </c>
      <c r="D44" s="35">
        <v>23</v>
      </c>
      <c r="E44">
        <f t="shared" si="0"/>
        <v>624.94899999999996</v>
      </c>
      <c r="F44" s="14" t="s">
        <v>75</v>
      </c>
      <c r="G44" s="14"/>
      <c r="H44" s="14"/>
      <c r="I44" s="14"/>
      <c r="J44" s="14"/>
      <c r="K44" s="25">
        <v>0.17325017325020001</v>
      </c>
      <c r="L44" s="27">
        <v>0.17325017325020001</v>
      </c>
      <c r="M44" s="14"/>
      <c r="N44" s="14"/>
      <c r="O44" s="14"/>
      <c r="P44" s="28">
        <v>19.998019998019998</v>
      </c>
    </row>
    <row r="45" spans="2:16" x14ac:dyDescent="0.2">
      <c r="B45" s="15" t="s">
        <v>77</v>
      </c>
      <c r="C45" s="35">
        <v>1</v>
      </c>
      <c r="D45" s="35">
        <v>24</v>
      </c>
      <c r="E45">
        <f t="shared" si="0"/>
        <v>9.5050000000000008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">
      <c r="B46" s="15" t="s">
        <v>78</v>
      </c>
      <c r="C46" s="35">
        <v>2</v>
      </c>
      <c r="D46" s="35">
        <v>1</v>
      </c>
      <c r="E46">
        <f t="shared" si="0"/>
        <v>65006.59</v>
      </c>
      <c r="F46" s="16" t="s">
        <v>47</v>
      </c>
      <c r="G46" s="17">
        <v>221.26522126520001</v>
      </c>
      <c r="H46" s="17">
        <v>221.26522126520001</v>
      </c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15" t="s">
        <v>79</v>
      </c>
      <c r="C47" s="35">
        <v>2</v>
      </c>
      <c r="D47" s="35">
        <v>2</v>
      </c>
      <c r="E47">
        <f t="shared" si="0"/>
        <v>56910.77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15" t="s">
        <v>80</v>
      </c>
      <c r="C48" s="35">
        <v>2</v>
      </c>
      <c r="D48" s="35">
        <v>3</v>
      </c>
      <c r="E48">
        <f t="shared" si="0"/>
        <v>35676.75</v>
      </c>
      <c r="F48" s="16" t="s">
        <v>47</v>
      </c>
      <c r="G48" s="17">
        <v>221.26522126520001</v>
      </c>
      <c r="H48" s="17">
        <v>221.26522126520001</v>
      </c>
      <c r="I48" s="14"/>
      <c r="J48" s="14"/>
      <c r="K48" s="14"/>
      <c r="L48" s="14"/>
      <c r="M48" s="14"/>
      <c r="N48" s="14"/>
      <c r="O48" s="14"/>
      <c r="P48" s="14"/>
    </row>
    <row r="49" spans="2:16" x14ac:dyDescent="0.2">
      <c r="B49" s="15" t="s">
        <v>81</v>
      </c>
      <c r="C49" s="35">
        <v>2</v>
      </c>
      <c r="D49" s="35">
        <v>4</v>
      </c>
      <c r="E49">
        <f t="shared" si="0"/>
        <v>80765.77</v>
      </c>
      <c r="F49" s="18" t="s">
        <v>51</v>
      </c>
      <c r="G49" s="19">
        <v>106.4962726305</v>
      </c>
      <c r="H49" s="14"/>
      <c r="I49" s="19">
        <v>106.4962726305</v>
      </c>
      <c r="J49" s="14"/>
      <c r="K49" s="14"/>
      <c r="L49" s="14"/>
      <c r="M49" s="14"/>
      <c r="N49" s="14"/>
      <c r="O49" s="14"/>
      <c r="P49" s="14"/>
    </row>
    <row r="50" spans="2:16" x14ac:dyDescent="0.2">
      <c r="B50" s="15" t="s">
        <v>82</v>
      </c>
      <c r="C50" s="35">
        <v>2</v>
      </c>
      <c r="D50" s="35">
        <v>5</v>
      </c>
      <c r="E50">
        <f t="shared" si="0"/>
        <v>69117.47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15" t="s">
        <v>83</v>
      </c>
      <c r="C51" s="35">
        <v>2</v>
      </c>
      <c r="D51" s="35">
        <v>6</v>
      </c>
      <c r="E51">
        <f t="shared" si="0"/>
        <v>54021.27</v>
      </c>
      <c r="F51" s="18" t="s">
        <v>51</v>
      </c>
      <c r="G51" s="19">
        <v>106.4962726305</v>
      </c>
      <c r="H51" s="14"/>
      <c r="I51" s="19">
        <v>106.4962726305</v>
      </c>
      <c r="J51" s="14"/>
      <c r="K51" s="14"/>
      <c r="L51" s="14"/>
      <c r="M51" s="14"/>
      <c r="N51" s="14"/>
      <c r="O51" s="14"/>
      <c r="P51" s="14"/>
    </row>
    <row r="52" spans="2:16" x14ac:dyDescent="0.2">
      <c r="B52" s="15" t="s">
        <v>84</v>
      </c>
      <c r="C52" s="35">
        <v>2</v>
      </c>
      <c r="D52" s="35">
        <v>7</v>
      </c>
      <c r="E52">
        <f t="shared" si="0"/>
        <v>48912.37</v>
      </c>
      <c r="F52" s="20" t="s">
        <v>55</v>
      </c>
      <c r="G52" s="21">
        <v>0.63360063360060004</v>
      </c>
      <c r="H52" s="14"/>
      <c r="I52" s="14"/>
      <c r="J52" s="21">
        <v>0.63360063360060004</v>
      </c>
      <c r="K52" s="14"/>
      <c r="L52" s="14"/>
      <c r="M52" s="14"/>
      <c r="N52" s="14"/>
      <c r="O52" s="14"/>
      <c r="P52" s="14"/>
    </row>
    <row r="53" spans="2:16" x14ac:dyDescent="0.2">
      <c r="B53" s="15" t="s">
        <v>85</v>
      </c>
      <c r="C53" s="35">
        <v>2</v>
      </c>
      <c r="D53" s="35">
        <v>8</v>
      </c>
      <c r="E53">
        <f t="shared" si="0"/>
        <v>49499.3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15" t="s">
        <v>86</v>
      </c>
      <c r="C54" s="35">
        <v>2</v>
      </c>
      <c r="D54" s="35">
        <v>9</v>
      </c>
      <c r="E54">
        <f t="shared" si="0"/>
        <v>57519.08</v>
      </c>
      <c r="F54" s="20" t="s">
        <v>55</v>
      </c>
      <c r="G54" s="21">
        <v>0.63360063360060004</v>
      </c>
      <c r="H54" s="14"/>
      <c r="I54" s="14"/>
      <c r="J54" s="21">
        <v>0.63360063360060004</v>
      </c>
      <c r="K54" s="14"/>
      <c r="L54" s="14"/>
      <c r="M54" s="14"/>
      <c r="N54" s="14"/>
      <c r="O54" s="14"/>
      <c r="P54" s="14"/>
    </row>
    <row r="55" spans="2:16" x14ac:dyDescent="0.2">
      <c r="B55" s="15" t="s">
        <v>87</v>
      </c>
      <c r="C55" s="35">
        <v>2</v>
      </c>
      <c r="D55" s="35">
        <v>10</v>
      </c>
      <c r="E55">
        <f t="shared" si="0"/>
        <v>54803.05</v>
      </c>
      <c r="F55" s="14" t="s">
        <v>59</v>
      </c>
      <c r="G55" s="14"/>
      <c r="H55" s="17">
        <v>221.23892617449999</v>
      </c>
      <c r="I55" s="19">
        <v>106.5328841961</v>
      </c>
      <c r="J55" s="14"/>
      <c r="K55" s="14"/>
      <c r="L55" s="14"/>
      <c r="M55" s="14"/>
      <c r="N55" s="14"/>
      <c r="O55" s="14"/>
      <c r="P55" s="14"/>
    </row>
    <row r="56" spans="2:16" x14ac:dyDescent="0.2">
      <c r="B56" s="15" t="s">
        <v>88</v>
      </c>
      <c r="C56" s="35">
        <v>2</v>
      </c>
      <c r="D56" s="35">
        <v>11</v>
      </c>
      <c r="E56">
        <f t="shared" si="0"/>
        <v>52714.34</v>
      </c>
      <c r="F56" s="14" t="s">
        <v>59</v>
      </c>
      <c r="G56" s="14"/>
      <c r="H56" s="17">
        <v>221.23892617449999</v>
      </c>
      <c r="I56" s="19">
        <v>106.5328841961</v>
      </c>
      <c r="J56" s="14"/>
      <c r="K56" s="14"/>
      <c r="L56" s="14"/>
      <c r="M56" s="14"/>
      <c r="N56" s="14"/>
      <c r="O56" s="14"/>
      <c r="P56" s="14"/>
    </row>
    <row r="57" spans="2:16" x14ac:dyDescent="0.2">
      <c r="B57" s="15" t="s">
        <v>89</v>
      </c>
      <c r="C57" s="35">
        <v>2</v>
      </c>
      <c r="D57" s="35">
        <v>12</v>
      </c>
      <c r="E57">
        <f t="shared" si="0"/>
        <v>50879.89</v>
      </c>
      <c r="F57" s="14" t="s">
        <v>59</v>
      </c>
      <c r="G57" s="14"/>
      <c r="H57" s="17">
        <v>221.26522126520001</v>
      </c>
      <c r="I57" s="14"/>
      <c r="J57" s="21">
        <v>0.63360063360060004</v>
      </c>
      <c r="K57" s="14"/>
      <c r="L57" s="14"/>
      <c r="M57" s="14"/>
      <c r="N57" s="14"/>
      <c r="O57" s="14"/>
      <c r="P57" s="14"/>
    </row>
    <row r="58" spans="2:16" x14ac:dyDescent="0.2">
      <c r="B58" s="15" t="s">
        <v>90</v>
      </c>
      <c r="C58" s="35">
        <v>2</v>
      </c>
      <c r="D58" s="35">
        <v>13</v>
      </c>
      <c r="E58">
        <f t="shared" si="0"/>
        <v>64310.35</v>
      </c>
      <c r="F58" s="14" t="s">
        <v>59</v>
      </c>
      <c r="G58" s="14"/>
      <c r="H58" s="17">
        <v>221.26522126520001</v>
      </c>
      <c r="I58" s="14"/>
      <c r="J58" s="21">
        <v>0.63360063360060004</v>
      </c>
      <c r="K58" s="14"/>
      <c r="L58" s="14"/>
      <c r="M58" s="14"/>
      <c r="N58" s="14"/>
      <c r="O58" s="14"/>
      <c r="P58" s="14"/>
    </row>
    <row r="59" spans="2:16" x14ac:dyDescent="0.2">
      <c r="B59" s="15" t="s">
        <v>91</v>
      </c>
      <c r="C59" s="35">
        <v>2</v>
      </c>
      <c r="D59" s="35">
        <v>14</v>
      </c>
      <c r="E59">
        <f t="shared" si="0"/>
        <v>1178.6110000000001</v>
      </c>
      <c r="F59" s="22" t="s">
        <v>64</v>
      </c>
      <c r="G59" s="23">
        <v>9.9990099990099992</v>
      </c>
      <c r="H59" s="14"/>
      <c r="I59" s="14"/>
      <c r="J59" s="14"/>
      <c r="K59" s="14"/>
      <c r="L59" s="14"/>
      <c r="M59" s="14"/>
      <c r="N59" s="14"/>
      <c r="O59" s="23">
        <v>9.9990099990099992</v>
      </c>
      <c r="P59" s="14"/>
    </row>
    <row r="60" spans="2:16" x14ac:dyDescent="0.2">
      <c r="B60" s="15" t="s">
        <v>92</v>
      </c>
      <c r="C60" s="35">
        <v>2</v>
      </c>
      <c r="D60" s="35">
        <v>15</v>
      </c>
      <c r="E60">
        <f t="shared" si="0"/>
        <v>1316.433</v>
      </c>
      <c r="F60" s="22" t="s">
        <v>64</v>
      </c>
      <c r="G60" s="23">
        <v>9.9990099990099992</v>
      </c>
      <c r="H60" s="14"/>
      <c r="I60" s="14"/>
      <c r="J60" s="14"/>
      <c r="K60" s="14"/>
      <c r="L60" s="14"/>
      <c r="M60" s="14"/>
      <c r="N60" s="14"/>
      <c r="O60" s="23">
        <v>9.9990099990099992</v>
      </c>
      <c r="P60" s="14"/>
    </row>
    <row r="61" spans="2:16" x14ac:dyDescent="0.2">
      <c r="B61" s="15" t="s">
        <v>93</v>
      </c>
      <c r="C61" s="35">
        <v>2</v>
      </c>
      <c r="D61" s="35">
        <v>16</v>
      </c>
      <c r="E61">
        <f t="shared" si="0"/>
        <v>61824.81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">
      <c r="B62" s="15" t="s">
        <v>94</v>
      </c>
      <c r="C62" s="35">
        <v>2</v>
      </c>
      <c r="D62" s="35">
        <v>17</v>
      </c>
      <c r="E62">
        <f t="shared" si="0"/>
        <v>68064.800000000003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">
      <c r="B63" s="15" t="s">
        <v>95</v>
      </c>
      <c r="C63" s="35">
        <v>2</v>
      </c>
      <c r="D63" s="35">
        <v>18</v>
      </c>
      <c r="E63">
        <f t="shared" si="0"/>
        <v>451.48399999999998</v>
      </c>
      <c r="F63" s="24" t="s">
        <v>69</v>
      </c>
      <c r="G63" s="25">
        <v>6.1380061380060003</v>
      </c>
      <c r="H63" s="14"/>
      <c r="I63" s="14"/>
      <c r="J63" s="14"/>
      <c r="K63" s="25">
        <v>6.1380061380060003</v>
      </c>
      <c r="L63" s="14"/>
      <c r="M63" s="14"/>
      <c r="N63" s="14"/>
      <c r="O63" s="14"/>
      <c r="P63" s="14"/>
    </row>
    <row r="64" spans="2:16" x14ac:dyDescent="0.2">
      <c r="B64" s="15" t="s">
        <v>96</v>
      </c>
      <c r="C64" s="35">
        <v>2</v>
      </c>
      <c r="D64" s="35">
        <v>19</v>
      </c>
      <c r="E64">
        <f t="shared" si="0"/>
        <v>513.26599999999996</v>
      </c>
      <c r="F64" s="24" t="s">
        <v>69</v>
      </c>
      <c r="G64" s="25">
        <v>6.1380061380060003</v>
      </c>
      <c r="H64" s="14"/>
      <c r="I64" s="14"/>
      <c r="J64" s="14"/>
      <c r="K64" s="25">
        <v>6.1380061380060003</v>
      </c>
      <c r="L64" s="14"/>
      <c r="M64" s="14"/>
      <c r="N64" s="14"/>
      <c r="O64" s="14"/>
      <c r="P64" s="14"/>
    </row>
    <row r="65" spans="2:16" x14ac:dyDescent="0.2">
      <c r="B65" s="15" t="s">
        <v>97</v>
      </c>
      <c r="C65" s="35">
        <v>2</v>
      </c>
      <c r="D65" s="35">
        <v>20</v>
      </c>
      <c r="E65">
        <f t="shared" si="0"/>
        <v>10070.469999999999</v>
      </c>
      <c r="F65" s="26" t="s">
        <v>72</v>
      </c>
      <c r="G65" s="27">
        <v>6.1380061380060003</v>
      </c>
      <c r="H65" s="14"/>
      <c r="I65" s="14"/>
      <c r="J65" s="14"/>
      <c r="K65" s="14"/>
      <c r="L65" s="27">
        <v>6.1380061380060003</v>
      </c>
      <c r="M65" s="14"/>
      <c r="N65" s="14"/>
      <c r="O65" s="14"/>
      <c r="P65" s="14"/>
    </row>
    <row r="66" spans="2:16" x14ac:dyDescent="0.2">
      <c r="B66" s="15" t="s">
        <v>98</v>
      </c>
      <c r="C66" s="35">
        <v>2</v>
      </c>
      <c r="D66" s="35">
        <v>21</v>
      </c>
      <c r="E66">
        <f t="shared" si="0"/>
        <v>10990.08</v>
      </c>
      <c r="F66" s="26" t="s">
        <v>72</v>
      </c>
      <c r="G66" s="27">
        <v>6.1380061380060003</v>
      </c>
      <c r="H66" s="14"/>
      <c r="I66" s="14"/>
      <c r="J66" s="14"/>
      <c r="K66" s="14"/>
      <c r="L66" s="27">
        <v>6.1380061380060003</v>
      </c>
      <c r="M66" s="14"/>
      <c r="N66" s="14"/>
      <c r="O66" s="14"/>
      <c r="P66" s="14"/>
    </row>
    <row r="67" spans="2:16" x14ac:dyDescent="0.2">
      <c r="B67" s="15" t="s">
        <v>99</v>
      </c>
      <c r="C67" s="35">
        <v>2</v>
      </c>
      <c r="D67" s="35">
        <v>22</v>
      </c>
      <c r="E67">
        <f t="shared" si="0"/>
        <v>1373.462</v>
      </c>
      <c r="F67" s="14" t="s">
        <v>75</v>
      </c>
      <c r="G67" s="14"/>
      <c r="H67" s="14"/>
      <c r="I67" s="14"/>
      <c r="J67" s="14"/>
      <c r="K67" s="25">
        <v>0.17325017325020001</v>
      </c>
      <c r="L67" s="27">
        <v>0.17325017325020001</v>
      </c>
      <c r="M67" s="14"/>
      <c r="N67" s="14"/>
      <c r="O67" s="14"/>
      <c r="P67" s="28">
        <v>6.1380061380060003</v>
      </c>
    </row>
    <row r="68" spans="2:16" x14ac:dyDescent="0.2">
      <c r="B68" s="15" t="s">
        <v>100</v>
      </c>
      <c r="C68" s="35">
        <v>2</v>
      </c>
      <c r="D68" s="35">
        <v>23</v>
      </c>
      <c r="E68">
        <f t="shared" si="0"/>
        <v>969.50300000000004</v>
      </c>
      <c r="F68" s="14" t="s">
        <v>75</v>
      </c>
      <c r="G68" s="14"/>
      <c r="H68" s="14"/>
      <c r="I68" s="14"/>
      <c r="J68" s="14"/>
      <c r="K68" s="25">
        <v>0.17325017325020001</v>
      </c>
      <c r="L68" s="27">
        <v>0.17325017325020001</v>
      </c>
      <c r="M68" s="14"/>
      <c r="N68" s="14"/>
      <c r="O68" s="14"/>
      <c r="P68" s="28">
        <v>6.1380061380060003</v>
      </c>
    </row>
    <row r="69" spans="2:16" x14ac:dyDescent="0.2">
      <c r="B69" s="15" t="s">
        <v>101</v>
      </c>
      <c r="C69" s="35">
        <v>2</v>
      </c>
      <c r="D69" s="35">
        <v>24</v>
      </c>
      <c r="E69">
        <f t="shared" si="0"/>
        <v>2.3759999999999999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2:16" x14ac:dyDescent="0.2">
      <c r="B70" s="15" t="s">
        <v>102</v>
      </c>
      <c r="C70" s="35">
        <v>3</v>
      </c>
      <c r="D70" s="35">
        <v>1</v>
      </c>
      <c r="E70">
        <f t="shared" si="0"/>
        <v>52719.09</v>
      </c>
      <c r="F70" s="16" t="s">
        <v>47</v>
      </c>
      <c r="G70" s="17">
        <v>49.005049005049997</v>
      </c>
      <c r="H70" s="17">
        <v>49.005049005049997</v>
      </c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15" t="s">
        <v>103</v>
      </c>
      <c r="C71" s="35">
        <v>3</v>
      </c>
      <c r="D71" s="35">
        <v>2</v>
      </c>
      <c r="E71">
        <f t="shared" si="0"/>
        <v>38390.410000000003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15" t="s">
        <v>104</v>
      </c>
      <c r="C72" s="35">
        <v>3</v>
      </c>
      <c r="D72" s="35">
        <v>3</v>
      </c>
      <c r="E72">
        <f t="shared" si="0"/>
        <v>34880.720000000001</v>
      </c>
      <c r="F72" s="16" t="s">
        <v>47</v>
      </c>
      <c r="G72" s="17">
        <v>49.005049005049997</v>
      </c>
      <c r="H72" s="17">
        <v>49.005049005049997</v>
      </c>
      <c r="I72" s="14"/>
      <c r="J72" s="14"/>
      <c r="K72" s="14"/>
      <c r="L72" s="14"/>
      <c r="M72" s="14"/>
      <c r="N72" s="14"/>
      <c r="O72" s="14"/>
      <c r="P72" s="14"/>
    </row>
    <row r="73" spans="2:16" x14ac:dyDescent="0.2">
      <c r="B73" s="15" t="s">
        <v>105</v>
      </c>
      <c r="C73" s="35">
        <v>3</v>
      </c>
      <c r="D73" s="35">
        <v>4</v>
      </c>
      <c r="E73">
        <f t="shared" si="0"/>
        <v>45454.95</v>
      </c>
      <c r="F73" s="18" t="s">
        <v>51</v>
      </c>
      <c r="G73" s="19">
        <v>22.727863061379999</v>
      </c>
      <c r="H73" s="14"/>
      <c r="I73" s="19">
        <v>22.727863061379999</v>
      </c>
      <c r="J73" s="14"/>
      <c r="K73" s="14"/>
      <c r="L73" s="14"/>
      <c r="M73" s="14"/>
      <c r="N73" s="14"/>
      <c r="O73" s="14"/>
      <c r="P73" s="14"/>
    </row>
    <row r="74" spans="2:16" x14ac:dyDescent="0.2">
      <c r="B74" s="15" t="s">
        <v>106</v>
      </c>
      <c r="C74" s="35">
        <v>3</v>
      </c>
      <c r="D74" s="35">
        <v>5</v>
      </c>
      <c r="E74">
        <f t="shared" si="0"/>
        <v>80292.89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15" t="s">
        <v>107</v>
      </c>
      <c r="C75" s="35">
        <v>3</v>
      </c>
      <c r="D75" s="35">
        <v>6</v>
      </c>
      <c r="E75">
        <f t="shared" si="0"/>
        <v>66413.320000000007</v>
      </c>
      <c r="F75" s="18" t="s">
        <v>51</v>
      </c>
      <c r="G75" s="19">
        <v>22.727863061379999</v>
      </c>
      <c r="H75" s="14"/>
      <c r="I75" s="19">
        <v>22.727863061379999</v>
      </c>
      <c r="J75" s="14"/>
      <c r="K75" s="14"/>
      <c r="L75" s="14"/>
      <c r="M75" s="14"/>
      <c r="N75" s="14"/>
      <c r="O75" s="14"/>
      <c r="P75" s="14"/>
    </row>
    <row r="76" spans="2:16" x14ac:dyDescent="0.2">
      <c r="B76" s="15" t="s">
        <v>108</v>
      </c>
      <c r="C76" s="35">
        <v>3</v>
      </c>
      <c r="D76" s="35">
        <v>7</v>
      </c>
      <c r="E76">
        <f t="shared" si="0"/>
        <v>37420.910000000003</v>
      </c>
      <c r="F76" s="20" t="s">
        <v>55</v>
      </c>
      <c r="G76" s="21">
        <v>0.1980001980002</v>
      </c>
      <c r="H76" s="14"/>
      <c r="I76" s="14"/>
      <c r="J76" s="21">
        <v>0.1980001980002</v>
      </c>
      <c r="K76" s="14"/>
      <c r="L76" s="14"/>
      <c r="M76" s="14"/>
      <c r="N76" s="14"/>
      <c r="O76" s="14"/>
      <c r="P76" s="14"/>
    </row>
    <row r="77" spans="2:16" x14ac:dyDescent="0.2">
      <c r="B77" s="15" t="s">
        <v>109</v>
      </c>
      <c r="C77" s="35">
        <v>3</v>
      </c>
      <c r="D77" s="35">
        <v>8</v>
      </c>
      <c r="E77">
        <f t="shared" si="0"/>
        <v>37542.089999999997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15" t="s">
        <v>110</v>
      </c>
      <c r="C78" s="35">
        <v>3</v>
      </c>
      <c r="D78" s="35">
        <v>9</v>
      </c>
      <c r="E78">
        <f t="shared" si="0"/>
        <v>64455.31</v>
      </c>
      <c r="F78" s="20" t="s">
        <v>55</v>
      </c>
      <c r="G78" s="21">
        <v>0.1980001980002</v>
      </c>
      <c r="H78" s="14"/>
      <c r="I78" s="14"/>
      <c r="J78" s="21">
        <v>0.1980001980002</v>
      </c>
      <c r="K78" s="14"/>
      <c r="L78" s="14"/>
      <c r="M78" s="14"/>
      <c r="N78" s="14"/>
      <c r="O78" s="14"/>
      <c r="P78" s="14"/>
    </row>
    <row r="79" spans="2:16" x14ac:dyDescent="0.2">
      <c r="B79" s="15" t="s">
        <v>111</v>
      </c>
      <c r="C79" s="35">
        <v>3</v>
      </c>
      <c r="D79" s="35">
        <v>10</v>
      </c>
      <c r="E79">
        <f t="shared" si="0"/>
        <v>35648.239999999998</v>
      </c>
      <c r="F79" s="14" t="s">
        <v>59</v>
      </c>
      <c r="G79" s="14"/>
      <c r="H79" s="17">
        <v>48.851350877889999</v>
      </c>
      <c r="I79" s="19">
        <v>22.753456120429998</v>
      </c>
      <c r="J79" s="14"/>
      <c r="K79" s="14"/>
      <c r="L79" s="14"/>
      <c r="M79" s="14"/>
      <c r="N79" s="14"/>
      <c r="O79" s="14"/>
      <c r="P79" s="14"/>
    </row>
    <row r="80" spans="2:16" x14ac:dyDescent="0.2">
      <c r="B80" s="15" t="s">
        <v>112</v>
      </c>
      <c r="C80" s="35">
        <v>3</v>
      </c>
      <c r="D80" s="35">
        <v>11</v>
      </c>
      <c r="E80">
        <f t="shared" si="0"/>
        <v>62570.95</v>
      </c>
      <c r="F80" s="14" t="s">
        <v>59</v>
      </c>
      <c r="G80" s="14"/>
      <c r="H80" s="17">
        <v>48.851350877889999</v>
      </c>
      <c r="I80" s="19">
        <v>22.753456120429998</v>
      </c>
      <c r="J80" s="14"/>
      <c r="K80" s="14"/>
      <c r="L80" s="14"/>
      <c r="M80" s="14"/>
      <c r="N80" s="14"/>
      <c r="O80" s="14"/>
      <c r="P80" s="14"/>
    </row>
    <row r="81" spans="2:16" x14ac:dyDescent="0.2">
      <c r="B81" s="15" t="s">
        <v>113</v>
      </c>
      <c r="C81" s="35">
        <v>3</v>
      </c>
      <c r="D81" s="35">
        <v>12</v>
      </c>
      <c r="E81">
        <f t="shared" si="0"/>
        <v>48959.89</v>
      </c>
      <c r="F81" s="14" t="s">
        <v>59</v>
      </c>
      <c r="G81" s="14"/>
      <c r="H81" s="17">
        <v>49.005049005049997</v>
      </c>
      <c r="I81" s="14"/>
      <c r="J81" s="21">
        <v>0.1980001980002</v>
      </c>
      <c r="K81" s="14"/>
      <c r="L81" s="14"/>
      <c r="M81" s="14"/>
      <c r="N81" s="14"/>
      <c r="O81" s="14"/>
      <c r="P81" s="14"/>
    </row>
    <row r="82" spans="2:16" x14ac:dyDescent="0.2">
      <c r="B82" s="15" t="s">
        <v>114</v>
      </c>
      <c r="C82" s="35">
        <v>3</v>
      </c>
      <c r="D82" s="35">
        <v>13</v>
      </c>
      <c r="E82">
        <f t="shared" si="0"/>
        <v>34973.39</v>
      </c>
      <c r="F82" s="14" t="s">
        <v>59</v>
      </c>
      <c r="G82" s="14"/>
      <c r="H82" s="17">
        <v>49.005049005049997</v>
      </c>
      <c r="I82" s="14"/>
      <c r="J82" s="21">
        <v>0.1980001980002</v>
      </c>
      <c r="K82" s="14"/>
      <c r="L82" s="14"/>
      <c r="M82" s="14"/>
      <c r="N82" s="14"/>
      <c r="O82" s="14"/>
      <c r="P82" s="14"/>
    </row>
    <row r="83" spans="2:16" x14ac:dyDescent="0.2">
      <c r="B83" s="15" t="s">
        <v>115</v>
      </c>
      <c r="C83" s="35">
        <v>3</v>
      </c>
      <c r="D83" s="35">
        <v>14</v>
      </c>
      <c r="E83">
        <f t="shared" si="0"/>
        <v>831.68100000000004</v>
      </c>
      <c r="F83" s="22" t="s">
        <v>64</v>
      </c>
      <c r="G83" s="23">
        <v>9.9990099990099992</v>
      </c>
      <c r="H83" s="14"/>
      <c r="I83" s="14"/>
      <c r="J83" s="14"/>
      <c r="K83" s="14"/>
      <c r="L83" s="14"/>
      <c r="M83" s="14"/>
      <c r="N83" s="14"/>
      <c r="O83" s="23">
        <v>9.9990099990099992</v>
      </c>
      <c r="P83" s="14"/>
    </row>
    <row r="84" spans="2:16" x14ac:dyDescent="0.2">
      <c r="B84" s="15" t="s">
        <v>116</v>
      </c>
      <c r="C84" s="35">
        <v>3</v>
      </c>
      <c r="D84" s="35">
        <v>15</v>
      </c>
      <c r="E84">
        <f t="shared" si="0"/>
        <v>874.45299999999997</v>
      </c>
      <c r="F84" s="22" t="s">
        <v>64</v>
      </c>
      <c r="G84" s="23">
        <v>9.9990099990099992</v>
      </c>
      <c r="H84" s="14"/>
      <c r="I84" s="14"/>
      <c r="J84" s="14"/>
      <c r="K84" s="14"/>
      <c r="L84" s="14"/>
      <c r="M84" s="14"/>
      <c r="N84" s="14"/>
      <c r="O84" s="23">
        <v>9.9990099990099992</v>
      </c>
      <c r="P84" s="14"/>
    </row>
    <row r="85" spans="2:16" x14ac:dyDescent="0.2">
      <c r="B85" s="15" t="s">
        <v>117</v>
      </c>
      <c r="C85" s="35">
        <v>3</v>
      </c>
      <c r="D85" s="35">
        <v>16</v>
      </c>
      <c r="E85">
        <f t="shared" si="0"/>
        <v>51143.65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2:16" x14ac:dyDescent="0.2">
      <c r="B86" s="15" t="s">
        <v>118</v>
      </c>
      <c r="C86" s="35">
        <v>3</v>
      </c>
      <c r="D86" s="35">
        <v>17</v>
      </c>
      <c r="E86">
        <f t="shared" si="0"/>
        <v>56364.23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2:16" x14ac:dyDescent="0.2">
      <c r="B87" s="15" t="s">
        <v>119</v>
      </c>
      <c r="C87" s="35">
        <v>3</v>
      </c>
      <c r="D87" s="35">
        <v>18</v>
      </c>
      <c r="E87">
        <f t="shared" ref="E87:E150" si="1">INDEX($A$1:$Y$17,MATCH(C87,$A$1:$A$17,0),MATCH(D87,$A$1:$Y$1,0))</f>
        <v>13549.28</v>
      </c>
      <c r="F87" s="24" t="s">
        <v>69</v>
      </c>
      <c r="G87" s="25">
        <v>1.8810018810019999</v>
      </c>
      <c r="H87" s="14"/>
      <c r="I87" s="14"/>
      <c r="J87" s="14"/>
      <c r="K87" s="25">
        <v>1.8810018810019999</v>
      </c>
      <c r="L87" s="14"/>
      <c r="M87" s="14"/>
      <c r="N87" s="14"/>
      <c r="O87" s="14"/>
      <c r="P87" s="14"/>
    </row>
    <row r="88" spans="2:16" x14ac:dyDescent="0.2">
      <c r="B88" s="15" t="s">
        <v>120</v>
      </c>
      <c r="C88" s="35">
        <v>3</v>
      </c>
      <c r="D88" s="35">
        <v>19</v>
      </c>
      <c r="E88">
        <f t="shared" si="1"/>
        <v>33131.81</v>
      </c>
      <c r="F88" s="24" t="s">
        <v>69</v>
      </c>
      <c r="G88" s="25">
        <v>1.8810018810019999</v>
      </c>
      <c r="H88" s="14"/>
      <c r="I88" s="14"/>
      <c r="J88" s="14"/>
      <c r="K88" s="25">
        <v>1.8810018810019999</v>
      </c>
      <c r="L88" s="14"/>
      <c r="M88" s="14"/>
      <c r="N88" s="14"/>
      <c r="O88" s="14"/>
      <c r="P88" s="14"/>
    </row>
    <row r="89" spans="2:16" x14ac:dyDescent="0.2">
      <c r="B89" s="15" t="s">
        <v>121</v>
      </c>
      <c r="C89" s="35">
        <v>3</v>
      </c>
      <c r="D89" s="35">
        <v>20</v>
      </c>
      <c r="E89">
        <f t="shared" si="1"/>
        <v>22044.31</v>
      </c>
      <c r="F89" s="26" t="s">
        <v>72</v>
      </c>
      <c r="G89" s="27">
        <v>1.8810018810019999</v>
      </c>
      <c r="H89" s="14"/>
      <c r="I89" s="14"/>
      <c r="J89" s="14"/>
      <c r="K89" s="14"/>
      <c r="L89" s="27">
        <v>1.8810018810019999</v>
      </c>
      <c r="M89" s="14"/>
      <c r="N89" s="14"/>
      <c r="O89" s="14"/>
      <c r="P89" s="14"/>
    </row>
    <row r="90" spans="2:16" x14ac:dyDescent="0.2">
      <c r="B90" s="15" t="s">
        <v>122</v>
      </c>
      <c r="C90" s="35">
        <v>3</v>
      </c>
      <c r="D90" s="35">
        <v>21</v>
      </c>
      <c r="E90">
        <f t="shared" si="1"/>
        <v>21723.52</v>
      </c>
      <c r="F90" s="26" t="s">
        <v>72</v>
      </c>
      <c r="G90" s="27">
        <v>1.8810018810019999</v>
      </c>
      <c r="H90" s="14"/>
      <c r="I90" s="14"/>
      <c r="J90" s="14"/>
      <c r="K90" s="14"/>
      <c r="L90" s="27">
        <v>1.8810018810019999</v>
      </c>
      <c r="M90" s="14"/>
      <c r="N90" s="14"/>
      <c r="O90" s="14"/>
      <c r="P90" s="14"/>
    </row>
    <row r="91" spans="2:16" x14ac:dyDescent="0.2">
      <c r="B91" s="15" t="s">
        <v>123</v>
      </c>
      <c r="C91" s="35">
        <v>3</v>
      </c>
      <c r="D91" s="35">
        <v>22</v>
      </c>
      <c r="E91">
        <f t="shared" si="1"/>
        <v>1147.72</v>
      </c>
      <c r="F91" s="14" t="s">
        <v>75</v>
      </c>
      <c r="G91" s="14"/>
      <c r="H91" s="14"/>
      <c r="I91" s="14"/>
      <c r="J91" s="14"/>
      <c r="K91" s="25">
        <v>0.17325017325020001</v>
      </c>
      <c r="L91" s="27">
        <v>0.17325017325020001</v>
      </c>
      <c r="M91" s="14"/>
      <c r="N91" s="14"/>
      <c r="O91" s="14"/>
      <c r="P91" s="28">
        <v>1.8810018810019999</v>
      </c>
    </row>
    <row r="92" spans="2:16" x14ac:dyDescent="0.2">
      <c r="B92" s="15" t="s">
        <v>124</v>
      </c>
      <c r="C92" s="35">
        <v>3</v>
      </c>
      <c r="D92" s="35">
        <v>23</v>
      </c>
      <c r="E92">
        <f t="shared" si="1"/>
        <v>1166.73</v>
      </c>
      <c r="F92" s="14" t="s">
        <v>75</v>
      </c>
      <c r="G92" s="14"/>
      <c r="H92" s="14"/>
      <c r="I92" s="14"/>
      <c r="J92" s="14"/>
      <c r="K92" s="25">
        <v>0.17325017325020001</v>
      </c>
      <c r="L92" s="27">
        <v>0.17325017325020001</v>
      </c>
      <c r="M92" s="14"/>
      <c r="N92" s="14"/>
      <c r="O92" s="14"/>
      <c r="P92" s="28">
        <v>1.8810018810019999</v>
      </c>
    </row>
    <row r="93" spans="2:16" x14ac:dyDescent="0.2">
      <c r="B93" s="15" t="s">
        <v>125</v>
      </c>
      <c r="C93" s="35">
        <v>3</v>
      </c>
      <c r="D93" s="35">
        <v>24</v>
      </c>
      <c r="E93">
        <f t="shared" si="1"/>
        <v>7.1289999999999996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2:16" x14ac:dyDescent="0.2">
      <c r="B94" s="15" t="s">
        <v>126</v>
      </c>
      <c r="C94" s="35">
        <v>4</v>
      </c>
      <c r="D94" s="35">
        <v>1</v>
      </c>
      <c r="E94">
        <f t="shared" si="1"/>
        <v>43839.11</v>
      </c>
      <c r="F94" s="16" t="s">
        <v>47</v>
      </c>
      <c r="G94" s="17">
        <v>10.89001089001</v>
      </c>
      <c r="H94" s="17">
        <v>10.89001089001</v>
      </c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15" t="s">
        <v>127</v>
      </c>
      <c r="C95" s="35">
        <v>4</v>
      </c>
      <c r="D95" s="35">
        <v>2</v>
      </c>
      <c r="E95">
        <f t="shared" si="1"/>
        <v>36838.730000000003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15" t="s">
        <v>128</v>
      </c>
      <c r="C96" s="35">
        <v>4</v>
      </c>
      <c r="D96" s="35">
        <v>3</v>
      </c>
      <c r="E96">
        <f t="shared" si="1"/>
        <v>35961.9</v>
      </c>
      <c r="F96" s="16" t="s">
        <v>47</v>
      </c>
      <c r="G96" s="17">
        <v>10.89001089001</v>
      </c>
      <c r="H96" s="17">
        <v>10.89001089001</v>
      </c>
      <c r="I96" s="14"/>
      <c r="J96" s="14"/>
      <c r="K96" s="14"/>
      <c r="L96" s="14"/>
      <c r="M96" s="14"/>
      <c r="N96" s="14"/>
      <c r="O96" s="14"/>
      <c r="P96" s="14"/>
    </row>
    <row r="97" spans="2:16" x14ac:dyDescent="0.2">
      <c r="B97" s="15" t="s">
        <v>129</v>
      </c>
      <c r="C97" s="35">
        <v>4</v>
      </c>
      <c r="D97" s="35">
        <v>4</v>
      </c>
      <c r="E97">
        <f t="shared" si="1"/>
        <v>39447.83</v>
      </c>
      <c r="F97" s="18" t="s">
        <v>51</v>
      </c>
      <c r="G97" s="19">
        <v>4.8051529543260001</v>
      </c>
      <c r="H97" s="14"/>
      <c r="I97" s="19">
        <v>4.8051529543260001</v>
      </c>
      <c r="J97" s="14"/>
      <c r="K97" s="14"/>
      <c r="L97" s="14"/>
      <c r="M97" s="14"/>
      <c r="N97" s="14"/>
      <c r="O97" s="14"/>
      <c r="P97" s="14"/>
    </row>
    <row r="98" spans="2:16" x14ac:dyDescent="0.2">
      <c r="B98" s="15" t="s">
        <v>130</v>
      </c>
      <c r="C98" s="35">
        <v>4</v>
      </c>
      <c r="D98" s="35">
        <v>5</v>
      </c>
      <c r="E98">
        <f t="shared" si="1"/>
        <v>44245.45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15" t="s">
        <v>131</v>
      </c>
      <c r="C99" s="35">
        <v>4</v>
      </c>
      <c r="D99" s="35">
        <v>6</v>
      </c>
      <c r="E99">
        <f t="shared" si="1"/>
        <v>62749.17</v>
      </c>
      <c r="F99" s="18" t="s">
        <v>51</v>
      </c>
      <c r="G99" s="19">
        <v>4.8051529543260001</v>
      </c>
      <c r="H99" s="14"/>
      <c r="I99" s="19">
        <v>4.8051529543260001</v>
      </c>
      <c r="J99" s="14"/>
      <c r="K99" s="14"/>
      <c r="L99" s="14"/>
      <c r="M99" s="14"/>
      <c r="N99" s="14"/>
      <c r="O99" s="14"/>
      <c r="P99" s="14"/>
    </row>
    <row r="100" spans="2:16" x14ac:dyDescent="0.2">
      <c r="B100" s="15" t="s">
        <v>132</v>
      </c>
      <c r="C100" s="35">
        <v>4</v>
      </c>
      <c r="D100" s="35">
        <v>7</v>
      </c>
      <c r="E100">
        <f t="shared" si="1"/>
        <v>63773.32</v>
      </c>
      <c r="F100" s="20" t="s">
        <v>55</v>
      </c>
      <c r="G100" s="21">
        <v>6.4350064350059993E-2</v>
      </c>
      <c r="H100" s="14"/>
      <c r="I100" s="14"/>
      <c r="J100" s="21">
        <v>6.4350064350059993E-2</v>
      </c>
      <c r="K100" s="14"/>
      <c r="L100" s="14"/>
      <c r="M100" s="14"/>
      <c r="N100" s="14"/>
      <c r="O100" s="14"/>
      <c r="P100" s="14"/>
    </row>
    <row r="101" spans="2:16" x14ac:dyDescent="0.2">
      <c r="B101" s="15" t="s">
        <v>133</v>
      </c>
      <c r="C101" s="35">
        <v>4</v>
      </c>
      <c r="D101" s="35">
        <v>8</v>
      </c>
      <c r="E101">
        <f t="shared" si="1"/>
        <v>59850.16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15" t="s">
        <v>134</v>
      </c>
      <c r="C102" s="35">
        <v>4</v>
      </c>
      <c r="D102" s="35">
        <v>9</v>
      </c>
      <c r="E102">
        <f t="shared" si="1"/>
        <v>53199.09</v>
      </c>
      <c r="F102" s="20" t="s">
        <v>55</v>
      </c>
      <c r="G102" s="21">
        <v>6.4350064350059993E-2</v>
      </c>
      <c r="H102" s="14"/>
      <c r="I102" s="14"/>
      <c r="J102" s="21">
        <v>6.4350064350059993E-2</v>
      </c>
      <c r="K102" s="14"/>
      <c r="L102" s="14"/>
      <c r="M102" s="14"/>
      <c r="N102" s="14"/>
      <c r="O102" s="14"/>
      <c r="P102" s="14"/>
    </row>
    <row r="103" spans="2:16" x14ac:dyDescent="0.2">
      <c r="B103" s="15" t="s">
        <v>135</v>
      </c>
      <c r="C103" s="35">
        <v>4</v>
      </c>
      <c r="D103" s="35">
        <v>10</v>
      </c>
      <c r="E103">
        <f t="shared" si="1"/>
        <v>59011.360000000001</v>
      </c>
      <c r="F103" s="14" t="s">
        <v>59</v>
      </c>
      <c r="G103" s="14"/>
      <c r="H103" s="17">
        <v>10.80339220202</v>
      </c>
      <c r="I103" s="19">
        <v>4.8662236179520004</v>
      </c>
      <c r="J103" s="14"/>
      <c r="K103" s="14"/>
      <c r="L103" s="14"/>
      <c r="M103" s="14"/>
      <c r="N103" s="14"/>
      <c r="O103" s="14"/>
      <c r="P103" s="14"/>
    </row>
    <row r="104" spans="2:16" x14ac:dyDescent="0.2">
      <c r="B104" s="15" t="s">
        <v>136</v>
      </c>
      <c r="C104" s="35">
        <v>4</v>
      </c>
      <c r="D104" s="35">
        <v>11</v>
      </c>
      <c r="E104">
        <f t="shared" si="1"/>
        <v>39203.08</v>
      </c>
      <c r="F104" s="14" t="s">
        <v>59</v>
      </c>
      <c r="G104" s="14"/>
      <c r="H104" s="17">
        <v>10.80339220202</v>
      </c>
      <c r="I104" s="19">
        <v>4.8662236179520004</v>
      </c>
      <c r="J104" s="14"/>
      <c r="K104" s="14"/>
      <c r="L104" s="14"/>
      <c r="M104" s="14"/>
      <c r="N104" s="14"/>
      <c r="O104" s="14"/>
      <c r="P104" s="14"/>
    </row>
    <row r="105" spans="2:16" x14ac:dyDescent="0.2">
      <c r="B105" s="15" t="s">
        <v>137</v>
      </c>
      <c r="C105" s="35">
        <v>4</v>
      </c>
      <c r="D105" s="35">
        <v>12</v>
      </c>
      <c r="E105">
        <f t="shared" si="1"/>
        <v>59229.97</v>
      </c>
      <c r="F105" s="14" t="s">
        <v>59</v>
      </c>
      <c r="G105" s="14"/>
      <c r="H105" s="17">
        <v>10.89001089001</v>
      </c>
      <c r="I105" s="14"/>
      <c r="J105" s="21">
        <v>6.4350064350059993E-2</v>
      </c>
      <c r="K105" s="14"/>
      <c r="L105" s="14"/>
      <c r="M105" s="14"/>
      <c r="N105" s="14"/>
      <c r="O105" s="14"/>
      <c r="P105" s="14"/>
    </row>
    <row r="106" spans="2:16" x14ac:dyDescent="0.2">
      <c r="B106" s="15" t="s">
        <v>138</v>
      </c>
      <c r="C106" s="35">
        <v>4</v>
      </c>
      <c r="D106" s="35">
        <v>13</v>
      </c>
      <c r="E106">
        <f t="shared" si="1"/>
        <v>33495.370000000003</v>
      </c>
      <c r="F106" s="14" t="s">
        <v>59</v>
      </c>
      <c r="G106" s="14"/>
      <c r="H106" s="17">
        <v>10.89001089001</v>
      </c>
      <c r="I106" s="14"/>
      <c r="J106" s="21">
        <v>6.4350064350059993E-2</v>
      </c>
      <c r="K106" s="14"/>
      <c r="L106" s="14"/>
      <c r="M106" s="14"/>
      <c r="N106" s="14"/>
      <c r="O106" s="14"/>
      <c r="P106" s="14"/>
    </row>
    <row r="107" spans="2:16" x14ac:dyDescent="0.2">
      <c r="B107" s="15" t="s">
        <v>139</v>
      </c>
      <c r="C107" s="35">
        <v>4</v>
      </c>
      <c r="D107" s="35">
        <v>14</v>
      </c>
      <c r="E107">
        <f t="shared" si="1"/>
        <v>748.51300000000003</v>
      </c>
      <c r="F107" s="22" t="s">
        <v>64</v>
      </c>
      <c r="G107" s="23">
        <v>9.9990099990099992</v>
      </c>
      <c r="H107" s="14"/>
      <c r="I107" s="14"/>
      <c r="J107" s="14"/>
      <c r="K107" s="14"/>
      <c r="L107" s="14"/>
      <c r="M107" s="14"/>
      <c r="N107" s="14"/>
      <c r="O107" s="23">
        <v>9.9990099990099992</v>
      </c>
      <c r="P107" s="14"/>
    </row>
    <row r="108" spans="2:16" x14ac:dyDescent="0.2">
      <c r="B108" s="15" t="s">
        <v>140</v>
      </c>
      <c r="C108" s="35">
        <v>4</v>
      </c>
      <c r="D108" s="35">
        <v>15</v>
      </c>
      <c r="E108">
        <f t="shared" si="1"/>
        <v>8770.6740000000009</v>
      </c>
      <c r="F108" s="22" t="s">
        <v>64</v>
      </c>
      <c r="G108" s="23">
        <v>9.9990099990099992</v>
      </c>
      <c r="H108" s="14"/>
      <c r="I108" s="14"/>
      <c r="J108" s="14"/>
      <c r="K108" s="14"/>
      <c r="L108" s="14"/>
      <c r="M108" s="14"/>
      <c r="N108" s="14"/>
      <c r="O108" s="23">
        <v>9.9990099990099992</v>
      </c>
      <c r="P108" s="14"/>
    </row>
    <row r="109" spans="2:16" x14ac:dyDescent="0.2">
      <c r="B109" s="15" t="s">
        <v>141</v>
      </c>
      <c r="C109" s="35">
        <v>4</v>
      </c>
      <c r="D109" s="35">
        <v>16</v>
      </c>
      <c r="E109">
        <f t="shared" si="1"/>
        <v>53584.04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2:16" x14ac:dyDescent="0.2">
      <c r="B110" s="15" t="s">
        <v>142</v>
      </c>
      <c r="C110" s="35">
        <v>4</v>
      </c>
      <c r="D110" s="35">
        <v>17</v>
      </c>
      <c r="E110">
        <f t="shared" si="1"/>
        <v>42401.49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2:16" x14ac:dyDescent="0.2">
      <c r="B111" s="15" t="s">
        <v>143</v>
      </c>
      <c r="C111" s="35">
        <v>4</v>
      </c>
      <c r="D111" s="35">
        <v>18</v>
      </c>
      <c r="E111">
        <f t="shared" si="1"/>
        <v>51286.22</v>
      </c>
      <c r="F111" s="24" t="s">
        <v>69</v>
      </c>
      <c r="G111" s="25">
        <v>0.5742005742006</v>
      </c>
      <c r="H111" s="14"/>
      <c r="I111" s="14"/>
      <c r="J111" s="14"/>
      <c r="K111" s="25">
        <v>0.5742005742006</v>
      </c>
      <c r="L111" s="14"/>
      <c r="M111" s="14"/>
      <c r="N111" s="14"/>
      <c r="O111" s="14"/>
      <c r="P111" s="14"/>
    </row>
    <row r="112" spans="2:16" x14ac:dyDescent="0.2">
      <c r="B112" s="15" t="s">
        <v>144</v>
      </c>
      <c r="C112" s="35">
        <v>4</v>
      </c>
      <c r="D112" s="35">
        <v>19</v>
      </c>
      <c r="E112">
        <f t="shared" si="1"/>
        <v>36584.47</v>
      </c>
      <c r="F112" s="24" t="s">
        <v>69</v>
      </c>
      <c r="G112" s="25">
        <v>0.5742005742006</v>
      </c>
      <c r="H112" s="14"/>
      <c r="I112" s="14"/>
      <c r="J112" s="14"/>
      <c r="K112" s="25">
        <v>0.5742005742006</v>
      </c>
      <c r="L112" s="14"/>
      <c r="M112" s="14"/>
      <c r="N112" s="14"/>
      <c r="O112" s="14"/>
      <c r="P112" s="14"/>
    </row>
    <row r="113" spans="2:16" x14ac:dyDescent="0.2">
      <c r="B113" s="15" t="s">
        <v>145</v>
      </c>
      <c r="C113" s="35">
        <v>4</v>
      </c>
      <c r="D113" s="35">
        <v>20</v>
      </c>
      <c r="E113">
        <f t="shared" si="1"/>
        <v>22122.720000000001</v>
      </c>
      <c r="F113" s="26" t="s">
        <v>72</v>
      </c>
      <c r="G113" s="27">
        <v>0.5742005742006</v>
      </c>
      <c r="H113" s="14"/>
      <c r="I113" s="14"/>
      <c r="J113" s="14"/>
      <c r="K113" s="14"/>
      <c r="L113" s="27">
        <v>0.5742005742006</v>
      </c>
      <c r="M113" s="14"/>
      <c r="N113" s="14"/>
      <c r="O113" s="14"/>
      <c r="P113" s="14"/>
    </row>
    <row r="114" spans="2:16" x14ac:dyDescent="0.2">
      <c r="B114" s="15" t="s">
        <v>146</v>
      </c>
      <c r="C114" s="35">
        <v>4</v>
      </c>
      <c r="D114" s="35">
        <v>21</v>
      </c>
      <c r="E114">
        <f t="shared" si="1"/>
        <v>20932.23</v>
      </c>
      <c r="F114" s="26" t="s">
        <v>72</v>
      </c>
      <c r="G114" s="27">
        <v>0.5742005742006</v>
      </c>
      <c r="H114" s="14"/>
      <c r="I114" s="14"/>
      <c r="J114" s="14"/>
      <c r="K114" s="14"/>
      <c r="L114" s="27">
        <v>0.5742005742006</v>
      </c>
      <c r="M114" s="14"/>
      <c r="N114" s="14"/>
      <c r="O114" s="14"/>
      <c r="P114" s="14"/>
    </row>
    <row r="115" spans="2:16" x14ac:dyDescent="0.2">
      <c r="B115" s="15" t="s">
        <v>147</v>
      </c>
      <c r="C115" s="35">
        <v>4</v>
      </c>
      <c r="D115" s="35">
        <v>22</v>
      </c>
      <c r="E115">
        <f t="shared" si="1"/>
        <v>1233.2650000000001</v>
      </c>
      <c r="F115" s="14" t="s">
        <v>75</v>
      </c>
      <c r="G115" s="14"/>
      <c r="H115" s="14"/>
      <c r="I115" s="14"/>
      <c r="J115" s="14"/>
      <c r="K115" s="25">
        <v>0.17325017325020001</v>
      </c>
      <c r="L115" s="27">
        <v>0.17325017325020001</v>
      </c>
      <c r="M115" s="14"/>
      <c r="N115" s="14"/>
      <c r="O115" s="14"/>
      <c r="P115" s="28">
        <v>0.5742005742006</v>
      </c>
    </row>
    <row r="116" spans="2:16" x14ac:dyDescent="0.2">
      <c r="B116" s="15" t="s">
        <v>148</v>
      </c>
      <c r="C116" s="35">
        <v>4</v>
      </c>
      <c r="D116" s="35">
        <v>23</v>
      </c>
      <c r="E116">
        <f t="shared" si="1"/>
        <v>1684.749</v>
      </c>
      <c r="F116" s="14" t="s">
        <v>75</v>
      </c>
      <c r="G116" s="14"/>
      <c r="H116" s="14"/>
      <c r="I116" s="14"/>
      <c r="J116" s="14"/>
      <c r="K116" s="25">
        <v>0.17325017325020001</v>
      </c>
      <c r="L116" s="27">
        <v>0.17325017325020001</v>
      </c>
      <c r="M116" s="14"/>
      <c r="N116" s="14"/>
      <c r="O116" s="14"/>
      <c r="P116" s="28">
        <v>0.5742005742006</v>
      </c>
    </row>
    <row r="117" spans="2:16" x14ac:dyDescent="0.2">
      <c r="B117" s="15" t="s">
        <v>149</v>
      </c>
      <c r="C117" s="35">
        <v>4</v>
      </c>
      <c r="D117" s="35">
        <v>24</v>
      </c>
      <c r="E117">
        <f t="shared" si="1"/>
        <v>19.010000000000002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2:16" x14ac:dyDescent="0.2">
      <c r="B118" s="15" t="s">
        <v>150</v>
      </c>
      <c r="C118" s="35">
        <v>5</v>
      </c>
      <c r="D118" s="35">
        <v>1</v>
      </c>
      <c r="E118">
        <f t="shared" si="1"/>
        <v>79805.77</v>
      </c>
      <c r="F118" s="16" t="s">
        <v>47</v>
      </c>
      <c r="G118" s="17">
        <v>2.4007524007519998</v>
      </c>
      <c r="H118" s="17">
        <v>2.4007524007519998</v>
      </c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15" t="s">
        <v>151</v>
      </c>
      <c r="C119" s="35">
        <v>5</v>
      </c>
      <c r="D119" s="35">
        <v>2</v>
      </c>
      <c r="E119">
        <f t="shared" si="1"/>
        <v>71543.600000000006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15" t="s">
        <v>152</v>
      </c>
      <c r="C120" s="35">
        <v>5</v>
      </c>
      <c r="D120" s="35">
        <v>3</v>
      </c>
      <c r="E120">
        <f t="shared" si="1"/>
        <v>65667.179999999993</v>
      </c>
      <c r="F120" s="16" t="s">
        <v>47</v>
      </c>
      <c r="G120" s="17">
        <v>2.4007524007519998</v>
      </c>
      <c r="H120" s="17">
        <v>2.4007524007519998</v>
      </c>
      <c r="I120" s="14"/>
      <c r="J120" s="14"/>
      <c r="K120" s="14"/>
      <c r="L120" s="14"/>
      <c r="M120" s="14"/>
      <c r="N120" s="14"/>
      <c r="O120" s="14"/>
      <c r="P120" s="14"/>
    </row>
    <row r="121" spans="2:16" x14ac:dyDescent="0.2">
      <c r="B121" s="15" t="s">
        <v>153</v>
      </c>
      <c r="C121" s="35">
        <v>5</v>
      </c>
      <c r="D121" s="35">
        <v>4</v>
      </c>
      <c r="E121">
        <f t="shared" si="1"/>
        <v>70961.429999999993</v>
      </c>
      <c r="F121" s="18" t="s">
        <v>51</v>
      </c>
      <c r="G121" s="19">
        <v>1.0389803438909999</v>
      </c>
      <c r="H121" s="14"/>
      <c r="I121" s="19">
        <v>1.0389803438909999</v>
      </c>
      <c r="J121" s="14"/>
      <c r="K121" s="14"/>
      <c r="L121" s="14"/>
      <c r="M121" s="14"/>
      <c r="N121" s="14"/>
      <c r="O121" s="14"/>
      <c r="P121" s="14"/>
    </row>
    <row r="122" spans="2:16" x14ac:dyDescent="0.2">
      <c r="B122" s="15" t="s">
        <v>154</v>
      </c>
      <c r="C122" s="35">
        <v>5</v>
      </c>
      <c r="D122" s="35">
        <v>5</v>
      </c>
      <c r="E122">
        <f t="shared" si="1"/>
        <v>73534.89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15" t="s">
        <v>155</v>
      </c>
      <c r="C123" s="35">
        <v>5</v>
      </c>
      <c r="D123" s="35">
        <v>6</v>
      </c>
      <c r="E123">
        <f t="shared" si="1"/>
        <v>50917.91</v>
      </c>
      <c r="F123" s="18" t="s">
        <v>51</v>
      </c>
      <c r="G123" s="19">
        <v>1.0389803438909999</v>
      </c>
      <c r="H123" s="14"/>
      <c r="I123" s="19">
        <v>1.0389803438909999</v>
      </c>
      <c r="J123" s="14"/>
      <c r="K123" s="14"/>
      <c r="L123" s="14"/>
      <c r="M123" s="14"/>
      <c r="N123" s="14"/>
      <c r="O123" s="14"/>
      <c r="P123" s="14"/>
    </row>
    <row r="124" spans="2:16" x14ac:dyDescent="0.2">
      <c r="B124" s="15" t="s">
        <v>156</v>
      </c>
      <c r="C124" s="35">
        <v>5</v>
      </c>
      <c r="D124" s="35">
        <v>7</v>
      </c>
      <c r="E124">
        <f t="shared" si="1"/>
        <v>65681.440000000002</v>
      </c>
      <c r="F124" s="20" t="s">
        <v>55</v>
      </c>
      <c r="G124" s="21">
        <v>2.079002079002E-2</v>
      </c>
      <c r="H124" s="14"/>
      <c r="I124" s="14"/>
      <c r="J124" s="21">
        <v>2.079002079002E-2</v>
      </c>
      <c r="K124" s="14"/>
      <c r="L124" s="14"/>
      <c r="M124" s="14"/>
      <c r="N124" s="14"/>
      <c r="O124" s="14"/>
      <c r="P124" s="14"/>
    </row>
    <row r="125" spans="2:16" x14ac:dyDescent="0.2">
      <c r="B125" s="15" t="s">
        <v>157</v>
      </c>
      <c r="C125" s="35">
        <v>5</v>
      </c>
      <c r="D125" s="35">
        <v>8</v>
      </c>
      <c r="E125">
        <f t="shared" si="1"/>
        <v>53938.1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15" t="s">
        <v>158</v>
      </c>
      <c r="C126" s="35">
        <v>5</v>
      </c>
      <c r="D126" s="35">
        <v>9</v>
      </c>
      <c r="E126">
        <f t="shared" si="1"/>
        <v>68993.91</v>
      </c>
      <c r="F126" s="20" t="s">
        <v>55</v>
      </c>
      <c r="G126" s="21">
        <v>2.079002079002E-2</v>
      </c>
      <c r="H126" s="14"/>
      <c r="I126" s="14"/>
      <c r="J126" s="21">
        <v>2.079002079002E-2</v>
      </c>
      <c r="K126" s="14"/>
      <c r="L126" s="14"/>
      <c r="M126" s="14"/>
      <c r="N126" s="14"/>
      <c r="O126" s="14"/>
      <c r="P126" s="14"/>
    </row>
    <row r="127" spans="2:16" x14ac:dyDescent="0.2">
      <c r="B127" s="15" t="s">
        <v>159</v>
      </c>
      <c r="C127" s="35">
        <v>5</v>
      </c>
      <c r="D127" s="35">
        <v>10</v>
      </c>
      <c r="E127">
        <f t="shared" si="1"/>
        <v>55313.94</v>
      </c>
      <c r="F127" s="14" t="s">
        <v>59</v>
      </c>
      <c r="G127" s="14"/>
      <c r="H127" s="17">
        <v>2.3955895171439998</v>
      </c>
      <c r="I127" s="19">
        <v>1.052180493804</v>
      </c>
      <c r="J127" s="14"/>
      <c r="K127" s="14"/>
      <c r="L127" s="14"/>
      <c r="M127" s="14"/>
      <c r="N127" s="14"/>
      <c r="O127" s="14"/>
      <c r="P127" s="14"/>
    </row>
    <row r="128" spans="2:16" x14ac:dyDescent="0.2">
      <c r="B128" s="15" t="s">
        <v>160</v>
      </c>
      <c r="C128" s="35">
        <v>5</v>
      </c>
      <c r="D128" s="35">
        <v>11</v>
      </c>
      <c r="E128">
        <f t="shared" si="1"/>
        <v>45471.58</v>
      </c>
      <c r="F128" s="14" t="s">
        <v>59</v>
      </c>
      <c r="G128" s="14"/>
      <c r="H128" s="17">
        <v>2.3955895171439998</v>
      </c>
      <c r="I128" s="19">
        <v>1.052180493804</v>
      </c>
      <c r="J128" s="14"/>
      <c r="K128" s="14"/>
      <c r="L128" s="14"/>
      <c r="M128" s="14"/>
      <c r="N128" s="14"/>
      <c r="O128" s="14"/>
      <c r="P128" s="14"/>
    </row>
    <row r="129" spans="2:16" x14ac:dyDescent="0.2">
      <c r="B129" s="15" t="s">
        <v>161</v>
      </c>
      <c r="C129" s="35">
        <v>5</v>
      </c>
      <c r="D129" s="35">
        <v>12</v>
      </c>
      <c r="E129">
        <f t="shared" si="1"/>
        <v>52711.97</v>
      </c>
      <c r="F129" s="14" t="s">
        <v>59</v>
      </c>
      <c r="G129" s="14"/>
      <c r="H129" s="17">
        <v>2.4007524007519998</v>
      </c>
      <c r="I129" s="14"/>
      <c r="J129" s="21">
        <v>2.079002079002E-2</v>
      </c>
      <c r="K129" s="14"/>
      <c r="L129" s="14"/>
      <c r="M129" s="14"/>
      <c r="N129" s="14"/>
      <c r="O129" s="14"/>
      <c r="P129" s="14"/>
    </row>
    <row r="130" spans="2:16" x14ac:dyDescent="0.2">
      <c r="B130" s="15" t="s">
        <v>162</v>
      </c>
      <c r="C130" s="35">
        <v>5</v>
      </c>
      <c r="D130" s="35">
        <v>13</v>
      </c>
      <c r="E130">
        <f t="shared" si="1"/>
        <v>65168.17</v>
      </c>
      <c r="F130" s="14" t="s">
        <v>59</v>
      </c>
      <c r="G130" s="14"/>
      <c r="H130" s="17">
        <v>2.4007524007519998</v>
      </c>
      <c r="I130" s="14"/>
      <c r="J130" s="21">
        <v>2.079002079002E-2</v>
      </c>
      <c r="K130" s="14"/>
      <c r="L130" s="14"/>
      <c r="M130" s="14"/>
      <c r="N130" s="14"/>
      <c r="O130" s="14"/>
      <c r="P130" s="14"/>
    </row>
    <row r="131" spans="2:16" x14ac:dyDescent="0.2">
      <c r="B131" s="15" t="s">
        <v>163</v>
      </c>
      <c r="C131" s="35">
        <v>5</v>
      </c>
      <c r="D131" s="35">
        <v>14</v>
      </c>
      <c r="E131">
        <f t="shared" si="1"/>
        <v>1668.115</v>
      </c>
      <c r="F131" s="22" t="s">
        <v>64</v>
      </c>
      <c r="G131" s="23">
        <v>9.9990099990099992</v>
      </c>
      <c r="H131" s="14"/>
      <c r="I131" s="14"/>
      <c r="J131" s="14"/>
      <c r="K131" s="14"/>
      <c r="L131" s="14"/>
      <c r="M131" s="14"/>
      <c r="N131" s="14"/>
      <c r="O131" s="23">
        <v>9.9990099990099992</v>
      </c>
      <c r="P131" s="14"/>
    </row>
    <row r="132" spans="2:16" x14ac:dyDescent="0.2">
      <c r="B132" s="15" t="s">
        <v>164</v>
      </c>
      <c r="C132" s="35">
        <v>5</v>
      </c>
      <c r="D132" s="35">
        <v>15</v>
      </c>
      <c r="E132">
        <f t="shared" si="1"/>
        <v>61912.73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2:16" x14ac:dyDescent="0.2">
      <c r="B133" s="15" t="s">
        <v>165</v>
      </c>
      <c r="C133" s="35">
        <v>5</v>
      </c>
      <c r="D133" s="35">
        <v>16</v>
      </c>
      <c r="E133">
        <f t="shared" si="1"/>
        <v>53491.37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15" t="s">
        <v>166</v>
      </c>
      <c r="C134" s="35">
        <v>5</v>
      </c>
      <c r="D134" s="35">
        <v>17</v>
      </c>
      <c r="E134">
        <f t="shared" si="1"/>
        <v>61349.57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2:16" x14ac:dyDescent="0.2">
      <c r="B135" s="15" t="s">
        <v>167</v>
      </c>
      <c r="C135" s="35">
        <v>5</v>
      </c>
      <c r="D135" s="35">
        <v>18</v>
      </c>
      <c r="E135">
        <f t="shared" si="1"/>
        <v>45925.440000000002</v>
      </c>
      <c r="F135" s="24" t="s">
        <v>69</v>
      </c>
      <c r="G135" s="25">
        <v>0.17325017325020001</v>
      </c>
      <c r="H135" s="14"/>
      <c r="I135" s="14"/>
      <c r="J135" s="14"/>
      <c r="K135" s="25">
        <v>0.17325017325020001</v>
      </c>
      <c r="L135" s="14"/>
      <c r="M135" s="14"/>
      <c r="N135" s="14"/>
      <c r="O135" s="14"/>
      <c r="P135" s="14"/>
    </row>
    <row r="136" spans="2:16" x14ac:dyDescent="0.2">
      <c r="B136" s="15" t="s">
        <v>168</v>
      </c>
      <c r="C136" s="35">
        <v>5</v>
      </c>
      <c r="D136" s="35">
        <v>19</v>
      </c>
      <c r="E136">
        <f t="shared" si="1"/>
        <v>52448.2</v>
      </c>
      <c r="F136" s="24" t="s">
        <v>69</v>
      </c>
      <c r="G136" s="25">
        <v>0.17325017325020001</v>
      </c>
      <c r="H136" s="14"/>
      <c r="I136" s="14"/>
      <c r="J136" s="14"/>
      <c r="K136" s="25">
        <v>0.17325017325020001</v>
      </c>
      <c r="L136" s="14"/>
      <c r="M136" s="14"/>
      <c r="N136" s="14"/>
      <c r="O136" s="14"/>
      <c r="P136" s="14"/>
    </row>
    <row r="137" spans="2:16" x14ac:dyDescent="0.2">
      <c r="B137" s="15" t="s">
        <v>169</v>
      </c>
      <c r="C137" s="35">
        <v>5</v>
      </c>
      <c r="D137" s="35">
        <v>20</v>
      </c>
      <c r="E137">
        <f t="shared" si="1"/>
        <v>56972.55</v>
      </c>
      <c r="F137" s="26" t="s">
        <v>72</v>
      </c>
      <c r="G137" s="27">
        <v>0.17325017325020001</v>
      </c>
      <c r="H137" s="14"/>
      <c r="I137" s="14"/>
      <c r="J137" s="14"/>
      <c r="K137" s="14"/>
      <c r="L137" s="27">
        <v>0.17325017325020001</v>
      </c>
      <c r="M137" s="14"/>
      <c r="N137" s="14"/>
      <c r="O137" s="14"/>
      <c r="P137" s="14"/>
    </row>
    <row r="138" spans="2:16" x14ac:dyDescent="0.2">
      <c r="B138" s="15" t="s">
        <v>170</v>
      </c>
      <c r="C138" s="35">
        <v>5</v>
      </c>
      <c r="D138" s="35">
        <v>21</v>
      </c>
      <c r="E138">
        <f t="shared" si="1"/>
        <v>75383.59</v>
      </c>
      <c r="F138" s="26" t="s">
        <v>72</v>
      </c>
      <c r="G138" s="27">
        <v>0.17325017325020001</v>
      </c>
      <c r="H138" s="14"/>
      <c r="I138" s="14"/>
      <c r="J138" s="14"/>
      <c r="K138" s="14"/>
      <c r="L138" s="27">
        <v>0.17325017325020001</v>
      </c>
      <c r="M138" s="14"/>
      <c r="N138" s="14"/>
      <c r="O138" s="14"/>
      <c r="P138" s="14"/>
    </row>
    <row r="139" spans="2:16" x14ac:dyDescent="0.2">
      <c r="B139" s="15" t="s">
        <v>171</v>
      </c>
      <c r="C139" s="35">
        <v>5</v>
      </c>
      <c r="D139" s="35">
        <v>22</v>
      </c>
      <c r="E139">
        <f t="shared" si="1"/>
        <v>1639.6</v>
      </c>
      <c r="F139" s="14" t="s">
        <v>75</v>
      </c>
      <c r="G139" s="14"/>
      <c r="H139" s="14"/>
      <c r="I139" s="14"/>
      <c r="J139" s="14"/>
      <c r="K139" s="25">
        <v>0.17325017325020001</v>
      </c>
      <c r="L139" s="27">
        <v>0.17325017325020001</v>
      </c>
      <c r="M139" s="14"/>
      <c r="N139" s="14"/>
      <c r="O139" s="14"/>
      <c r="P139" s="28">
        <v>0.17325017325020001</v>
      </c>
    </row>
    <row r="140" spans="2:16" x14ac:dyDescent="0.2">
      <c r="B140" s="15" t="s">
        <v>172</v>
      </c>
      <c r="C140" s="35">
        <v>5</v>
      </c>
      <c r="D140" s="35">
        <v>23</v>
      </c>
      <c r="E140">
        <f t="shared" si="1"/>
        <v>1981.778</v>
      </c>
      <c r="F140" s="14" t="s">
        <v>75</v>
      </c>
      <c r="G140" s="14"/>
      <c r="H140" s="14"/>
      <c r="I140" s="14"/>
      <c r="J140" s="14"/>
      <c r="K140" s="25">
        <v>0.17325017325020001</v>
      </c>
      <c r="L140" s="27">
        <v>0.17325017325020001</v>
      </c>
      <c r="M140" s="14"/>
      <c r="N140" s="14"/>
      <c r="O140" s="14"/>
      <c r="P140" s="28">
        <v>0.17325017325020001</v>
      </c>
    </row>
    <row r="141" spans="2:16" x14ac:dyDescent="0.2">
      <c r="B141" s="15" t="s">
        <v>173</v>
      </c>
      <c r="C141" s="35">
        <v>5</v>
      </c>
      <c r="D141" s="35">
        <v>24</v>
      </c>
      <c r="E141">
        <f t="shared" si="1"/>
        <v>11.881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2:16" x14ac:dyDescent="0.2">
      <c r="B142" s="15" t="s">
        <v>174</v>
      </c>
      <c r="C142" s="35">
        <v>6</v>
      </c>
      <c r="D142" s="35">
        <v>1</v>
      </c>
      <c r="E142">
        <f t="shared" si="1"/>
        <v>71671.92</v>
      </c>
      <c r="F142" s="16" t="s">
        <v>47</v>
      </c>
      <c r="G142" s="17">
        <v>0.51975051975050002</v>
      </c>
      <c r="H142" s="17">
        <v>0.51975051975050002</v>
      </c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15" t="s">
        <v>175</v>
      </c>
      <c r="C143" s="35">
        <v>6</v>
      </c>
      <c r="D143" s="35">
        <v>2</v>
      </c>
      <c r="E143">
        <f t="shared" si="1"/>
        <v>47736.13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15" t="s">
        <v>176</v>
      </c>
      <c r="C144" s="35">
        <v>6</v>
      </c>
      <c r="D144" s="35">
        <v>3</v>
      </c>
      <c r="E144">
        <f t="shared" si="1"/>
        <v>67741.63</v>
      </c>
      <c r="F144" s="16" t="s">
        <v>47</v>
      </c>
      <c r="G144" s="17">
        <v>0.51975051975050002</v>
      </c>
      <c r="H144" s="17">
        <v>0.51975051975050002</v>
      </c>
      <c r="I144" s="14"/>
      <c r="J144" s="14"/>
      <c r="K144" s="14"/>
      <c r="L144" s="14"/>
      <c r="M144" s="14"/>
      <c r="N144" s="14"/>
      <c r="O144" s="14"/>
      <c r="P144" s="14"/>
    </row>
    <row r="145" spans="2:16" x14ac:dyDescent="0.2">
      <c r="B145" s="15" t="s">
        <v>177</v>
      </c>
      <c r="C145" s="35">
        <v>6</v>
      </c>
      <c r="D145" s="35">
        <v>4</v>
      </c>
      <c r="E145">
        <f t="shared" si="1"/>
        <v>55328.2</v>
      </c>
      <c r="F145" s="18" t="s">
        <v>51</v>
      </c>
      <c r="G145" s="19">
        <v>0.21939310785669999</v>
      </c>
      <c r="H145" s="14"/>
      <c r="I145" s="19">
        <v>0.21939310785669999</v>
      </c>
      <c r="J145" s="14"/>
      <c r="K145" s="14"/>
      <c r="L145" s="14"/>
      <c r="M145" s="14"/>
      <c r="N145" s="14"/>
      <c r="O145" s="14"/>
      <c r="P145" s="14"/>
    </row>
    <row r="146" spans="2:16" x14ac:dyDescent="0.2">
      <c r="B146" s="15" t="s">
        <v>178</v>
      </c>
      <c r="C146" s="35">
        <v>6</v>
      </c>
      <c r="D146" s="35">
        <v>5</v>
      </c>
      <c r="E146">
        <f t="shared" si="1"/>
        <v>60629.57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15" t="s">
        <v>179</v>
      </c>
      <c r="C147" s="35">
        <v>6</v>
      </c>
      <c r="D147" s="35">
        <v>6</v>
      </c>
      <c r="E147">
        <f t="shared" si="1"/>
        <v>86544.76</v>
      </c>
      <c r="F147" s="18" t="s">
        <v>51</v>
      </c>
      <c r="G147" s="19">
        <v>0.21939310785669999</v>
      </c>
      <c r="H147" s="14"/>
      <c r="I147" s="19">
        <v>0.21939310785669999</v>
      </c>
      <c r="J147" s="14"/>
      <c r="K147" s="14"/>
      <c r="L147" s="14"/>
      <c r="M147" s="14"/>
      <c r="N147" s="14"/>
      <c r="O147" s="14"/>
      <c r="P147" s="14"/>
    </row>
    <row r="148" spans="2:16" x14ac:dyDescent="0.2">
      <c r="B148" s="15" t="s">
        <v>180</v>
      </c>
      <c r="C148" s="35">
        <v>6</v>
      </c>
      <c r="D148" s="35">
        <v>7</v>
      </c>
      <c r="E148">
        <f t="shared" si="1"/>
        <v>60144.82</v>
      </c>
      <c r="F148" s="20" t="s">
        <v>55</v>
      </c>
      <c r="G148" s="21">
        <v>6.9300069300070001E-3</v>
      </c>
      <c r="H148" s="14"/>
      <c r="I148" s="14"/>
      <c r="J148" s="21">
        <v>6.9300069300070001E-3</v>
      </c>
      <c r="K148" s="14"/>
      <c r="L148" s="14"/>
      <c r="M148" s="14"/>
      <c r="N148" s="14"/>
      <c r="O148" s="14"/>
      <c r="P148" s="14"/>
    </row>
    <row r="149" spans="2:16" x14ac:dyDescent="0.2">
      <c r="B149" s="15" t="s">
        <v>181</v>
      </c>
      <c r="C149" s="35">
        <v>6</v>
      </c>
      <c r="D149" s="35">
        <v>8</v>
      </c>
      <c r="E149">
        <f t="shared" si="1"/>
        <v>51103.25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15" t="s">
        <v>182</v>
      </c>
      <c r="C150" s="35">
        <v>6</v>
      </c>
      <c r="D150" s="35">
        <v>9</v>
      </c>
      <c r="E150">
        <f t="shared" si="1"/>
        <v>57200.66</v>
      </c>
      <c r="F150" s="20" t="s">
        <v>55</v>
      </c>
      <c r="G150" s="21">
        <v>6.9300069300070001E-3</v>
      </c>
      <c r="H150" s="14"/>
      <c r="I150" s="14"/>
      <c r="J150" s="21">
        <v>6.9300069300070001E-3</v>
      </c>
      <c r="K150" s="14"/>
      <c r="L150" s="14"/>
      <c r="M150" s="14"/>
      <c r="N150" s="14"/>
      <c r="O150" s="14"/>
      <c r="P150" s="14"/>
    </row>
    <row r="151" spans="2:16" x14ac:dyDescent="0.2">
      <c r="B151" s="15" t="s">
        <v>183</v>
      </c>
      <c r="C151" s="35">
        <v>6</v>
      </c>
      <c r="D151" s="35">
        <v>10</v>
      </c>
      <c r="E151">
        <f t="shared" ref="E151:E214" si="2">INDEX($A$1:$Y$17,MATCH(C151,$A$1:$A$17,0),MATCH(D151,$A$1:$Y$1,0))</f>
        <v>47607.82</v>
      </c>
      <c r="F151" s="14" t="s">
        <v>59</v>
      </c>
      <c r="G151" s="14"/>
      <c r="H151" s="17">
        <v>0.54018458045600004</v>
      </c>
      <c r="I151" s="19">
        <v>0.2195967750984</v>
      </c>
      <c r="J151" s="14"/>
      <c r="K151" s="14"/>
      <c r="L151" s="14"/>
      <c r="M151" s="14"/>
      <c r="N151" s="14"/>
      <c r="O151" s="14"/>
      <c r="P151" s="14"/>
    </row>
    <row r="152" spans="2:16" x14ac:dyDescent="0.2">
      <c r="B152" s="15" t="s">
        <v>184</v>
      </c>
      <c r="C152" s="35">
        <v>6</v>
      </c>
      <c r="D152" s="35">
        <v>11</v>
      </c>
      <c r="E152">
        <f t="shared" si="2"/>
        <v>67154.7</v>
      </c>
      <c r="F152" s="14" t="s">
        <v>59</v>
      </c>
      <c r="G152" s="14"/>
      <c r="H152" s="17">
        <v>0.54018458045600004</v>
      </c>
      <c r="I152" s="19">
        <v>0.2195967750984</v>
      </c>
      <c r="J152" s="14"/>
      <c r="K152" s="14"/>
      <c r="L152" s="14"/>
      <c r="M152" s="14"/>
      <c r="N152" s="14"/>
      <c r="O152" s="14"/>
      <c r="P152" s="14"/>
    </row>
    <row r="153" spans="2:16" x14ac:dyDescent="0.2">
      <c r="B153" s="15" t="s">
        <v>185</v>
      </c>
      <c r="C153" s="35">
        <v>6</v>
      </c>
      <c r="D153" s="35">
        <v>12</v>
      </c>
      <c r="E153">
        <f t="shared" si="2"/>
        <v>57521.46</v>
      </c>
      <c r="F153" s="14" t="s">
        <v>59</v>
      </c>
      <c r="G153" s="14"/>
      <c r="H153" s="17">
        <v>0.51975051975050002</v>
      </c>
      <c r="I153" s="14"/>
      <c r="J153" s="21">
        <v>6.9300069300070001E-3</v>
      </c>
      <c r="K153" s="14"/>
      <c r="L153" s="14"/>
      <c r="M153" s="14"/>
      <c r="N153" s="14"/>
      <c r="O153" s="14"/>
      <c r="P153" s="14"/>
    </row>
    <row r="154" spans="2:16" x14ac:dyDescent="0.2">
      <c r="B154" s="15" t="s">
        <v>186</v>
      </c>
      <c r="C154" s="35">
        <v>6</v>
      </c>
      <c r="D154" s="35">
        <v>13</v>
      </c>
      <c r="E154">
        <f t="shared" si="2"/>
        <v>69426.38</v>
      </c>
      <c r="F154" s="14" t="s">
        <v>59</v>
      </c>
      <c r="G154" s="14"/>
      <c r="H154" s="17">
        <v>0.51975051975050002</v>
      </c>
      <c r="I154" s="14"/>
      <c r="J154" s="21">
        <v>6.9300069300070001E-3</v>
      </c>
      <c r="K154" s="14"/>
      <c r="L154" s="14"/>
      <c r="M154" s="14"/>
      <c r="N154" s="14"/>
      <c r="O154" s="14"/>
      <c r="P154" s="14"/>
    </row>
    <row r="155" spans="2:16" x14ac:dyDescent="0.2">
      <c r="B155" s="15" t="s">
        <v>187</v>
      </c>
      <c r="C155" s="35">
        <v>6</v>
      </c>
      <c r="D155" s="35">
        <v>14</v>
      </c>
      <c r="E155">
        <f t="shared" si="2"/>
        <v>1577.818</v>
      </c>
      <c r="F155" s="22" t="s">
        <v>64</v>
      </c>
      <c r="G155" s="23">
        <v>9.9990099990099992</v>
      </c>
      <c r="H155" s="14"/>
      <c r="I155" s="14"/>
      <c r="J155" s="14"/>
      <c r="K155" s="14"/>
      <c r="L155" s="14"/>
      <c r="M155" s="14"/>
      <c r="N155" s="14"/>
      <c r="O155" s="23">
        <v>9.9990099990099992</v>
      </c>
      <c r="P155" s="14"/>
    </row>
    <row r="156" spans="2:16" x14ac:dyDescent="0.2">
      <c r="B156" s="15" t="s">
        <v>188</v>
      </c>
      <c r="C156" s="35">
        <v>6</v>
      </c>
      <c r="D156" s="35">
        <v>15</v>
      </c>
      <c r="E156">
        <f t="shared" si="2"/>
        <v>85651.3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">
      <c r="B157" s="15" t="s">
        <v>189</v>
      </c>
      <c r="C157" s="35">
        <v>6</v>
      </c>
      <c r="D157" s="35">
        <v>16</v>
      </c>
      <c r="E157">
        <f t="shared" si="2"/>
        <v>63084.22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15" t="s">
        <v>190</v>
      </c>
      <c r="C158" s="35">
        <v>6</v>
      </c>
      <c r="D158" s="35">
        <v>17</v>
      </c>
      <c r="E158">
        <f t="shared" si="2"/>
        <v>56304.83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">
      <c r="B159" s="15" t="s">
        <v>191</v>
      </c>
      <c r="C159" s="35">
        <v>6</v>
      </c>
      <c r="D159" s="35">
        <v>18</v>
      </c>
      <c r="E159">
        <f t="shared" si="2"/>
        <v>48698.51</v>
      </c>
      <c r="F159" s="24" t="s">
        <v>69</v>
      </c>
      <c r="G159" s="25">
        <v>5.4450054450050002E-2</v>
      </c>
      <c r="H159" s="14"/>
      <c r="I159" s="14"/>
      <c r="J159" s="14"/>
      <c r="K159" s="25">
        <v>5.4450054450050002E-2</v>
      </c>
      <c r="L159" s="14"/>
      <c r="M159" s="14"/>
      <c r="N159" s="14"/>
      <c r="O159" s="14"/>
      <c r="P159" s="14"/>
    </row>
    <row r="160" spans="2:16" x14ac:dyDescent="0.2">
      <c r="B160" s="15" t="s">
        <v>192</v>
      </c>
      <c r="C160" s="35">
        <v>6</v>
      </c>
      <c r="D160" s="35">
        <v>19</v>
      </c>
      <c r="E160">
        <f t="shared" si="2"/>
        <v>68435.490000000005</v>
      </c>
      <c r="F160" s="24" t="s">
        <v>69</v>
      </c>
      <c r="G160" s="25">
        <v>5.4450054450050002E-2</v>
      </c>
      <c r="H160" s="14"/>
      <c r="I160" s="14"/>
      <c r="J160" s="14"/>
      <c r="K160" s="25">
        <v>5.4450054450050002E-2</v>
      </c>
      <c r="L160" s="14"/>
      <c r="M160" s="14"/>
      <c r="N160" s="14"/>
      <c r="O160" s="14"/>
      <c r="P160" s="14"/>
    </row>
    <row r="161" spans="2:16" x14ac:dyDescent="0.2">
      <c r="B161" s="15" t="s">
        <v>193</v>
      </c>
      <c r="C161" s="35">
        <v>6</v>
      </c>
      <c r="D161" s="35">
        <v>20</v>
      </c>
      <c r="E161">
        <f t="shared" si="2"/>
        <v>71545.98</v>
      </c>
      <c r="F161" s="26" t="s">
        <v>72</v>
      </c>
      <c r="G161" s="27">
        <v>5.4450054450050002E-2</v>
      </c>
      <c r="H161" s="14"/>
      <c r="I161" s="14"/>
      <c r="J161" s="14"/>
      <c r="K161" s="14"/>
      <c r="L161" s="27">
        <v>5.4450054450050002E-2</v>
      </c>
      <c r="M161" s="14"/>
      <c r="N161" s="14"/>
      <c r="O161" s="14"/>
      <c r="P161" s="14"/>
    </row>
    <row r="162" spans="2:16" x14ac:dyDescent="0.2">
      <c r="B162" s="15" t="s">
        <v>194</v>
      </c>
      <c r="C162" s="35">
        <v>6</v>
      </c>
      <c r="D162" s="35">
        <v>21</v>
      </c>
      <c r="E162">
        <f t="shared" si="2"/>
        <v>64823.62</v>
      </c>
      <c r="F162" s="26" t="s">
        <v>72</v>
      </c>
      <c r="G162" s="27">
        <v>5.4450054450050002E-2</v>
      </c>
      <c r="H162" s="14"/>
      <c r="I162" s="14"/>
      <c r="J162" s="14"/>
      <c r="K162" s="14"/>
      <c r="L162" s="27">
        <v>5.4450054450050002E-2</v>
      </c>
      <c r="M162" s="14"/>
      <c r="N162" s="14"/>
      <c r="O162" s="14"/>
      <c r="P162" s="14"/>
    </row>
    <row r="163" spans="2:16" x14ac:dyDescent="0.2">
      <c r="B163" s="15" t="s">
        <v>195</v>
      </c>
      <c r="C163" s="35">
        <v>6</v>
      </c>
      <c r="D163" s="35">
        <v>22</v>
      </c>
      <c r="E163">
        <f t="shared" si="2"/>
        <v>3576.23</v>
      </c>
      <c r="F163" s="14" t="s">
        <v>75</v>
      </c>
      <c r="G163" s="14"/>
      <c r="H163" s="14"/>
      <c r="I163" s="14"/>
      <c r="J163" s="14"/>
      <c r="K163" s="25">
        <v>0.17325017325020001</v>
      </c>
      <c r="L163" s="27">
        <v>0.17325017325020001</v>
      </c>
      <c r="M163" s="14"/>
      <c r="N163" s="14"/>
      <c r="O163" s="14"/>
      <c r="P163" s="28">
        <v>5.4450054450050002E-2</v>
      </c>
    </row>
    <row r="164" spans="2:16" x14ac:dyDescent="0.2">
      <c r="B164" s="15" t="s">
        <v>196</v>
      </c>
      <c r="C164" s="35">
        <v>6</v>
      </c>
      <c r="D164" s="35">
        <v>23</v>
      </c>
      <c r="E164">
        <f t="shared" si="2"/>
        <v>2269.3020000000001</v>
      </c>
      <c r="F164" s="14" t="s">
        <v>75</v>
      </c>
      <c r="G164" s="14"/>
      <c r="H164" s="14"/>
      <c r="I164" s="14"/>
      <c r="J164" s="14"/>
      <c r="K164" s="25">
        <v>0.17325017325020001</v>
      </c>
      <c r="L164" s="27">
        <v>0.17325017325020001</v>
      </c>
      <c r="M164" s="14"/>
      <c r="N164" s="14"/>
      <c r="O164" s="14"/>
      <c r="P164" s="28">
        <v>5.4450054450050002E-2</v>
      </c>
    </row>
    <row r="165" spans="2:16" x14ac:dyDescent="0.2">
      <c r="B165" s="15" t="s">
        <v>197</v>
      </c>
      <c r="C165" s="35">
        <v>6</v>
      </c>
      <c r="D165" s="35">
        <v>24</v>
      </c>
      <c r="E165">
        <f t="shared" si="2"/>
        <v>23.762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2:16" x14ac:dyDescent="0.2">
      <c r="B166" s="15" t="s">
        <v>198</v>
      </c>
      <c r="C166" s="35">
        <v>7</v>
      </c>
      <c r="D166" s="35">
        <v>1</v>
      </c>
      <c r="E166">
        <f t="shared" si="2"/>
        <v>50269.2</v>
      </c>
      <c r="F166" s="16" t="s">
        <v>47</v>
      </c>
      <c r="G166" s="17">
        <v>0.1237501237501</v>
      </c>
      <c r="H166" s="17">
        <v>0.1237501237501</v>
      </c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15" t="s">
        <v>199</v>
      </c>
      <c r="C167" s="35">
        <v>7</v>
      </c>
      <c r="D167" s="35">
        <v>2</v>
      </c>
      <c r="E167">
        <f t="shared" si="2"/>
        <v>27904.1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15" t="s">
        <v>200</v>
      </c>
      <c r="C168" s="35">
        <v>7</v>
      </c>
      <c r="D168" s="35">
        <v>3</v>
      </c>
      <c r="E168">
        <f t="shared" si="2"/>
        <v>46571.78</v>
      </c>
      <c r="F168" s="16" t="s">
        <v>47</v>
      </c>
      <c r="G168" s="17">
        <v>0.1237501237501</v>
      </c>
      <c r="H168" s="17">
        <v>0.1237501237501</v>
      </c>
      <c r="I168" s="14"/>
      <c r="J168" s="14"/>
      <c r="K168" s="14"/>
      <c r="L168" s="14"/>
      <c r="M168" s="14"/>
      <c r="N168" s="14"/>
      <c r="O168" s="14"/>
      <c r="P168" s="14"/>
    </row>
    <row r="169" spans="2:16" x14ac:dyDescent="0.2">
      <c r="B169" s="15" t="s">
        <v>201</v>
      </c>
      <c r="C169" s="35">
        <v>7</v>
      </c>
      <c r="D169" s="35">
        <v>4</v>
      </c>
      <c r="E169">
        <f t="shared" si="2"/>
        <v>41047.040000000001</v>
      </c>
      <c r="F169" s="18" t="s">
        <v>51</v>
      </c>
      <c r="G169" s="19">
        <v>4.5919544635519997E-2</v>
      </c>
      <c r="H169" s="14"/>
      <c r="I169" s="19">
        <v>4.5919544635519997E-2</v>
      </c>
      <c r="J169" s="14"/>
      <c r="K169" s="14"/>
      <c r="L169" s="14"/>
      <c r="M169" s="14"/>
      <c r="N169" s="14"/>
      <c r="O169" s="14"/>
      <c r="P169" s="14"/>
    </row>
    <row r="170" spans="2:16" x14ac:dyDescent="0.2">
      <c r="B170" s="15" t="s">
        <v>202</v>
      </c>
      <c r="C170" s="35">
        <v>7</v>
      </c>
      <c r="D170" s="35">
        <v>5</v>
      </c>
      <c r="E170">
        <f t="shared" si="2"/>
        <v>38366.65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15" t="s">
        <v>203</v>
      </c>
      <c r="C171" s="35">
        <v>7</v>
      </c>
      <c r="D171" s="35">
        <v>6</v>
      </c>
      <c r="E171">
        <f t="shared" si="2"/>
        <v>43321.09</v>
      </c>
      <c r="F171" s="18" t="s">
        <v>51</v>
      </c>
      <c r="G171" s="19">
        <v>4.5919544635519997E-2</v>
      </c>
      <c r="H171" s="14"/>
      <c r="I171" s="19">
        <v>4.5919544635519997E-2</v>
      </c>
      <c r="J171" s="14"/>
      <c r="K171" s="14"/>
      <c r="L171" s="14"/>
      <c r="M171" s="14"/>
      <c r="N171" s="14"/>
      <c r="O171" s="14"/>
      <c r="P171" s="14"/>
    </row>
    <row r="172" spans="2:16" x14ac:dyDescent="0.2">
      <c r="B172" s="15" t="s">
        <v>204</v>
      </c>
      <c r="C172" s="35">
        <v>7</v>
      </c>
      <c r="D172" s="35">
        <v>7</v>
      </c>
      <c r="E172">
        <f t="shared" si="2"/>
        <v>32285.87</v>
      </c>
      <c r="F172" s="20" t="s">
        <v>55</v>
      </c>
      <c r="G172" s="21">
        <v>1.980001980002E-3</v>
      </c>
      <c r="H172" s="14"/>
      <c r="I172" s="14"/>
      <c r="J172" s="21">
        <v>1.980001980002E-3</v>
      </c>
      <c r="K172" s="14"/>
      <c r="L172" s="14"/>
      <c r="M172" s="14"/>
      <c r="N172" s="14"/>
      <c r="O172" s="14"/>
      <c r="P172" s="14"/>
    </row>
    <row r="173" spans="2:16" x14ac:dyDescent="0.2">
      <c r="B173" s="15" t="s">
        <v>205</v>
      </c>
      <c r="C173" s="35">
        <v>7</v>
      </c>
      <c r="D173" s="35">
        <v>8</v>
      </c>
      <c r="E173">
        <f t="shared" si="2"/>
        <v>29771.82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15" t="s">
        <v>206</v>
      </c>
      <c r="C174" s="35">
        <v>7</v>
      </c>
      <c r="D174" s="35">
        <v>9</v>
      </c>
      <c r="E174">
        <f t="shared" si="2"/>
        <v>26176.58</v>
      </c>
      <c r="F174" s="20" t="s">
        <v>55</v>
      </c>
      <c r="G174" s="21">
        <v>1.980001980002E-3</v>
      </c>
      <c r="H174" s="14"/>
      <c r="I174" s="14"/>
      <c r="J174" s="21">
        <v>1.980001980002E-3</v>
      </c>
      <c r="K174" s="14"/>
      <c r="L174" s="14"/>
      <c r="M174" s="14"/>
      <c r="N174" s="14"/>
      <c r="O174" s="14"/>
      <c r="P174" s="14"/>
    </row>
    <row r="175" spans="2:16" x14ac:dyDescent="0.2">
      <c r="B175" s="15" t="s">
        <v>207</v>
      </c>
      <c r="C175" s="35">
        <v>7</v>
      </c>
      <c r="D175" s="35">
        <v>10</v>
      </c>
      <c r="E175">
        <f t="shared" si="2"/>
        <v>26017.37</v>
      </c>
      <c r="F175" s="14" t="s">
        <v>59</v>
      </c>
      <c r="G175" s="14"/>
      <c r="H175" s="17">
        <v>0.11743155243389999</v>
      </c>
      <c r="I175" s="19">
        <v>4.6502894763820003E-2</v>
      </c>
      <c r="J175" s="14"/>
      <c r="K175" s="14"/>
      <c r="L175" s="14"/>
      <c r="M175" s="14"/>
      <c r="N175" s="14"/>
      <c r="O175" s="14"/>
      <c r="P175" s="14"/>
    </row>
    <row r="176" spans="2:16" x14ac:dyDescent="0.2">
      <c r="B176" s="15" t="s">
        <v>208</v>
      </c>
      <c r="C176" s="35">
        <v>7</v>
      </c>
      <c r="D176" s="35">
        <v>11</v>
      </c>
      <c r="E176">
        <f t="shared" si="2"/>
        <v>22814.21</v>
      </c>
      <c r="F176" s="14" t="s">
        <v>59</v>
      </c>
      <c r="G176" s="14"/>
      <c r="H176" s="17">
        <v>0.11743155243389999</v>
      </c>
      <c r="I176" s="19">
        <v>4.6502894763820003E-2</v>
      </c>
      <c r="J176" s="14"/>
      <c r="K176" s="14"/>
      <c r="L176" s="14"/>
      <c r="M176" s="14"/>
      <c r="N176" s="14"/>
      <c r="O176" s="14"/>
      <c r="P176" s="14"/>
    </row>
    <row r="177" spans="2:16" x14ac:dyDescent="0.2">
      <c r="B177" s="15" t="s">
        <v>209</v>
      </c>
      <c r="C177" s="35">
        <v>7</v>
      </c>
      <c r="D177" s="35">
        <v>12</v>
      </c>
      <c r="E177">
        <f t="shared" si="2"/>
        <v>35897.74</v>
      </c>
      <c r="F177" s="14" t="s">
        <v>59</v>
      </c>
      <c r="G177" s="14"/>
      <c r="H177" s="17">
        <v>0.1237501237501</v>
      </c>
      <c r="I177" s="14"/>
      <c r="J177" s="21">
        <v>1.980001980002E-3</v>
      </c>
      <c r="K177" s="14"/>
      <c r="L177" s="14"/>
      <c r="M177" s="14"/>
      <c r="N177" s="14"/>
      <c r="O177" s="14"/>
      <c r="P177" s="14"/>
    </row>
    <row r="178" spans="2:16" x14ac:dyDescent="0.2">
      <c r="B178" s="15" t="s">
        <v>210</v>
      </c>
      <c r="C178" s="35">
        <v>7</v>
      </c>
      <c r="D178" s="35">
        <v>13</v>
      </c>
      <c r="E178">
        <f t="shared" si="2"/>
        <v>25582.52</v>
      </c>
      <c r="F178" s="14" t="s">
        <v>59</v>
      </c>
      <c r="G178" s="14"/>
      <c r="H178" s="17">
        <v>0.1237501237501</v>
      </c>
      <c r="I178" s="14"/>
      <c r="J178" s="21">
        <v>1.980001980002E-3</v>
      </c>
      <c r="K178" s="14"/>
      <c r="L178" s="14"/>
      <c r="M178" s="14"/>
      <c r="N178" s="14"/>
      <c r="O178" s="14"/>
      <c r="P178" s="14"/>
    </row>
    <row r="179" spans="2:16" x14ac:dyDescent="0.2">
      <c r="B179" s="15" t="s">
        <v>211</v>
      </c>
      <c r="C179" s="35">
        <v>7</v>
      </c>
      <c r="D179" s="35">
        <v>14</v>
      </c>
      <c r="E179">
        <f t="shared" si="2"/>
        <v>1090.691</v>
      </c>
      <c r="F179" s="22" t="s">
        <v>64</v>
      </c>
      <c r="G179" s="23">
        <v>9.9990099990099992</v>
      </c>
      <c r="H179" s="14"/>
      <c r="I179" s="14"/>
      <c r="J179" s="14"/>
      <c r="K179" s="14"/>
      <c r="L179" s="14"/>
      <c r="M179" s="14"/>
      <c r="N179" s="14"/>
      <c r="O179" s="23">
        <v>9.9990099990099992</v>
      </c>
      <c r="P179" s="14"/>
    </row>
    <row r="180" spans="2:16" x14ac:dyDescent="0.2">
      <c r="B180" s="15" t="s">
        <v>212</v>
      </c>
      <c r="C180" s="35">
        <v>7</v>
      </c>
      <c r="D180" s="35">
        <v>15</v>
      </c>
      <c r="E180">
        <f t="shared" si="2"/>
        <v>31615.77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2:16" x14ac:dyDescent="0.2">
      <c r="B181" s="15" t="s">
        <v>213</v>
      </c>
      <c r="C181" s="35">
        <v>7</v>
      </c>
      <c r="D181" s="35">
        <v>16</v>
      </c>
      <c r="E181">
        <f t="shared" si="2"/>
        <v>42363.47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15" t="s">
        <v>214</v>
      </c>
      <c r="C182" s="35">
        <v>7</v>
      </c>
      <c r="D182" s="35">
        <v>17</v>
      </c>
      <c r="E182">
        <f t="shared" si="2"/>
        <v>32699.33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2:16" x14ac:dyDescent="0.2">
      <c r="B183" s="15" t="s">
        <v>215</v>
      </c>
      <c r="C183" s="35">
        <v>7</v>
      </c>
      <c r="D183" s="35">
        <v>18</v>
      </c>
      <c r="E183">
        <f t="shared" si="2"/>
        <v>40785.65</v>
      </c>
      <c r="F183" s="24" t="s">
        <v>69</v>
      </c>
      <c r="G183" s="25">
        <v>1.485001485001E-2</v>
      </c>
      <c r="H183" s="14"/>
      <c r="I183" s="14"/>
      <c r="J183" s="14"/>
      <c r="K183" s="25">
        <v>1.485001485001E-2</v>
      </c>
      <c r="L183" s="14"/>
      <c r="M183" s="14"/>
      <c r="N183" s="14"/>
      <c r="O183" s="14"/>
      <c r="P183" s="14"/>
    </row>
    <row r="184" spans="2:16" x14ac:dyDescent="0.2">
      <c r="B184" s="15" t="s">
        <v>216</v>
      </c>
      <c r="C184" s="35">
        <v>7</v>
      </c>
      <c r="D184" s="35">
        <v>19</v>
      </c>
      <c r="E184">
        <f t="shared" si="2"/>
        <v>44209.81</v>
      </c>
      <c r="F184" s="24" t="s">
        <v>69</v>
      </c>
      <c r="G184" s="25">
        <v>1.485001485001E-2</v>
      </c>
      <c r="H184" s="14"/>
      <c r="I184" s="14"/>
      <c r="J184" s="14"/>
      <c r="K184" s="25">
        <v>1.485001485001E-2</v>
      </c>
      <c r="L184" s="14"/>
      <c r="M184" s="14"/>
      <c r="N184" s="14"/>
      <c r="O184" s="14"/>
      <c r="P184" s="14"/>
    </row>
    <row r="185" spans="2:16" x14ac:dyDescent="0.2">
      <c r="B185" s="15" t="s">
        <v>217</v>
      </c>
      <c r="C185" s="35">
        <v>7</v>
      </c>
      <c r="D185" s="35">
        <v>20</v>
      </c>
      <c r="E185">
        <f t="shared" si="2"/>
        <v>62682.63</v>
      </c>
      <c r="F185" s="26" t="s">
        <v>72</v>
      </c>
      <c r="G185" s="27">
        <v>1.485001485001E-2</v>
      </c>
      <c r="H185" s="14"/>
      <c r="I185" s="14"/>
      <c r="J185" s="14"/>
      <c r="K185" s="14"/>
      <c r="L185" s="27">
        <v>1.485001485001E-2</v>
      </c>
      <c r="M185" s="14"/>
      <c r="N185" s="14"/>
      <c r="O185" s="14"/>
      <c r="P185" s="14"/>
    </row>
    <row r="186" spans="2:16" x14ac:dyDescent="0.2">
      <c r="B186" s="15" t="s">
        <v>218</v>
      </c>
      <c r="C186" s="35">
        <v>7</v>
      </c>
      <c r="D186" s="35">
        <v>21</v>
      </c>
      <c r="E186">
        <f t="shared" si="2"/>
        <v>28861.72</v>
      </c>
      <c r="F186" s="26" t="s">
        <v>72</v>
      </c>
      <c r="G186" s="27">
        <v>1.485001485001E-2</v>
      </c>
      <c r="H186" s="14"/>
      <c r="I186" s="14"/>
      <c r="J186" s="14"/>
      <c r="K186" s="14"/>
      <c r="L186" s="27">
        <v>1.485001485001E-2</v>
      </c>
      <c r="M186" s="14"/>
      <c r="N186" s="14"/>
      <c r="O186" s="14"/>
      <c r="P186" s="14"/>
    </row>
    <row r="187" spans="2:16" x14ac:dyDescent="0.2">
      <c r="B187" s="15" t="s">
        <v>219</v>
      </c>
      <c r="C187" s="35">
        <v>7</v>
      </c>
      <c r="D187" s="35">
        <v>22</v>
      </c>
      <c r="E187">
        <f t="shared" si="2"/>
        <v>4897.415</v>
      </c>
      <c r="F187" s="14" t="s">
        <v>75</v>
      </c>
      <c r="G187" s="14"/>
      <c r="H187" s="14"/>
      <c r="I187" s="14"/>
      <c r="J187" s="14"/>
      <c r="K187" s="25">
        <v>0.17325017325020001</v>
      </c>
      <c r="L187" s="27">
        <v>0.17325017325020001</v>
      </c>
      <c r="M187" s="14"/>
      <c r="N187" s="14"/>
      <c r="O187" s="14"/>
      <c r="P187" s="28">
        <v>1.485001485001E-2</v>
      </c>
    </row>
    <row r="188" spans="2:16" x14ac:dyDescent="0.2">
      <c r="B188" s="15" t="s">
        <v>220</v>
      </c>
      <c r="C188" s="35">
        <v>7</v>
      </c>
      <c r="D188" s="35">
        <v>23</v>
      </c>
      <c r="E188">
        <f t="shared" si="2"/>
        <v>2411.8760000000002</v>
      </c>
      <c r="F188" s="14" t="s">
        <v>75</v>
      </c>
      <c r="G188" s="14"/>
      <c r="H188" s="14"/>
      <c r="I188" s="14"/>
      <c r="J188" s="14"/>
      <c r="K188" s="25">
        <v>0.17325017325020001</v>
      </c>
      <c r="L188" s="27">
        <v>0.17325017325020001</v>
      </c>
      <c r="M188" s="14"/>
      <c r="N188" s="14"/>
      <c r="O188" s="14"/>
      <c r="P188" s="28">
        <v>1.485001485001E-2</v>
      </c>
    </row>
    <row r="189" spans="2:16" x14ac:dyDescent="0.2">
      <c r="B189" s="15" t="s">
        <v>221</v>
      </c>
      <c r="C189" s="35">
        <v>7</v>
      </c>
      <c r="D189" s="35">
        <v>24</v>
      </c>
      <c r="E189">
        <f t="shared" si="2"/>
        <v>11.881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2:16" x14ac:dyDescent="0.2">
      <c r="B190" s="15" t="s">
        <v>222</v>
      </c>
      <c r="C190" s="35">
        <v>8</v>
      </c>
      <c r="D190" s="35">
        <v>1</v>
      </c>
      <c r="E190">
        <f t="shared" si="2"/>
        <v>64966.2</v>
      </c>
      <c r="F190" s="16" t="s">
        <v>47</v>
      </c>
      <c r="G190" s="17">
        <v>2.475002475002E-2</v>
      </c>
      <c r="H190" s="17">
        <v>2.475002475002E-2</v>
      </c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15" t="s">
        <v>223</v>
      </c>
      <c r="C191" s="35">
        <v>8</v>
      </c>
      <c r="D191" s="35">
        <v>2</v>
      </c>
      <c r="E191">
        <f t="shared" si="2"/>
        <v>17634.02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15" t="s">
        <v>224</v>
      </c>
      <c r="C192" s="35">
        <v>8</v>
      </c>
      <c r="D192" s="35">
        <v>3</v>
      </c>
      <c r="E192">
        <f t="shared" si="2"/>
        <v>40916.339999999997</v>
      </c>
      <c r="F192" s="16" t="s">
        <v>47</v>
      </c>
      <c r="G192" s="17">
        <v>2.475002475002E-2</v>
      </c>
      <c r="H192" s="17">
        <v>2.475002475002E-2</v>
      </c>
      <c r="I192" s="14"/>
      <c r="J192" s="14"/>
      <c r="K192" s="14"/>
      <c r="L192" s="14"/>
      <c r="M192" s="14"/>
      <c r="N192" s="14"/>
      <c r="O192" s="14"/>
      <c r="P192" s="14"/>
    </row>
    <row r="193" spans="2:16" x14ac:dyDescent="0.2">
      <c r="B193" s="15" t="s">
        <v>225</v>
      </c>
      <c r="C193" s="35">
        <v>8</v>
      </c>
      <c r="D193" s="35">
        <v>4</v>
      </c>
      <c r="E193">
        <f t="shared" si="2"/>
        <v>43256.93</v>
      </c>
      <c r="F193" s="18" t="s">
        <v>51</v>
      </c>
      <c r="G193" s="19">
        <v>1.0204345949820001E-2</v>
      </c>
      <c r="H193" s="14"/>
      <c r="I193" s="19">
        <v>1.0204345949820001E-2</v>
      </c>
      <c r="J193" s="14"/>
      <c r="K193" s="14"/>
      <c r="L193" s="14"/>
      <c r="M193" s="14"/>
      <c r="N193" s="14"/>
      <c r="O193" s="14"/>
      <c r="P193" s="14"/>
    </row>
    <row r="194" spans="2:16" x14ac:dyDescent="0.2">
      <c r="B194" s="15" t="s">
        <v>226</v>
      </c>
      <c r="C194" s="35">
        <v>8</v>
      </c>
      <c r="D194" s="35">
        <v>5</v>
      </c>
      <c r="E194">
        <f t="shared" si="2"/>
        <v>31180.92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15" t="s">
        <v>227</v>
      </c>
      <c r="C195" s="35">
        <v>8</v>
      </c>
      <c r="D195" s="35">
        <v>6</v>
      </c>
      <c r="E195">
        <f t="shared" si="2"/>
        <v>43608.62</v>
      </c>
      <c r="F195" s="18" t="s">
        <v>51</v>
      </c>
      <c r="G195" s="19">
        <v>1.0204345949820001E-2</v>
      </c>
      <c r="H195" s="14"/>
      <c r="I195" s="19">
        <v>1.0204345949820001E-2</v>
      </c>
      <c r="J195" s="14"/>
      <c r="K195" s="14"/>
      <c r="L195" s="14"/>
      <c r="M195" s="14"/>
      <c r="N195" s="14"/>
      <c r="O195" s="14"/>
      <c r="P195" s="14"/>
    </row>
    <row r="196" spans="2:16" x14ac:dyDescent="0.2">
      <c r="B196" s="15" t="s">
        <v>228</v>
      </c>
      <c r="C196" s="35">
        <v>8</v>
      </c>
      <c r="D196" s="35">
        <v>7</v>
      </c>
      <c r="E196">
        <f t="shared" si="2"/>
        <v>48938.51</v>
      </c>
      <c r="F196" s="20" t="s">
        <v>55</v>
      </c>
      <c r="G196" s="21">
        <v>6.435006435006E-4</v>
      </c>
      <c r="H196" s="14"/>
      <c r="I196" s="14"/>
      <c r="J196" s="21">
        <v>6.435006435006E-4</v>
      </c>
      <c r="K196" s="14"/>
      <c r="L196" s="14"/>
      <c r="M196" s="14"/>
      <c r="N196" s="14"/>
      <c r="O196" s="14"/>
      <c r="P196" s="14"/>
    </row>
    <row r="197" spans="2:16" x14ac:dyDescent="0.2">
      <c r="B197" s="15" t="s">
        <v>229</v>
      </c>
      <c r="C197" s="35">
        <v>8</v>
      </c>
      <c r="D197" s="35">
        <v>8</v>
      </c>
      <c r="E197">
        <f t="shared" si="2"/>
        <v>44549.61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15" t="s">
        <v>230</v>
      </c>
      <c r="C198" s="35">
        <v>8</v>
      </c>
      <c r="D198" s="35">
        <v>9</v>
      </c>
      <c r="E198">
        <f t="shared" si="2"/>
        <v>55311.56</v>
      </c>
      <c r="F198" s="20" t="s">
        <v>55</v>
      </c>
      <c r="G198" s="21">
        <v>6.435006435006E-4</v>
      </c>
      <c r="H198" s="14"/>
      <c r="I198" s="14"/>
      <c r="J198" s="21">
        <v>6.435006435006E-4</v>
      </c>
      <c r="K198" s="14"/>
      <c r="L198" s="14"/>
      <c r="M198" s="14"/>
      <c r="N198" s="14"/>
      <c r="O198" s="14"/>
      <c r="P198" s="14"/>
    </row>
    <row r="199" spans="2:16" x14ac:dyDescent="0.2">
      <c r="B199" s="15" t="s">
        <v>231</v>
      </c>
      <c r="C199" s="35">
        <v>8</v>
      </c>
      <c r="D199" s="35">
        <v>10</v>
      </c>
      <c r="E199">
        <f t="shared" si="2"/>
        <v>43019.31</v>
      </c>
      <c r="F199" s="14" t="s">
        <v>59</v>
      </c>
      <c r="G199" s="14"/>
      <c r="H199" s="17">
        <v>2.3486315683779999E-2</v>
      </c>
      <c r="I199" s="19">
        <v>1.033397890086E-2</v>
      </c>
      <c r="J199" s="14"/>
      <c r="K199" s="14"/>
      <c r="L199" s="14"/>
      <c r="M199" s="14"/>
      <c r="N199" s="14"/>
      <c r="O199" s="14"/>
      <c r="P199" s="14"/>
    </row>
    <row r="200" spans="2:16" x14ac:dyDescent="0.2">
      <c r="B200" s="15" t="s">
        <v>232</v>
      </c>
      <c r="C200" s="35">
        <v>8</v>
      </c>
      <c r="D200" s="35">
        <v>11</v>
      </c>
      <c r="E200">
        <f t="shared" si="2"/>
        <v>26887.07</v>
      </c>
      <c r="F200" s="14" t="s">
        <v>59</v>
      </c>
      <c r="G200" s="14"/>
      <c r="H200" s="17">
        <v>2.3486315683779999E-2</v>
      </c>
      <c r="I200" s="19">
        <v>1.033397890086E-2</v>
      </c>
      <c r="J200" s="14"/>
      <c r="K200" s="14"/>
      <c r="L200" s="14"/>
      <c r="M200" s="14"/>
      <c r="N200" s="14"/>
      <c r="O200" s="14"/>
      <c r="P200" s="14"/>
    </row>
    <row r="201" spans="2:16" x14ac:dyDescent="0.2">
      <c r="B201" s="15" t="s">
        <v>233</v>
      </c>
      <c r="C201" s="35">
        <v>8</v>
      </c>
      <c r="D201" s="35">
        <v>12</v>
      </c>
      <c r="E201">
        <f t="shared" si="2"/>
        <v>21799.56</v>
      </c>
      <c r="F201" s="14" t="s">
        <v>59</v>
      </c>
      <c r="G201" s="14"/>
      <c r="H201" s="17">
        <v>2.475002475002E-2</v>
      </c>
      <c r="I201" s="14"/>
      <c r="J201" s="21">
        <v>6.435006435006E-4</v>
      </c>
      <c r="K201" s="14"/>
      <c r="L201" s="14"/>
      <c r="M201" s="14"/>
      <c r="N201" s="14"/>
      <c r="O201" s="14"/>
      <c r="P201" s="14"/>
    </row>
    <row r="202" spans="2:16" x14ac:dyDescent="0.2">
      <c r="B202" s="15" t="s">
        <v>234</v>
      </c>
      <c r="C202" s="35">
        <v>8</v>
      </c>
      <c r="D202" s="35">
        <v>13</v>
      </c>
      <c r="E202">
        <f t="shared" si="2"/>
        <v>29061.32</v>
      </c>
      <c r="F202" s="14" t="s">
        <v>59</v>
      </c>
      <c r="G202" s="14"/>
      <c r="H202" s="17">
        <v>2.475002475002E-2</v>
      </c>
      <c r="I202" s="14"/>
      <c r="J202" s="21">
        <v>6.435006435006E-4</v>
      </c>
      <c r="K202" s="14"/>
      <c r="L202" s="14"/>
      <c r="M202" s="14"/>
      <c r="N202" s="14"/>
      <c r="O202" s="14"/>
      <c r="P202" s="14"/>
    </row>
    <row r="203" spans="2:16" x14ac:dyDescent="0.2">
      <c r="B203" s="15" t="s">
        <v>235</v>
      </c>
      <c r="C203" s="35">
        <v>8</v>
      </c>
      <c r="D203" s="35">
        <v>14</v>
      </c>
      <c r="E203">
        <f t="shared" si="2"/>
        <v>715.24599999999998</v>
      </c>
      <c r="F203" s="22" t="s">
        <v>64</v>
      </c>
      <c r="G203" s="23">
        <v>9.9990099990099992</v>
      </c>
      <c r="H203" s="14"/>
      <c r="I203" s="14"/>
      <c r="J203" s="14"/>
      <c r="K203" s="14"/>
      <c r="L203" s="14"/>
      <c r="M203" s="14"/>
      <c r="N203" s="14"/>
      <c r="O203" s="23">
        <v>9.9990099990099992</v>
      </c>
      <c r="P203" s="14"/>
    </row>
    <row r="204" spans="2:16" x14ac:dyDescent="0.2">
      <c r="B204" s="15" t="s">
        <v>236</v>
      </c>
      <c r="C204" s="35">
        <v>8</v>
      </c>
      <c r="D204" s="35">
        <v>15</v>
      </c>
      <c r="E204">
        <f t="shared" si="2"/>
        <v>40350.800000000003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2:16" x14ac:dyDescent="0.2">
      <c r="B205" s="15" t="s">
        <v>237</v>
      </c>
      <c r="C205" s="35">
        <v>8</v>
      </c>
      <c r="D205" s="35">
        <v>16</v>
      </c>
      <c r="E205">
        <f t="shared" si="2"/>
        <v>31708.45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15" t="s">
        <v>238</v>
      </c>
      <c r="C206" s="35">
        <v>8</v>
      </c>
      <c r="D206" s="35">
        <v>17</v>
      </c>
      <c r="E206">
        <f t="shared" si="2"/>
        <v>20877.580000000002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2:16" x14ac:dyDescent="0.2">
      <c r="B207" s="15" t="s">
        <v>239</v>
      </c>
      <c r="C207" s="35">
        <v>8</v>
      </c>
      <c r="D207" s="35">
        <v>18</v>
      </c>
      <c r="E207">
        <f t="shared" si="2"/>
        <v>24967.07</v>
      </c>
      <c r="F207" s="24" t="s">
        <v>69</v>
      </c>
      <c r="G207" s="25">
        <v>4.950004950005E-3</v>
      </c>
      <c r="H207" s="14"/>
      <c r="I207" s="14"/>
      <c r="J207" s="14"/>
      <c r="K207" s="25">
        <v>4.950004950005E-3</v>
      </c>
      <c r="L207" s="14"/>
      <c r="M207" s="14"/>
      <c r="N207" s="14"/>
      <c r="O207" s="14"/>
      <c r="P207" s="14"/>
    </row>
    <row r="208" spans="2:16" x14ac:dyDescent="0.2">
      <c r="B208" s="15" t="s">
        <v>240</v>
      </c>
      <c r="C208" s="35">
        <v>8</v>
      </c>
      <c r="D208" s="35">
        <v>19</v>
      </c>
      <c r="E208">
        <f t="shared" si="2"/>
        <v>22809.46</v>
      </c>
      <c r="F208" s="24" t="s">
        <v>69</v>
      </c>
      <c r="G208" s="25">
        <v>4.950004950005E-3</v>
      </c>
      <c r="H208" s="14"/>
      <c r="I208" s="14"/>
      <c r="J208" s="14"/>
      <c r="K208" s="25">
        <v>4.950004950005E-3</v>
      </c>
      <c r="L208" s="14"/>
      <c r="M208" s="14"/>
      <c r="N208" s="14"/>
      <c r="O208" s="14"/>
      <c r="P208" s="14"/>
    </row>
    <row r="209" spans="2:16" x14ac:dyDescent="0.2">
      <c r="B209" s="15" t="s">
        <v>241</v>
      </c>
      <c r="C209" s="35">
        <v>8</v>
      </c>
      <c r="D209" s="35">
        <v>20</v>
      </c>
      <c r="E209">
        <f t="shared" si="2"/>
        <v>19988.87</v>
      </c>
      <c r="F209" s="26" t="s">
        <v>72</v>
      </c>
      <c r="G209" s="27">
        <v>4.950004950005E-3</v>
      </c>
      <c r="H209" s="14"/>
      <c r="I209" s="14"/>
      <c r="J209" s="14"/>
      <c r="K209" s="14"/>
      <c r="L209" s="27">
        <v>4.950004950005E-3</v>
      </c>
      <c r="M209" s="14"/>
      <c r="N209" s="14"/>
      <c r="O209" s="14"/>
      <c r="P209" s="14"/>
    </row>
    <row r="210" spans="2:16" x14ac:dyDescent="0.2">
      <c r="B210" s="15" t="s">
        <v>242</v>
      </c>
      <c r="C210" s="35">
        <v>8</v>
      </c>
      <c r="D210" s="35">
        <v>21</v>
      </c>
      <c r="E210">
        <f t="shared" si="2"/>
        <v>28186.87</v>
      </c>
      <c r="F210" s="26" t="s">
        <v>72</v>
      </c>
      <c r="G210" s="27">
        <v>4.950004950005E-3</v>
      </c>
      <c r="H210" s="14"/>
      <c r="I210" s="14"/>
      <c r="J210" s="14"/>
      <c r="K210" s="14"/>
      <c r="L210" s="27">
        <v>4.950004950005E-3</v>
      </c>
      <c r="M210" s="14"/>
      <c r="N210" s="14"/>
      <c r="O210" s="14"/>
      <c r="P210" s="14"/>
    </row>
    <row r="211" spans="2:16" x14ac:dyDescent="0.2">
      <c r="B211" s="15" t="s">
        <v>243</v>
      </c>
      <c r="C211" s="35">
        <v>8</v>
      </c>
      <c r="D211" s="35">
        <v>22</v>
      </c>
      <c r="E211">
        <f t="shared" si="2"/>
        <v>3904.15</v>
      </c>
      <c r="F211" s="14" t="s">
        <v>75</v>
      </c>
      <c r="G211" s="14"/>
      <c r="H211" s="14"/>
      <c r="I211" s="14"/>
      <c r="J211" s="14"/>
      <c r="K211" s="25">
        <v>0.17325017325020001</v>
      </c>
      <c r="L211" s="27">
        <v>0.17325017325020001</v>
      </c>
      <c r="M211" s="14"/>
      <c r="N211" s="14"/>
      <c r="O211" s="14"/>
      <c r="P211" s="28">
        <v>4.950004950005E-3</v>
      </c>
    </row>
    <row r="212" spans="2:16" x14ac:dyDescent="0.2">
      <c r="B212" s="15" t="s">
        <v>244</v>
      </c>
      <c r="C212" s="35">
        <v>8</v>
      </c>
      <c r="D212" s="35">
        <v>23</v>
      </c>
      <c r="E212">
        <f t="shared" si="2"/>
        <v>3262.567</v>
      </c>
      <c r="F212" s="14" t="s">
        <v>75</v>
      </c>
      <c r="G212" s="14"/>
      <c r="H212" s="14"/>
      <c r="I212" s="14"/>
      <c r="J212" s="14"/>
      <c r="K212" s="25">
        <v>0.17325017325020001</v>
      </c>
      <c r="L212" s="27">
        <v>0.17325017325020001</v>
      </c>
      <c r="M212" s="14"/>
      <c r="N212" s="14"/>
      <c r="O212" s="14"/>
      <c r="P212" s="28">
        <v>4.950004950005E-3</v>
      </c>
    </row>
    <row r="213" spans="2:16" x14ac:dyDescent="0.2">
      <c r="B213" s="15" t="s">
        <v>245</v>
      </c>
      <c r="C213" s="35">
        <v>8</v>
      </c>
      <c r="D213" s="35">
        <v>24</v>
      </c>
      <c r="E213">
        <f t="shared" si="2"/>
        <v>19.010000000000002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2:16" x14ac:dyDescent="0.2">
      <c r="B214" s="15" t="s">
        <v>246</v>
      </c>
      <c r="C214" s="35">
        <v>9</v>
      </c>
      <c r="D214" s="35">
        <v>1</v>
      </c>
      <c r="E214">
        <f t="shared" si="2"/>
        <v>90.296999999999997</v>
      </c>
      <c r="F214" s="14" t="s">
        <v>59</v>
      </c>
      <c r="G214" s="14"/>
      <c r="H214" s="14"/>
      <c r="I214" s="14"/>
      <c r="J214" s="14"/>
      <c r="K214" s="25">
        <v>19.998019998019998</v>
      </c>
      <c r="L214" s="27">
        <v>19.998019998019998</v>
      </c>
      <c r="M214" s="14"/>
      <c r="N214" s="14"/>
      <c r="O214" s="14"/>
      <c r="P214" s="14"/>
    </row>
    <row r="215" spans="2:16" x14ac:dyDescent="0.2">
      <c r="B215" s="15" t="s">
        <v>247</v>
      </c>
      <c r="C215" s="35">
        <v>9</v>
      </c>
      <c r="D215" s="35">
        <v>2</v>
      </c>
      <c r="E215">
        <f t="shared" ref="E215:E278" si="3">INDEX($A$1:$Y$17,MATCH(C215,$A$1:$A$17,0),MATCH(D215,$A$1:$Y$1,0))</f>
        <v>90.296999999999997</v>
      </c>
      <c r="F215" s="14" t="s">
        <v>59</v>
      </c>
      <c r="G215" s="14"/>
      <c r="H215" s="14"/>
      <c r="I215" s="14"/>
      <c r="J215" s="14"/>
      <c r="K215" s="25">
        <v>19.998019998019998</v>
      </c>
      <c r="L215" s="27">
        <v>19.998019998019998</v>
      </c>
      <c r="M215" s="14"/>
      <c r="N215" s="14"/>
      <c r="O215" s="14"/>
      <c r="P215" s="14"/>
    </row>
    <row r="216" spans="2:16" x14ac:dyDescent="0.2">
      <c r="B216" s="15" t="s">
        <v>248</v>
      </c>
      <c r="C216" s="35">
        <v>9</v>
      </c>
      <c r="D216" s="35">
        <v>3</v>
      </c>
      <c r="E216">
        <f t="shared" si="3"/>
        <v>109.307</v>
      </c>
      <c r="F216" s="14" t="s">
        <v>59</v>
      </c>
      <c r="G216" s="14"/>
      <c r="H216" s="14"/>
      <c r="I216" s="14"/>
      <c r="J216" s="14"/>
      <c r="K216" s="25">
        <v>19.998019998019998</v>
      </c>
      <c r="L216" s="14"/>
      <c r="M216" s="29">
        <v>19.998019998019998</v>
      </c>
      <c r="N216" s="14"/>
      <c r="O216" s="14"/>
      <c r="P216" s="14"/>
    </row>
    <row r="217" spans="2:16" x14ac:dyDescent="0.2">
      <c r="B217" s="15" t="s">
        <v>249</v>
      </c>
      <c r="C217" s="35">
        <v>9</v>
      </c>
      <c r="D217" s="35">
        <v>4</v>
      </c>
      <c r="E217">
        <f t="shared" si="3"/>
        <v>130.69300000000001</v>
      </c>
      <c r="F217" s="14" t="s">
        <v>59</v>
      </c>
      <c r="G217" s="14"/>
      <c r="H217" s="14"/>
      <c r="I217" s="14"/>
      <c r="J217" s="14"/>
      <c r="K217" s="25">
        <v>19.998019998019998</v>
      </c>
      <c r="L217" s="14"/>
      <c r="M217" s="29">
        <v>19.998019998019998</v>
      </c>
      <c r="N217" s="14"/>
      <c r="O217" s="14"/>
      <c r="P217" s="14"/>
    </row>
    <row r="218" spans="2:16" x14ac:dyDescent="0.2">
      <c r="B218" s="15" t="s">
        <v>250</v>
      </c>
      <c r="C218" s="35">
        <v>9</v>
      </c>
      <c r="D218" s="35">
        <v>5</v>
      </c>
      <c r="E218">
        <f t="shared" si="3"/>
        <v>7981.7650000000003</v>
      </c>
      <c r="F218" s="30" t="s">
        <v>251</v>
      </c>
      <c r="G218" s="29">
        <v>19.998019998019998</v>
      </c>
      <c r="H218" s="14"/>
      <c r="I218" s="14"/>
      <c r="J218" s="14"/>
      <c r="K218" s="14"/>
      <c r="L218" s="14"/>
      <c r="M218" s="29">
        <v>19.998019998019998</v>
      </c>
      <c r="N218" s="14"/>
      <c r="O218" s="14"/>
      <c r="P218" s="14"/>
    </row>
    <row r="219" spans="2:16" x14ac:dyDescent="0.2">
      <c r="B219" s="15" t="s">
        <v>252</v>
      </c>
      <c r="C219" s="35">
        <v>9</v>
      </c>
      <c r="D219" s="35">
        <v>6</v>
      </c>
      <c r="E219">
        <f t="shared" si="3"/>
        <v>6201.9660000000003</v>
      </c>
      <c r="F219" s="30" t="s">
        <v>251</v>
      </c>
      <c r="G219" s="29">
        <v>19.998019998019998</v>
      </c>
      <c r="H219" s="14"/>
      <c r="I219" s="14"/>
      <c r="J219" s="14"/>
      <c r="K219" s="14"/>
      <c r="L219" s="14"/>
      <c r="M219" s="29">
        <v>19.998019998019998</v>
      </c>
      <c r="N219" s="14"/>
      <c r="O219" s="14"/>
      <c r="P219" s="14"/>
    </row>
    <row r="220" spans="2:16" x14ac:dyDescent="0.2">
      <c r="B220" s="15" t="s">
        <v>253</v>
      </c>
      <c r="C220" s="35">
        <v>9</v>
      </c>
      <c r="D220" s="35">
        <v>7</v>
      </c>
      <c r="E220">
        <f t="shared" si="3"/>
        <v>591.68200000000002</v>
      </c>
      <c r="F220" s="14" t="s">
        <v>59</v>
      </c>
      <c r="G220" s="14"/>
      <c r="H220" s="14"/>
      <c r="I220" s="14"/>
      <c r="J220" s="14"/>
      <c r="K220" s="14"/>
      <c r="L220" s="27">
        <v>19.998019998019998</v>
      </c>
      <c r="M220" s="29">
        <v>19.998019998019998</v>
      </c>
      <c r="N220" s="14"/>
      <c r="O220" s="14"/>
      <c r="P220" s="14"/>
    </row>
    <row r="221" spans="2:16" x14ac:dyDescent="0.2">
      <c r="B221" s="15" t="s">
        <v>254</v>
      </c>
      <c r="C221" s="35">
        <v>9</v>
      </c>
      <c r="D221" s="35">
        <v>8</v>
      </c>
      <c r="E221">
        <f t="shared" si="3"/>
        <v>553.66200000000003</v>
      </c>
      <c r="F221" s="14" t="s">
        <v>59</v>
      </c>
      <c r="G221" s="14"/>
      <c r="H221" s="14"/>
      <c r="I221" s="14"/>
      <c r="J221" s="14"/>
      <c r="K221" s="14"/>
      <c r="L221" s="27">
        <v>19.998019998019998</v>
      </c>
      <c r="M221" s="29">
        <v>19.998019998019998</v>
      </c>
      <c r="N221" s="14"/>
      <c r="O221" s="14"/>
      <c r="P221" s="14"/>
    </row>
    <row r="222" spans="2:16" x14ac:dyDescent="0.2">
      <c r="B222" s="15" t="s">
        <v>255</v>
      </c>
      <c r="C222" s="35">
        <v>9</v>
      </c>
      <c r="D222" s="35">
        <v>9</v>
      </c>
      <c r="E222">
        <f t="shared" si="3"/>
        <v>2207.52</v>
      </c>
      <c r="F222" s="31" t="s">
        <v>256</v>
      </c>
      <c r="G222" s="32">
        <v>19.998019998019998</v>
      </c>
      <c r="H222" s="14"/>
      <c r="I222" s="14"/>
      <c r="J222" s="14"/>
      <c r="K222" s="14"/>
      <c r="L222" s="14"/>
      <c r="M222" s="14"/>
      <c r="N222" s="32">
        <v>19.998019998019998</v>
      </c>
      <c r="O222" s="14"/>
      <c r="P222" s="14"/>
    </row>
    <row r="223" spans="2:16" x14ac:dyDescent="0.2">
      <c r="B223" s="15" t="s">
        <v>257</v>
      </c>
      <c r="C223" s="35">
        <v>9</v>
      </c>
      <c r="D223" s="35">
        <v>10</v>
      </c>
      <c r="E223">
        <f t="shared" si="3"/>
        <v>2072.0749999999998</v>
      </c>
      <c r="F223" s="31" t="s">
        <v>256</v>
      </c>
      <c r="G223" s="32">
        <v>19.998019998019998</v>
      </c>
      <c r="H223" s="14"/>
      <c r="I223" s="14"/>
      <c r="J223" s="14"/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15" t="s">
        <v>258</v>
      </c>
      <c r="C224" s="35">
        <v>9</v>
      </c>
      <c r="D224" s="35">
        <v>11</v>
      </c>
      <c r="E224">
        <f t="shared" si="3"/>
        <v>2152.866</v>
      </c>
      <c r="F224" s="14" t="s">
        <v>59</v>
      </c>
      <c r="G224" s="14"/>
      <c r="H224" s="14"/>
      <c r="I224" s="14"/>
      <c r="J224" s="21">
        <v>1.999801999802</v>
      </c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15" t="s">
        <v>259</v>
      </c>
      <c r="C225" s="35">
        <v>9</v>
      </c>
      <c r="D225" s="35">
        <v>12</v>
      </c>
      <c r="E225">
        <f t="shared" si="3"/>
        <v>2419.0050000000001</v>
      </c>
      <c r="F225" s="14" t="s">
        <v>59</v>
      </c>
      <c r="G225" s="14"/>
      <c r="H225" s="14"/>
      <c r="I225" s="14"/>
      <c r="J225" s="21">
        <v>1.999801999802</v>
      </c>
      <c r="K225" s="14"/>
      <c r="L225" s="14"/>
      <c r="M225" s="14"/>
      <c r="N225" s="32">
        <v>19.998019998019998</v>
      </c>
      <c r="O225" s="14"/>
      <c r="P225" s="14"/>
    </row>
    <row r="226" spans="2:16" x14ac:dyDescent="0.2">
      <c r="B226" s="15" t="s">
        <v>260</v>
      </c>
      <c r="C226" s="35">
        <v>9</v>
      </c>
      <c r="D226" s="35">
        <v>13</v>
      </c>
      <c r="E226">
        <f t="shared" si="3"/>
        <v>1525.5409999999999</v>
      </c>
      <c r="F226" s="14" t="s">
        <v>59</v>
      </c>
      <c r="G226" s="14"/>
      <c r="H226" s="17">
        <v>1000.005</v>
      </c>
      <c r="I226" s="14"/>
      <c r="J226" s="14"/>
      <c r="K226" s="14"/>
      <c r="L226" s="14"/>
      <c r="M226" s="14"/>
      <c r="N226" s="32">
        <v>19.9512</v>
      </c>
      <c r="O226" s="14"/>
      <c r="P226" s="14"/>
    </row>
    <row r="227" spans="2:16" x14ac:dyDescent="0.2">
      <c r="B227" s="15" t="s">
        <v>261</v>
      </c>
      <c r="C227" s="35">
        <v>9</v>
      </c>
      <c r="D227" s="35">
        <v>14</v>
      </c>
      <c r="E227">
        <f t="shared" si="3"/>
        <v>1456.63</v>
      </c>
      <c r="F227" s="14" t="s">
        <v>59</v>
      </c>
      <c r="G227" s="14"/>
      <c r="H227" s="17">
        <v>1000.005</v>
      </c>
      <c r="I227" s="14"/>
      <c r="J227" s="14"/>
      <c r="K227" s="14"/>
      <c r="L227" s="14"/>
      <c r="M227" s="14"/>
      <c r="N227" s="32">
        <v>19.9512</v>
      </c>
      <c r="O227" s="14"/>
      <c r="P227" s="14"/>
    </row>
    <row r="228" spans="2:16" x14ac:dyDescent="0.2">
      <c r="B228" s="15" t="s">
        <v>262</v>
      </c>
      <c r="C228" s="35">
        <v>9</v>
      </c>
      <c r="D228" s="35">
        <v>15</v>
      </c>
      <c r="E228">
        <f t="shared" si="3"/>
        <v>527.524</v>
      </c>
      <c r="F228" s="22" t="s">
        <v>64</v>
      </c>
      <c r="G228" s="23">
        <v>19.998019998019998</v>
      </c>
      <c r="H228" s="14"/>
      <c r="I228" s="14"/>
      <c r="J228" s="14"/>
      <c r="K228" s="14"/>
      <c r="L228" s="14"/>
      <c r="M228" s="14"/>
      <c r="N228" s="14"/>
      <c r="O228" s="23">
        <v>19.998019998019998</v>
      </c>
      <c r="P228" s="14"/>
    </row>
    <row r="229" spans="2:16" x14ac:dyDescent="0.2">
      <c r="B229" s="15" t="s">
        <v>263</v>
      </c>
      <c r="C229" s="35">
        <v>9</v>
      </c>
      <c r="D229" s="35">
        <v>16</v>
      </c>
      <c r="E229">
        <f t="shared" si="3"/>
        <v>354.05900000000003</v>
      </c>
      <c r="F229" s="22" t="s">
        <v>64</v>
      </c>
      <c r="G229" s="23">
        <v>19.998019998019998</v>
      </c>
      <c r="H229" s="14"/>
      <c r="I229" s="14"/>
      <c r="J229" s="14"/>
      <c r="K229" s="14"/>
      <c r="L229" s="14"/>
      <c r="M229" s="14"/>
      <c r="N229" s="14"/>
      <c r="O229" s="23">
        <v>19.998019998019998</v>
      </c>
      <c r="P229" s="14"/>
    </row>
    <row r="230" spans="2:16" x14ac:dyDescent="0.2">
      <c r="B230" s="15" t="s">
        <v>264</v>
      </c>
      <c r="C230" s="35">
        <v>9</v>
      </c>
      <c r="D230" s="35">
        <v>17</v>
      </c>
      <c r="E230">
        <f t="shared" si="3"/>
        <v>425.346</v>
      </c>
      <c r="F230" s="14" t="s">
        <v>59</v>
      </c>
      <c r="G230" s="14"/>
      <c r="H230" s="14"/>
      <c r="I230" s="14"/>
      <c r="J230" s="14"/>
      <c r="K230" s="14"/>
      <c r="L230" s="14"/>
      <c r="M230" s="29">
        <v>19.998019998019998</v>
      </c>
      <c r="N230" s="14"/>
      <c r="O230" s="23">
        <v>19.998019998019998</v>
      </c>
      <c r="P230" s="14"/>
    </row>
    <row r="231" spans="2:16" x14ac:dyDescent="0.2">
      <c r="B231" s="15" t="s">
        <v>265</v>
      </c>
      <c r="C231" s="35">
        <v>9</v>
      </c>
      <c r="D231" s="35">
        <v>18</v>
      </c>
      <c r="E231">
        <f t="shared" si="3"/>
        <v>418.21699999999998</v>
      </c>
      <c r="F231" s="14" t="s">
        <v>59</v>
      </c>
      <c r="G231" s="14"/>
      <c r="H231" s="14"/>
      <c r="I231" s="14"/>
      <c r="J231" s="14"/>
      <c r="K231" s="14"/>
      <c r="L231" s="14"/>
      <c r="M231" s="29">
        <v>19.998019998019998</v>
      </c>
      <c r="N231" s="14"/>
      <c r="O231" s="23">
        <v>19.998019998019998</v>
      </c>
      <c r="P231" s="14"/>
    </row>
    <row r="232" spans="2:16" x14ac:dyDescent="0.2">
      <c r="B232" s="15" t="s">
        <v>266</v>
      </c>
      <c r="C232" s="35">
        <v>9</v>
      </c>
      <c r="D232" s="35">
        <v>19</v>
      </c>
      <c r="E232">
        <f t="shared" si="3"/>
        <v>220.99</v>
      </c>
      <c r="F232" s="14" t="s">
        <v>59</v>
      </c>
      <c r="G232" s="14"/>
      <c r="H232" s="14"/>
      <c r="I232" s="14"/>
      <c r="J232" s="14"/>
      <c r="K232" s="14"/>
      <c r="L232" s="14"/>
      <c r="M232" s="14"/>
      <c r="N232" s="14"/>
      <c r="O232" s="23">
        <v>19.998019998019998</v>
      </c>
      <c r="P232" s="28">
        <v>19.998019998019998</v>
      </c>
    </row>
    <row r="233" spans="2:16" x14ac:dyDescent="0.2">
      <c r="B233" s="15" t="s">
        <v>267</v>
      </c>
      <c r="C233" s="35">
        <v>9</v>
      </c>
      <c r="D233" s="35">
        <v>20</v>
      </c>
      <c r="E233">
        <f t="shared" si="3"/>
        <v>418.21699999999998</v>
      </c>
      <c r="F233" s="14" t="s">
        <v>59</v>
      </c>
      <c r="G233" s="14"/>
      <c r="H233" s="14"/>
      <c r="I233" s="14"/>
      <c r="J233" s="14"/>
      <c r="K233" s="14"/>
      <c r="L233" s="14"/>
      <c r="M233" s="14"/>
      <c r="N233" s="14"/>
      <c r="O233" s="23">
        <v>19.998019998019998</v>
      </c>
      <c r="P233" s="28">
        <v>19.998019998019998</v>
      </c>
    </row>
    <row r="234" spans="2:16" x14ac:dyDescent="0.2">
      <c r="B234" s="15" t="s">
        <v>268</v>
      </c>
      <c r="C234" s="35">
        <v>9</v>
      </c>
      <c r="D234" s="35">
        <v>21</v>
      </c>
      <c r="E234">
        <f t="shared" si="3"/>
        <v>681.97900000000004</v>
      </c>
      <c r="F234" s="33" t="s">
        <v>269</v>
      </c>
      <c r="G234" s="28">
        <v>19.998019998019998</v>
      </c>
      <c r="H234" s="14"/>
      <c r="I234" s="14"/>
      <c r="J234" s="14"/>
      <c r="K234" s="14"/>
      <c r="L234" s="14"/>
      <c r="M234" s="14"/>
      <c r="N234" s="14"/>
      <c r="O234" s="14"/>
      <c r="P234" s="28">
        <v>19.998019998019998</v>
      </c>
    </row>
    <row r="235" spans="2:16" x14ac:dyDescent="0.2">
      <c r="B235" s="15" t="s">
        <v>270</v>
      </c>
      <c r="C235" s="35">
        <v>9</v>
      </c>
      <c r="D235" s="35">
        <v>22</v>
      </c>
      <c r="E235">
        <f t="shared" si="3"/>
        <v>724.75099999999998</v>
      </c>
      <c r="F235" s="33" t="s">
        <v>269</v>
      </c>
      <c r="G235" s="28">
        <v>19.998019998019998</v>
      </c>
      <c r="H235" s="14"/>
      <c r="I235" s="14"/>
      <c r="J235" s="14"/>
      <c r="K235" s="14"/>
      <c r="L235" s="14"/>
      <c r="M235" s="14"/>
      <c r="N235" s="14"/>
      <c r="O235" s="14"/>
      <c r="P235" s="28">
        <v>19.998019998019998</v>
      </c>
    </row>
    <row r="236" spans="2:16" x14ac:dyDescent="0.2">
      <c r="B236" s="15" t="s">
        <v>271</v>
      </c>
      <c r="C236" s="35">
        <v>9</v>
      </c>
      <c r="D236" s="35">
        <v>23</v>
      </c>
      <c r="E236">
        <f t="shared" si="3"/>
        <v>361.18700000000001</v>
      </c>
      <c r="F236" s="14" t="s">
        <v>59</v>
      </c>
      <c r="G236" s="14"/>
      <c r="H236" s="14"/>
      <c r="I236" s="14"/>
      <c r="J236" s="14"/>
      <c r="K236" s="14"/>
      <c r="L236" s="14"/>
      <c r="M236" s="29">
        <v>19.998019998019998</v>
      </c>
      <c r="N236" s="14"/>
      <c r="O236" s="14"/>
      <c r="P236" s="28">
        <v>19.998019998019998</v>
      </c>
    </row>
    <row r="237" spans="2:16" x14ac:dyDescent="0.2">
      <c r="B237" s="15" t="s">
        <v>272</v>
      </c>
      <c r="C237" s="35">
        <v>9</v>
      </c>
      <c r="D237" s="35">
        <v>24</v>
      </c>
      <c r="E237">
        <f t="shared" si="3"/>
        <v>278.01900000000001</v>
      </c>
      <c r="F237" s="14" t="s">
        <v>59</v>
      </c>
      <c r="G237" s="14"/>
      <c r="H237" s="14"/>
      <c r="I237" s="14"/>
      <c r="J237" s="14"/>
      <c r="K237" s="14"/>
      <c r="L237" s="14"/>
      <c r="M237" s="29">
        <v>19.998019998019998</v>
      </c>
      <c r="N237" s="14"/>
      <c r="O237" s="14"/>
      <c r="P237" s="28">
        <v>19.998019998019998</v>
      </c>
    </row>
    <row r="238" spans="2:16" x14ac:dyDescent="0.2">
      <c r="B238" s="15" t="s">
        <v>273</v>
      </c>
      <c r="C238" s="35">
        <v>10</v>
      </c>
      <c r="D238" s="35">
        <v>1</v>
      </c>
      <c r="E238">
        <f t="shared" si="3"/>
        <v>1518.412</v>
      </c>
      <c r="F238" s="14" t="s">
        <v>59</v>
      </c>
      <c r="G238" s="14"/>
      <c r="H238" s="14"/>
      <c r="I238" s="14"/>
      <c r="J238" s="14"/>
      <c r="K238" s="25">
        <v>6.1380061380060003</v>
      </c>
      <c r="L238" s="27">
        <v>6.1380061380060003</v>
      </c>
      <c r="M238" s="14"/>
      <c r="N238" s="14"/>
      <c r="O238" s="14"/>
      <c r="P238" s="14"/>
    </row>
    <row r="239" spans="2:16" x14ac:dyDescent="0.2">
      <c r="B239" s="15" t="s">
        <v>274</v>
      </c>
      <c r="C239" s="35">
        <v>10</v>
      </c>
      <c r="D239" s="35">
        <v>2</v>
      </c>
      <c r="E239">
        <f t="shared" si="3"/>
        <v>1373.462</v>
      </c>
      <c r="F239" s="14" t="s">
        <v>59</v>
      </c>
      <c r="G239" s="14"/>
      <c r="H239" s="14"/>
      <c r="I239" s="14"/>
      <c r="J239" s="14"/>
      <c r="K239" s="25">
        <v>6.1380061380060003</v>
      </c>
      <c r="L239" s="27">
        <v>6.1380061380060003</v>
      </c>
      <c r="M239" s="14"/>
      <c r="N239" s="14"/>
      <c r="O239" s="14"/>
      <c r="P239" s="14"/>
    </row>
    <row r="240" spans="2:16" x14ac:dyDescent="0.2">
      <c r="B240" s="15" t="s">
        <v>275</v>
      </c>
      <c r="C240" s="35">
        <v>10</v>
      </c>
      <c r="D240" s="35">
        <v>3</v>
      </c>
      <c r="E240">
        <f t="shared" si="3"/>
        <v>1114.453</v>
      </c>
      <c r="F240" s="14" t="s">
        <v>59</v>
      </c>
      <c r="G240" s="14"/>
      <c r="H240" s="14"/>
      <c r="I240" s="14"/>
      <c r="J240" s="14"/>
      <c r="K240" s="25">
        <v>6.1380061380060003</v>
      </c>
      <c r="L240" s="14"/>
      <c r="M240" s="29">
        <v>6.1380061380060003</v>
      </c>
      <c r="N240" s="14"/>
      <c r="O240" s="14"/>
      <c r="P240" s="14"/>
    </row>
    <row r="241" spans="2:16" x14ac:dyDescent="0.2">
      <c r="B241" s="15" t="s">
        <v>276</v>
      </c>
      <c r="C241" s="35">
        <v>10</v>
      </c>
      <c r="D241" s="35">
        <v>4</v>
      </c>
      <c r="E241">
        <f t="shared" si="3"/>
        <v>1026.5319999999999</v>
      </c>
      <c r="F241" s="14" t="s">
        <v>59</v>
      </c>
      <c r="G241" s="14"/>
      <c r="H241" s="14"/>
      <c r="I241" s="14"/>
      <c r="J241" s="14"/>
      <c r="K241" s="25">
        <v>6.1380061380060003</v>
      </c>
      <c r="L241" s="14"/>
      <c r="M241" s="29">
        <v>6.1380061380060003</v>
      </c>
      <c r="N241" s="14"/>
      <c r="O241" s="14"/>
      <c r="P241" s="14"/>
    </row>
    <row r="242" spans="2:16" x14ac:dyDescent="0.2">
      <c r="B242" s="15" t="s">
        <v>277</v>
      </c>
      <c r="C242" s="35">
        <v>10</v>
      </c>
      <c r="D242" s="35">
        <v>5</v>
      </c>
      <c r="E242">
        <f t="shared" si="3"/>
        <v>27752.02</v>
      </c>
      <c r="F242" s="30" t="s">
        <v>251</v>
      </c>
      <c r="G242" s="29">
        <v>6.1380061380060003</v>
      </c>
      <c r="H242" s="14"/>
      <c r="I242" s="14"/>
      <c r="J242" s="14"/>
      <c r="K242" s="14"/>
      <c r="L242" s="14"/>
      <c r="M242" s="29">
        <v>6.1380061380060003</v>
      </c>
      <c r="N242" s="14"/>
      <c r="O242" s="14"/>
      <c r="P242" s="14"/>
    </row>
    <row r="243" spans="2:16" x14ac:dyDescent="0.2">
      <c r="B243" s="15" t="s">
        <v>278</v>
      </c>
      <c r="C243" s="35">
        <v>10</v>
      </c>
      <c r="D243" s="35">
        <v>6</v>
      </c>
      <c r="E243">
        <f t="shared" si="3"/>
        <v>24584.5</v>
      </c>
      <c r="F243" s="30" t="s">
        <v>251</v>
      </c>
      <c r="G243" s="29">
        <v>6.1380061380060003</v>
      </c>
      <c r="H243" s="14"/>
      <c r="I243" s="14"/>
      <c r="J243" s="14"/>
      <c r="K243" s="14"/>
      <c r="L243" s="14"/>
      <c r="M243" s="29">
        <v>6.1380061380060003</v>
      </c>
      <c r="N243" s="14"/>
      <c r="O243" s="14"/>
      <c r="P243" s="14"/>
    </row>
    <row r="244" spans="2:16" x14ac:dyDescent="0.2">
      <c r="B244" s="15" t="s">
        <v>279</v>
      </c>
      <c r="C244" s="35">
        <v>10</v>
      </c>
      <c r="D244" s="35">
        <v>7</v>
      </c>
      <c r="E244">
        <f t="shared" si="3"/>
        <v>1337.819</v>
      </c>
      <c r="F244" s="14" t="s">
        <v>59</v>
      </c>
      <c r="G244" s="14"/>
      <c r="H244" s="14"/>
      <c r="I244" s="14"/>
      <c r="J244" s="14"/>
      <c r="K244" s="14"/>
      <c r="L244" s="27">
        <v>6.1380061380060003</v>
      </c>
      <c r="M244" s="29">
        <v>6.1380061380060003</v>
      </c>
      <c r="N244" s="14"/>
      <c r="O244" s="14"/>
      <c r="P244" s="14"/>
    </row>
    <row r="245" spans="2:16" x14ac:dyDescent="0.2">
      <c r="B245" s="15" t="s">
        <v>280</v>
      </c>
      <c r="C245" s="35">
        <v>10</v>
      </c>
      <c r="D245" s="35">
        <v>8</v>
      </c>
      <c r="E245">
        <f t="shared" si="3"/>
        <v>1126.3340000000001</v>
      </c>
      <c r="F245" s="14" t="s">
        <v>59</v>
      </c>
      <c r="G245" s="14"/>
      <c r="H245" s="14"/>
      <c r="I245" s="14"/>
      <c r="J245" s="14"/>
      <c r="K245" s="14"/>
      <c r="L245" s="27">
        <v>6.1380061380060003</v>
      </c>
      <c r="M245" s="29">
        <v>6.1380061380060003</v>
      </c>
      <c r="N245" s="14"/>
      <c r="O245" s="14"/>
      <c r="P245" s="14"/>
    </row>
    <row r="246" spans="2:16" x14ac:dyDescent="0.2">
      <c r="B246" s="15" t="s">
        <v>281</v>
      </c>
      <c r="C246" s="35">
        <v>10</v>
      </c>
      <c r="D246" s="35">
        <v>9</v>
      </c>
      <c r="E246">
        <f t="shared" si="3"/>
        <v>969.50300000000004</v>
      </c>
      <c r="F246" s="31" t="s">
        <v>256</v>
      </c>
      <c r="G246" s="32">
        <v>6.1380061380060003</v>
      </c>
      <c r="H246" s="14"/>
      <c r="I246" s="14"/>
      <c r="J246" s="14"/>
      <c r="K246" s="14"/>
      <c r="L246" s="14"/>
      <c r="M246" s="14"/>
      <c r="N246" s="32">
        <v>6.1380061380060003</v>
      </c>
      <c r="O246" s="14"/>
      <c r="P246" s="14"/>
    </row>
    <row r="247" spans="2:16" x14ac:dyDescent="0.2">
      <c r="B247" s="15" t="s">
        <v>282</v>
      </c>
      <c r="C247" s="35">
        <v>10</v>
      </c>
      <c r="D247" s="35">
        <v>10</v>
      </c>
      <c r="E247">
        <f t="shared" si="3"/>
        <v>1121.5820000000001</v>
      </c>
      <c r="F247" s="31" t="s">
        <v>256</v>
      </c>
      <c r="G247" s="32">
        <v>6.1380061380060003</v>
      </c>
      <c r="H247" s="14"/>
      <c r="I247" s="14"/>
      <c r="J247" s="14"/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15" t="s">
        <v>283</v>
      </c>
      <c r="C248" s="35">
        <v>10</v>
      </c>
      <c r="D248" s="35">
        <v>11</v>
      </c>
      <c r="E248">
        <f t="shared" si="3"/>
        <v>1095.443</v>
      </c>
      <c r="F248" s="14" t="s">
        <v>59</v>
      </c>
      <c r="G248" s="14"/>
      <c r="H248" s="14"/>
      <c r="I248" s="14"/>
      <c r="J248" s="21">
        <v>0.63360063360060004</v>
      </c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15" t="s">
        <v>284</v>
      </c>
      <c r="C249" s="35">
        <v>10</v>
      </c>
      <c r="D249" s="35">
        <v>12</v>
      </c>
      <c r="E249">
        <f t="shared" si="3"/>
        <v>929.10699999999997</v>
      </c>
      <c r="F249" s="14" t="s">
        <v>59</v>
      </c>
      <c r="G249" s="14"/>
      <c r="H249" s="14"/>
      <c r="I249" s="14"/>
      <c r="J249" s="21">
        <v>0.63360063360060004</v>
      </c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15" t="s">
        <v>285</v>
      </c>
      <c r="C250" s="35">
        <v>10</v>
      </c>
      <c r="D250" s="35">
        <v>13</v>
      </c>
      <c r="E250">
        <f t="shared" si="3"/>
        <v>1033.6610000000001</v>
      </c>
      <c r="F250" s="14" t="s">
        <v>59</v>
      </c>
      <c r="G250" s="14"/>
      <c r="H250" s="17">
        <v>221.26522126520001</v>
      </c>
      <c r="I250" s="14"/>
      <c r="J250" s="14"/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15" t="s">
        <v>286</v>
      </c>
      <c r="C251" s="35">
        <v>10</v>
      </c>
      <c r="D251" s="35">
        <v>14</v>
      </c>
      <c r="E251">
        <f t="shared" si="3"/>
        <v>1002.77</v>
      </c>
      <c r="F251" s="14" t="s">
        <v>59</v>
      </c>
      <c r="G251" s="14"/>
      <c r="H251" s="17">
        <v>221.26522126520001</v>
      </c>
      <c r="I251" s="14"/>
      <c r="J251" s="14"/>
      <c r="K251" s="14"/>
      <c r="L251" s="14"/>
      <c r="M251" s="14"/>
      <c r="N251" s="32">
        <v>6.1380061380060003</v>
      </c>
      <c r="O251" s="14"/>
      <c r="P251" s="14"/>
    </row>
    <row r="252" spans="2:16" x14ac:dyDescent="0.2">
      <c r="B252" s="15" t="s">
        <v>287</v>
      </c>
      <c r="C252" s="35">
        <v>10</v>
      </c>
      <c r="D252" s="35">
        <v>15</v>
      </c>
      <c r="E252">
        <f t="shared" si="3"/>
        <v>1672.8679999999999</v>
      </c>
      <c r="F252" s="22" t="s">
        <v>64</v>
      </c>
      <c r="G252" s="23">
        <v>6.1380061380060003</v>
      </c>
      <c r="H252" s="14"/>
      <c r="I252" s="14"/>
      <c r="J252" s="14"/>
      <c r="K252" s="14"/>
      <c r="L252" s="14"/>
      <c r="M252" s="14"/>
      <c r="N252" s="14"/>
      <c r="O252" s="23">
        <v>6.1380061380060003</v>
      </c>
      <c r="P252" s="14"/>
    </row>
    <row r="253" spans="2:16" x14ac:dyDescent="0.2">
      <c r="B253" s="15" t="s">
        <v>288</v>
      </c>
      <c r="C253" s="35">
        <v>10</v>
      </c>
      <c r="D253" s="35">
        <v>16</v>
      </c>
      <c r="E253">
        <f t="shared" si="3"/>
        <v>779.404</v>
      </c>
      <c r="F253" s="22" t="s">
        <v>64</v>
      </c>
      <c r="G253" s="23">
        <v>6.1380061380060003</v>
      </c>
      <c r="H253" s="14"/>
      <c r="I253" s="14"/>
      <c r="J253" s="14"/>
      <c r="K253" s="14"/>
      <c r="L253" s="14"/>
      <c r="M253" s="14"/>
      <c r="N253" s="14"/>
      <c r="O253" s="23">
        <v>6.1380061380060003</v>
      </c>
      <c r="P253" s="14"/>
    </row>
    <row r="254" spans="2:16" x14ac:dyDescent="0.2">
      <c r="B254" s="15" t="s">
        <v>289</v>
      </c>
      <c r="C254" s="35">
        <v>10</v>
      </c>
      <c r="D254" s="35">
        <v>17</v>
      </c>
      <c r="E254">
        <f t="shared" si="3"/>
        <v>4871.2759999999998</v>
      </c>
      <c r="F254" s="14" t="s">
        <v>59</v>
      </c>
      <c r="G254" s="14"/>
      <c r="H254" s="14"/>
      <c r="I254" s="14"/>
      <c r="J254" s="14"/>
      <c r="K254" s="14"/>
      <c r="L254" s="14"/>
      <c r="M254" s="29">
        <v>6.1380061380060003</v>
      </c>
      <c r="N254" s="14"/>
      <c r="O254" s="23">
        <v>6.1380061380060003</v>
      </c>
      <c r="P254" s="14"/>
    </row>
    <row r="255" spans="2:16" x14ac:dyDescent="0.2">
      <c r="B255" s="15" t="s">
        <v>290</v>
      </c>
      <c r="C255" s="35">
        <v>10</v>
      </c>
      <c r="D255" s="35">
        <v>18</v>
      </c>
      <c r="E255">
        <f t="shared" si="3"/>
        <v>1551.68</v>
      </c>
      <c r="F255" s="14" t="s">
        <v>59</v>
      </c>
      <c r="G255" s="14"/>
      <c r="H255" s="14"/>
      <c r="I255" s="14"/>
      <c r="J255" s="14"/>
      <c r="K255" s="14"/>
      <c r="L255" s="14"/>
      <c r="M255" s="29">
        <v>6.1380061380060003</v>
      </c>
      <c r="N255" s="14"/>
      <c r="O255" s="23">
        <v>6.1380061380060003</v>
      </c>
      <c r="P255" s="14"/>
    </row>
    <row r="256" spans="2:16" x14ac:dyDescent="0.2">
      <c r="B256" s="15" t="s">
        <v>291</v>
      </c>
      <c r="C256" s="35">
        <v>10</v>
      </c>
      <c r="D256" s="35">
        <v>19</v>
      </c>
      <c r="E256">
        <f t="shared" si="3"/>
        <v>993.26499999999999</v>
      </c>
      <c r="F256" s="14" t="s">
        <v>59</v>
      </c>
      <c r="G256" s="14"/>
      <c r="H256" s="14"/>
      <c r="I256" s="14"/>
      <c r="J256" s="14"/>
      <c r="K256" s="14"/>
      <c r="L256" s="14"/>
      <c r="M256" s="14"/>
      <c r="N256" s="14"/>
      <c r="O256" s="23">
        <v>6.1380061380060003</v>
      </c>
      <c r="P256" s="28">
        <v>6.1380061380060003</v>
      </c>
    </row>
    <row r="257" spans="2:16" x14ac:dyDescent="0.2">
      <c r="B257" s="15" t="s">
        <v>292</v>
      </c>
      <c r="C257" s="35">
        <v>10</v>
      </c>
      <c r="D257" s="35">
        <v>20</v>
      </c>
      <c r="E257">
        <f t="shared" si="3"/>
        <v>845.93899999999996</v>
      </c>
      <c r="F257" s="14" t="s">
        <v>59</v>
      </c>
      <c r="G257" s="14"/>
      <c r="H257" s="14"/>
      <c r="I257" s="14"/>
      <c r="J257" s="14"/>
      <c r="K257" s="14"/>
      <c r="L257" s="14"/>
      <c r="M257" s="14"/>
      <c r="N257" s="14"/>
      <c r="O257" s="23">
        <v>6.1380061380060003</v>
      </c>
      <c r="P257" s="28">
        <v>6.1380061380060003</v>
      </c>
    </row>
    <row r="258" spans="2:16" x14ac:dyDescent="0.2">
      <c r="B258" s="15" t="s">
        <v>293</v>
      </c>
      <c r="C258" s="35">
        <v>10</v>
      </c>
      <c r="D258" s="35">
        <v>21</v>
      </c>
      <c r="E258">
        <f t="shared" si="3"/>
        <v>1618.2139999999999</v>
      </c>
      <c r="F258" s="33" t="s">
        <v>269</v>
      </c>
      <c r="G258" s="28">
        <v>6.1380061380060003</v>
      </c>
      <c r="H258" s="14"/>
      <c r="I258" s="14"/>
      <c r="J258" s="14"/>
      <c r="K258" s="14"/>
      <c r="L258" s="14"/>
      <c r="M258" s="14"/>
      <c r="N258" s="14"/>
      <c r="O258" s="14"/>
      <c r="P258" s="28">
        <v>6.1380061380060003</v>
      </c>
    </row>
    <row r="259" spans="2:16" x14ac:dyDescent="0.2">
      <c r="B259" s="15" t="s">
        <v>294</v>
      </c>
      <c r="C259" s="35">
        <v>10</v>
      </c>
      <c r="D259" s="35">
        <v>22</v>
      </c>
      <c r="E259">
        <f t="shared" si="3"/>
        <v>1530.2940000000001</v>
      </c>
      <c r="F259" s="33" t="s">
        <v>269</v>
      </c>
      <c r="G259" s="28">
        <v>6.1380061380060003</v>
      </c>
      <c r="H259" s="14"/>
      <c r="I259" s="14"/>
      <c r="J259" s="14"/>
      <c r="K259" s="14"/>
      <c r="L259" s="14"/>
      <c r="M259" s="14"/>
      <c r="N259" s="14"/>
      <c r="O259" s="14"/>
      <c r="P259" s="28">
        <v>6.1380061380060003</v>
      </c>
    </row>
    <row r="260" spans="2:16" x14ac:dyDescent="0.2">
      <c r="B260" s="15" t="s">
        <v>295</v>
      </c>
      <c r="C260" s="35">
        <v>10</v>
      </c>
      <c r="D260" s="35">
        <v>23</v>
      </c>
      <c r="E260">
        <f t="shared" si="3"/>
        <v>2582.9650000000001</v>
      </c>
      <c r="F260" s="14" t="s">
        <v>59</v>
      </c>
      <c r="G260" s="14"/>
      <c r="H260" s="14"/>
      <c r="I260" s="14"/>
      <c r="J260" s="14"/>
      <c r="K260" s="14"/>
      <c r="L260" s="14"/>
      <c r="M260" s="29">
        <v>6.1380061380060003</v>
      </c>
      <c r="N260" s="14"/>
      <c r="O260" s="14"/>
      <c r="P260" s="28">
        <v>6.1380061380060003</v>
      </c>
    </row>
    <row r="261" spans="2:16" x14ac:dyDescent="0.2">
      <c r="B261" s="15" t="s">
        <v>296</v>
      </c>
      <c r="C261" s="35">
        <v>10</v>
      </c>
      <c r="D261" s="35">
        <v>24</v>
      </c>
      <c r="E261">
        <f t="shared" si="3"/>
        <v>1062.1759999999999</v>
      </c>
      <c r="F261" s="14" t="s">
        <v>59</v>
      </c>
      <c r="G261" s="14"/>
      <c r="H261" s="14"/>
      <c r="I261" s="14"/>
      <c r="J261" s="14"/>
      <c r="K261" s="14"/>
      <c r="L261" s="14"/>
      <c r="M261" s="29">
        <v>6.1380061380060003</v>
      </c>
      <c r="N261" s="14"/>
      <c r="O261" s="14"/>
      <c r="P261" s="28">
        <v>6.1380061380060003</v>
      </c>
    </row>
    <row r="262" spans="2:16" x14ac:dyDescent="0.2">
      <c r="B262" s="15" t="s">
        <v>297</v>
      </c>
      <c r="C262" s="35">
        <v>11</v>
      </c>
      <c r="D262" s="35">
        <v>1</v>
      </c>
      <c r="E262">
        <f t="shared" si="3"/>
        <v>10562.35</v>
      </c>
      <c r="F262" s="14" t="s">
        <v>59</v>
      </c>
      <c r="G262" s="14"/>
      <c r="H262" s="14"/>
      <c r="I262" s="14"/>
      <c r="J262" s="14"/>
      <c r="K262" s="25">
        <v>1.8810018810019999</v>
      </c>
      <c r="L262" s="27">
        <v>1.8810018810019999</v>
      </c>
      <c r="M262" s="14"/>
      <c r="N262" s="14"/>
      <c r="O262" s="14"/>
      <c r="P262" s="14"/>
    </row>
    <row r="263" spans="2:16" x14ac:dyDescent="0.2">
      <c r="B263" s="15" t="s">
        <v>298</v>
      </c>
      <c r="C263" s="35">
        <v>11</v>
      </c>
      <c r="D263" s="35">
        <v>2</v>
      </c>
      <c r="E263">
        <f t="shared" si="3"/>
        <v>9447.9</v>
      </c>
      <c r="F263" s="14" t="s">
        <v>59</v>
      </c>
      <c r="G263" s="14"/>
      <c r="H263" s="14"/>
      <c r="I263" s="14"/>
      <c r="J263" s="14"/>
      <c r="K263" s="25">
        <v>1.8810018810019999</v>
      </c>
      <c r="L263" s="27">
        <v>1.8810018810019999</v>
      </c>
      <c r="M263" s="14"/>
      <c r="N263" s="14"/>
      <c r="O263" s="14"/>
      <c r="P263" s="14"/>
    </row>
    <row r="264" spans="2:16" x14ac:dyDescent="0.2">
      <c r="B264" s="15" t="s">
        <v>299</v>
      </c>
      <c r="C264" s="35">
        <v>11</v>
      </c>
      <c r="D264" s="35">
        <v>3</v>
      </c>
      <c r="E264">
        <f t="shared" si="3"/>
        <v>41617.339999999997</v>
      </c>
      <c r="F264" s="14" t="s">
        <v>59</v>
      </c>
      <c r="G264" s="14"/>
      <c r="H264" s="14"/>
      <c r="I264" s="14"/>
      <c r="J264" s="14"/>
      <c r="K264" s="25">
        <v>1.8810018810019999</v>
      </c>
      <c r="L264" s="14"/>
      <c r="M264" s="29">
        <v>1.8810018810019999</v>
      </c>
      <c r="N264" s="14"/>
      <c r="O264" s="14"/>
      <c r="P264" s="14"/>
    </row>
    <row r="265" spans="2:16" x14ac:dyDescent="0.2">
      <c r="B265" s="15" t="s">
        <v>300</v>
      </c>
      <c r="C265" s="35">
        <v>11</v>
      </c>
      <c r="D265" s="35">
        <v>4</v>
      </c>
      <c r="E265">
        <f t="shared" si="3"/>
        <v>49363.85</v>
      </c>
      <c r="F265" s="14" t="s">
        <v>59</v>
      </c>
      <c r="G265" s="14"/>
      <c r="H265" s="14"/>
      <c r="I265" s="14"/>
      <c r="J265" s="14"/>
      <c r="K265" s="25">
        <v>1.8810018810019999</v>
      </c>
      <c r="L265" s="14"/>
      <c r="M265" s="29">
        <v>1.8810018810019999</v>
      </c>
      <c r="N265" s="14"/>
      <c r="O265" s="14"/>
      <c r="P265" s="14"/>
    </row>
    <row r="266" spans="2:16" x14ac:dyDescent="0.2">
      <c r="B266" s="15" t="s">
        <v>301</v>
      </c>
      <c r="C266" s="35">
        <v>11</v>
      </c>
      <c r="D266" s="35">
        <v>5</v>
      </c>
      <c r="E266">
        <f t="shared" si="3"/>
        <v>77788.34</v>
      </c>
      <c r="F266" s="30" t="s">
        <v>251</v>
      </c>
      <c r="G266" s="29">
        <v>1.8810018810019999</v>
      </c>
      <c r="H266" s="14"/>
      <c r="I266" s="14"/>
      <c r="J266" s="14"/>
      <c r="K266" s="14"/>
      <c r="L266" s="14"/>
      <c r="M266" s="29">
        <v>1.8810018810019999</v>
      </c>
      <c r="N266" s="14"/>
      <c r="O266" s="14"/>
      <c r="P266" s="14"/>
    </row>
    <row r="267" spans="2:16" x14ac:dyDescent="0.2">
      <c r="B267" s="15" t="s">
        <v>302</v>
      </c>
      <c r="C267" s="35">
        <v>11</v>
      </c>
      <c r="D267" s="35">
        <v>6</v>
      </c>
      <c r="E267">
        <f t="shared" si="3"/>
        <v>62627.98</v>
      </c>
      <c r="F267" s="30" t="s">
        <v>251</v>
      </c>
      <c r="G267" s="29">
        <v>1.8810018810019999</v>
      </c>
      <c r="H267" s="14"/>
      <c r="I267" s="14"/>
      <c r="J267" s="14"/>
      <c r="K267" s="14"/>
      <c r="L267" s="14"/>
      <c r="M267" s="29">
        <v>1.8810018810019999</v>
      </c>
      <c r="N267" s="14"/>
      <c r="O267" s="14"/>
      <c r="P267" s="14"/>
    </row>
    <row r="268" spans="2:16" x14ac:dyDescent="0.2">
      <c r="B268" s="15" t="s">
        <v>303</v>
      </c>
      <c r="C268" s="35">
        <v>11</v>
      </c>
      <c r="D268" s="35">
        <v>7</v>
      </c>
      <c r="E268">
        <f t="shared" si="3"/>
        <v>5584.1459999999997</v>
      </c>
      <c r="F268" s="14" t="s">
        <v>59</v>
      </c>
      <c r="G268" s="14"/>
      <c r="H268" s="14"/>
      <c r="I268" s="14"/>
      <c r="J268" s="14"/>
      <c r="K268" s="14"/>
      <c r="L268" s="27">
        <v>1.8810018810019999</v>
      </c>
      <c r="M268" s="29">
        <v>1.8810018810019999</v>
      </c>
      <c r="N268" s="14"/>
      <c r="O268" s="14"/>
      <c r="P268" s="14"/>
    </row>
    <row r="269" spans="2:16" x14ac:dyDescent="0.2">
      <c r="B269" s="15" t="s">
        <v>304</v>
      </c>
      <c r="C269" s="35">
        <v>11</v>
      </c>
      <c r="D269" s="35">
        <v>8</v>
      </c>
      <c r="E269">
        <f t="shared" si="3"/>
        <v>5498.6019999999999</v>
      </c>
      <c r="F269" s="14" t="s">
        <v>59</v>
      </c>
      <c r="G269" s="14"/>
      <c r="H269" s="14"/>
      <c r="I269" s="14"/>
      <c r="J269" s="14"/>
      <c r="K269" s="14"/>
      <c r="L269" s="27">
        <v>1.8810018810019999</v>
      </c>
      <c r="M269" s="29">
        <v>1.8810018810019999</v>
      </c>
      <c r="N269" s="14"/>
      <c r="O269" s="14"/>
      <c r="P269" s="14"/>
    </row>
    <row r="270" spans="2:16" x14ac:dyDescent="0.2">
      <c r="B270" s="15" t="s">
        <v>305</v>
      </c>
      <c r="C270" s="35">
        <v>11</v>
      </c>
      <c r="D270" s="35">
        <v>9</v>
      </c>
      <c r="E270">
        <f t="shared" si="3"/>
        <v>1516.0360000000001</v>
      </c>
      <c r="F270" s="31" t="s">
        <v>256</v>
      </c>
      <c r="G270" s="32">
        <v>1.8810018810019999</v>
      </c>
      <c r="H270" s="14"/>
      <c r="I270" s="14"/>
      <c r="J270" s="14"/>
      <c r="K270" s="14"/>
      <c r="L270" s="14"/>
      <c r="M270" s="14"/>
      <c r="N270" s="32">
        <v>1.8810018810019999</v>
      </c>
      <c r="O270" s="14"/>
      <c r="P270" s="14"/>
    </row>
    <row r="271" spans="2:16" x14ac:dyDescent="0.2">
      <c r="B271" s="15" t="s">
        <v>306</v>
      </c>
      <c r="C271" s="35">
        <v>11</v>
      </c>
      <c r="D271" s="35">
        <v>10</v>
      </c>
      <c r="E271">
        <f t="shared" si="3"/>
        <v>1741.778</v>
      </c>
      <c r="F271" s="31" t="s">
        <v>256</v>
      </c>
      <c r="G271" s="32">
        <v>1.8810018810019999</v>
      </c>
      <c r="H271" s="14"/>
      <c r="I271" s="14"/>
      <c r="J271" s="14"/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15" t="s">
        <v>307</v>
      </c>
      <c r="C272" s="35">
        <v>11</v>
      </c>
      <c r="D272" s="35">
        <v>11</v>
      </c>
      <c r="E272">
        <f t="shared" si="3"/>
        <v>2582.9650000000001</v>
      </c>
      <c r="F272" s="14" t="s">
        <v>59</v>
      </c>
      <c r="G272" s="14"/>
      <c r="H272" s="14"/>
      <c r="I272" s="14"/>
      <c r="J272" s="21">
        <v>0.1980001980002</v>
      </c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15" t="s">
        <v>308</v>
      </c>
      <c r="C273" s="35">
        <v>11</v>
      </c>
      <c r="D273" s="35">
        <v>12</v>
      </c>
      <c r="E273">
        <f t="shared" si="3"/>
        <v>1924.748</v>
      </c>
      <c r="F273" s="14" t="s">
        <v>59</v>
      </c>
      <c r="G273" s="14"/>
      <c r="H273" s="14"/>
      <c r="I273" s="14"/>
      <c r="J273" s="21">
        <v>0.1980001980002</v>
      </c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15" t="s">
        <v>309</v>
      </c>
      <c r="C274" s="35">
        <v>11</v>
      </c>
      <c r="D274" s="35">
        <v>13</v>
      </c>
      <c r="E274">
        <f t="shared" si="3"/>
        <v>1715.64</v>
      </c>
      <c r="F274" s="14" t="s">
        <v>59</v>
      </c>
      <c r="G274" s="14"/>
      <c r="H274" s="17">
        <v>49.005049005049997</v>
      </c>
      <c r="I274" s="14"/>
      <c r="J274" s="14"/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15" t="s">
        <v>310</v>
      </c>
      <c r="C275" s="35">
        <v>11</v>
      </c>
      <c r="D275" s="35">
        <v>14</v>
      </c>
      <c r="E275">
        <f t="shared" si="3"/>
        <v>1881.9760000000001</v>
      </c>
      <c r="F275" s="14" t="s">
        <v>59</v>
      </c>
      <c r="G275" s="14"/>
      <c r="H275" s="17">
        <v>49.005049005049997</v>
      </c>
      <c r="I275" s="14"/>
      <c r="J275" s="14"/>
      <c r="K275" s="14"/>
      <c r="L275" s="14"/>
      <c r="M275" s="14"/>
      <c r="N275" s="32">
        <v>1.8810018810019999</v>
      </c>
      <c r="O275" s="14"/>
      <c r="P275" s="14"/>
    </row>
    <row r="276" spans="2:16" x14ac:dyDescent="0.2">
      <c r="B276" s="15" t="s">
        <v>311</v>
      </c>
      <c r="C276" s="35">
        <v>11</v>
      </c>
      <c r="D276" s="35">
        <v>15</v>
      </c>
      <c r="E276">
        <f t="shared" si="3"/>
        <v>18510.849999999999</v>
      </c>
      <c r="F276" s="22" t="s">
        <v>64</v>
      </c>
      <c r="G276" s="23">
        <v>1.8810018810019999</v>
      </c>
      <c r="H276" s="14"/>
      <c r="I276" s="14"/>
      <c r="J276" s="14"/>
      <c r="K276" s="14"/>
      <c r="L276" s="14"/>
      <c r="M276" s="14"/>
      <c r="N276" s="14"/>
      <c r="O276" s="23">
        <v>1.8810018810019999</v>
      </c>
      <c r="P276" s="14"/>
    </row>
    <row r="277" spans="2:16" x14ac:dyDescent="0.2">
      <c r="B277" s="15" t="s">
        <v>312</v>
      </c>
      <c r="C277" s="35">
        <v>11</v>
      </c>
      <c r="D277" s="35">
        <v>16</v>
      </c>
      <c r="E277">
        <f t="shared" si="3"/>
        <v>26642.32</v>
      </c>
      <c r="F277" s="22" t="s">
        <v>64</v>
      </c>
      <c r="G277" s="23">
        <v>1.8810018810019999</v>
      </c>
      <c r="H277" s="14"/>
      <c r="I277" s="14"/>
      <c r="J277" s="14"/>
      <c r="K277" s="14"/>
      <c r="L277" s="14"/>
      <c r="M277" s="14"/>
      <c r="N277" s="14"/>
      <c r="O277" s="23">
        <v>1.8810018810019999</v>
      </c>
      <c r="P277" s="14"/>
    </row>
    <row r="278" spans="2:16" x14ac:dyDescent="0.2">
      <c r="B278" s="15" t="s">
        <v>313</v>
      </c>
      <c r="C278" s="35">
        <v>11</v>
      </c>
      <c r="D278" s="35">
        <v>17</v>
      </c>
      <c r="E278">
        <f t="shared" si="3"/>
        <v>7575.4290000000001</v>
      </c>
      <c r="F278" s="14" t="s">
        <v>59</v>
      </c>
      <c r="G278" s="14"/>
      <c r="H278" s="14"/>
      <c r="I278" s="14"/>
      <c r="J278" s="14"/>
      <c r="K278" s="14"/>
      <c r="L278" s="14"/>
      <c r="M278" s="29">
        <v>1.8810018810019999</v>
      </c>
      <c r="N278" s="14"/>
      <c r="O278" s="23">
        <v>1.8810018810019999</v>
      </c>
      <c r="P278" s="14"/>
    </row>
    <row r="279" spans="2:16" x14ac:dyDescent="0.2">
      <c r="B279" s="15" t="s">
        <v>314</v>
      </c>
      <c r="C279" s="35">
        <v>11</v>
      </c>
      <c r="D279" s="35">
        <v>18</v>
      </c>
      <c r="E279">
        <f t="shared" ref="E279:E342" si="4">INDEX($A$1:$Y$17,MATCH(C279,$A$1:$A$17,0),MATCH(D279,$A$1:$Y$1,0))</f>
        <v>3139.0030000000002</v>
      </c>
      <c r="F279" s="14" t="s">
        <v>59</v>
      </c>
      <c r="G279" s="14"/>
      <c r="H279" s="14"/>
      <c r="I279" s="14"/>
      <c r="J279" s="14"/>
      <c r="K279" s="14"/>
      <c r="L279" s="14"/>
      <c r="M279" s="29">
        <v>1.8810018810019999</v>
      </c>
      <c r="N279" s="14"/>
      <c r="O279" s="23">
        <v>1.8810018810019999</v>
      </c>
      <c r="P279" s="14"/>
    </row>
    <row r="280" spans="2:16" x14ac:dyDescent="0.2">
      <c r="B280" s="15" t="s">
        <v>315</v>
      </c>
      <c r="C280" s="35">
        <v>11</v>
      </c>
      <c r="D280" s="35">
        <v>19</v>
      </c>
      <c r="E280">
        <f t="shared" si="4"/>
        <v>2827.7170000000001</v>
      </c>
      <c r="F280" s="14" t="s">
        <v>59</v>
      </c>
      <c r="G280" s="14"/>
      <c r="H280" s="14"/>
      <c r="I280" s="14"/>
      <c r="J280" s="14"/>
      <c r="K280" s="14"/>
      <c r="L280" s="14"/>
      <c r="M280" s="14"/>
      <c r="N280" s="14"/>
      <c r="O280" s="23">
        <v>1.8810018810019999</v>
      </c>
      <c r="P280" s="28">
        <v>1.8810018810019999</v>
      </c>
    </row>
    <row r="281" spans="2:16" x14ac:dyDescent="0.2">
      <c r="B281" s="15" t="s">
        <v>316</v>
      </c>
      <c r="C281" s="35">
        <v>11</v>
      </c>
      <c r="D281" s="35">
        <v>20</v>
      </c>
      <c r="E281">
        <f t="shared" si="4"/>
        <v>2243.163</v>
      </c>
      <c r="F281" s="14" t="s">
        <v>59</v>
      </c>
      <c r="G281" s="14"/>
      <c r="H281" s="14"/>
      <c r="I281" s="14"/>
      <c r="J281" s="14"/>
      <c r="K281" s="14"/>
      <c r="L281" s="14"/>
      <c r="M281" s="14"/>
      <c r="N281" s="14"/>
      <c r="O281" s="23">
        <v>1.8810018810019999</v>
      </c>
      <c r="P281" s="28">
        <v>1.8810018810019999</v>
      </c>
    </row>
    <row r="282" spans="2:16" x14ac:dyDescent="0.2">
      <c r="B282" s="15" t="s">
        <v>317</v>
      </c>
      <c r="C282" s="35">
        <v>11</v>
      </c>
      <c r="D282" s="35">
        <v>21</v>
      </c>
      <c r="E282">
        <f t="shared" si="4"/>
        <v>2345.3409999999999</v>
      </c>
      <c r="F282" s="33" t="s">
        <v>269</v>
      </c>
      <c r="G282" s="28">
        <v>1.8810018810019999</v>
      </c>
      <c r="H282" s="14"/>
      <c r="I282" s="14"/>
      <c r="J282" s="14"/>
      <c r="K282" s="14"/>
      <c r="L282" s="14"/>
      <c r="M282" s="14"/>
      <c r="N282" s="14"/>
      <c r="O282" s="14"/>
      <c r="P282" s="28">
        <v>1.8810018810019999</v>
      </c>
    </row>
    <row r="283" spans="2:16" x14ac:dyDescent="0.2">
      <c r="B283" s="15" t="s">
        <v>318</v>
      </c>
      <c r="C283" s="35">
        <v>11</v>
      </c>
      <c r="D283" s="35">
        <v>22</v>
      </c>
      <c r="E283">
        <f t="shared" si="4"/>
        <v>2269.3020000000001</v>
      </c>
      <c r="F283" s="33" t="s">
        <v>269</v>
      </c>
      <c r="G283" s="28">
        <v>1.8810018810019999</v>
      </c>
      <c r="H283" s="14"/>
      <c r="I283" s="14"/>
      <c r="J283" s="14"/>
      <c r="K283" s="14"/>
      <c r="L283" s="14"/>
      <c r="M283" s="14"/>
      <c r="N283" s="14"/>
      <c r="O283" s="14"/>
      <c r="P283" s="28">
        <v>1.8810018810019999</v>
      </c>
    </row>
    <row r="284" spans="2:16" x14ac:dyDescent="0.2">
      <c r="B284" s="15" t="s">
        <v>319</v>
      </c>
      <c r="C284" s="35">
        <v>11</v>
      </c>
      <c r="D284" s="35">
        <v>23</v>
      </c>
      <c r="E284">
        <f t="shared" si="4"/>
        <v>3281.5770000000002</v>
      </c>
      <c r="F284" s="14" t="s">
        <v>59</v>
      </c>
      <c r="G284" s="14"/>
      <c r="H284" s="14"/>
      <c r="I284" s="14"/>
      <c r="J284" s="14"/>
      <c r="K284" s="14"/>
      <c r="L284" s="14"/>
      <c r="M284" s="29">
        <v>1.8810018810019999</v>
      </c>
      <c r="N284" s="14"/>
      <c r="O284" s="14"/>
      <c r="P284" s="28">
        <v>1.8810018810019999</v>
      </c>
    </row>
    <row r="285" spans="2:16" x14ac:dyDescent="0.2">
      <c r="B285" s="15" t="s">
        <v>320</v>
      </c>
      <c r="C285" s="35">
        <v>11</v>
      </c>
      <c r="D285" s="35">
        <v>24</v>
      </c>
      <c r="E285">
        <f t="shared" si="4"/>
        <v>2476.0340000000001</v>
      </c>
      <c r="F285" s="14" t="s">
        <v>59</v>
      </c>
      <c r="G285" s="14"/>
      <c r="H285" s="14"/>
      <c r="I285" s="14"/>
      <c r="J285" s="14"/>
      <c r="K285" s="14"/>
      <c r="L285" s="14"/>
      <c r="M285" s="29">
        <v>1.8810018810019999</v>
      </c>
      <c r="N285" s="14"/>
      <c r="O285" s="14"/>
      <c r="P285" s="28">
        <v>1.8810018810019999</v>
      </c>
    </row>
    <row r="286" spans="2:16" x14ac:dyDescent="0.2">
      <c r="B286" s="15" t="s">
        <v>321</v>
      </c>
      <c r="C286" s="35">
        <v>12</v>
      </c>
      <c r="D286" s="35">
        <v>1</v>
      </c>
      <c r="E286">
        <f t="shared" si="4"/>
        <v>23624.5</v>
      </c>
      <c r="F286" s="14" t="s">
        <v>59</v>
      </c>
      <c r="G286" s="14"/>
      <c r="H286" s="14"/>
      <c r="I286" s="14"/>
      <c r="J286" s="14"/>
      <c r="K286" s="25">
        <v>0.5742005742006</v>
      </c>
      <c r="L286" s="27">
        <v>0.5742005742006</v>
      </c>
      <c r="M286" s="14"/>
      <c r="N286" s="14"/>
      <c r="O286" s="14"/>
      <c r="P286" s="14"/>
    </row>
    <row r="287" spans="2:16" x14ac:dyDescent="0.2">
      <c r="B287" s="15" t="s">
        <v>322</v>
      </c>
      <c r="C287" s="35">
        <v>12</v>
      </c>
      <c r="D287" s="35">
        <v>2</v>
      </c>
      <c r="E287">
        <f t="shared" si="4"/>
        <v>18408.669999999998</v>
      </c>
      <c r="F287" s="14" t="s">
        <v>59</v>
      </c>
      <c r="G287" s="14"/>
      <c r="H287" s="14"/>
      <c r="I287" s="14"/>
      <c r="J287" s="14"/>
      <c r="K287" s="25">
        <v>0.5742005742006</v>
      </c>
      <c r="L287" s="27">
        <v>0.5742005742006</v>
      </c>
      <c r="M287" s="14"/>
      <c r="N287" s="14"/>
      <c r="O287" s="14"/>
      <c r="P287" s="14"/>
    </row>
    <row r="288" spans="2:16" x14ac:dyDescent="0.2">
      <c r="B288" s="15" t="s">
        <v>323</v>
      </c>
      <c r="C288" s="35">
        <v>12</v>
      </c>
      <c r="D288" s="35">
        <v>3</v>
      </c>
      <c r="E288">
        <f t="shared" si="4"/>
        <v>64426.79</v>
      </c>
      <c r="F288" s="14" t="s">
        <v>59</v>
      </c>
      <c r="G288" s="14"/>
      <c r="H288" s="14"/>
      <c r="I288" s="14"/>
      <c r="J288" s="14"/>
      <c r="K288" s="25">
        <v>0.5742005742006</v>
      </c>
      <c r="L288" s="14"/>
      <c r="M288" s="29">
        <v>0.5742005742006</v>
      </c>
      <c r="N288" s="14"/>
      <c r="O288" s="14"/>
      <c r="P288" s="14"/>
    </row>
    <row r="289" spans="2:16" x14ac:dyDescent="0.2">
      <c r="B289" s="15" t="s">
        <v>324</v>
      </c>
      <c r="C289" s="35">
        <v>12</v>
      </c>
      <c r="D289" s="35">
        <v>4</v>
      </c>
      <c r="E289">
        <f t="shared" si="4"/>
        <v>52754.73</v>
      </c>
      <c r="F289" s="14" t="s">
        <v>59</v>
      </c>
      <c r="G289" s="14"/>
      <c r="H289" s="14"/>
      <c r="I289" s="14"/>
      <c r="J289" s="14"/>
      <c r="K289" s="25">
        <v>0.5742005742006</v>
      </c>
      <c r="L289" s="14"/>
      <c r="M289" s="29">
        <v>0.5742005742006</v>
      </c>
      <c r="N289" s="14"/>
      <c r="O289" s="14"/>
      <c r="P289" s="14"/>
    </row>
    <row r="290" spans="2:16" x14ac:dyDescent="0.2">
      <c r="B290" s="15" t="s">
        <v>325</v>
      </c>
      <c r="C290" s="35">
        <v>12</v>
      </c>
      <c r="D290" s="35">
        <v>5</v>
      </c>
      <c r="E290">
        <f t="shared" si="4"/>
        <v>81369.33</v>
      </c>
      <c r="F290" s="30" t="s">
        <v>251</v>
      </c>
      <c r="G290" s="29">
        <v>0.5742005742006</v>
      </c>
      <c r="H290" s="14"/>
      <c r="I290" s="14"/>
      <c r="J290" s="14"/>
      <c r="K290" s="14"/>
      <c r="L290" s="14"/>
      <c r="M290" s="29">
        <v>0.5742005742006</v>
      </c>
      <c r="N290" s="14"/>
      <c r="O290" s="14"/>
      <c r="P290" s="14"/>
    </row>
    <row r="291" spans="2:16" x14ac:dyDescent="0.2">
      <c r="B291" s="15" t="s">
        <v>326</v>
      </c>
      <c r="C291" s="35">
        <v>12</v>
      </c>
      <c r="D291" s="35">
        <v>6</v>
      </c>
      <c r="E291">
        <f t="shared" si="4"/>
        <v>49675.14</v>
      </c>
      <c r="F291" s="30" t="s">
        <v>251</v>
      </c>
      <c r="G291" s="29">
        <v>0.5742005742006</v>
      </c>
      <c r="H291" s="14"/>
      <c r="I291" s="14"/>
      <c r="J291" s="14"/>
      <c r="K291" s="14"/>
      <c r="L291" s="14"/>
      <c r="M291" s="29">
        <v>0.5742005742006</v>
      </c>
      <c r="N291" s="14"/>
      <c r="O291" s="14"/>
      <c r="P291" s="14"/>
    </row>
    <row r="292" spans="2:16" x14ac:dyDescent="0.2">
      <c r="B292" s="15" t="s">
        <v>327</v>
      </c>
      <c r="C292" s="35">
        <v>12</v>
      </c>
      <c r="D292" s="35">
        <v>7</v>
      </c>
      <c r="E292">
        <f t="shared" si="4"/>
        <v>13627.69</v>
      </c>
      <c r="F292" s="14" t="s">
        <v>59</v>
      </c>
      <c r="G292" s="14"/>
      <c r="H292" s="14"/>
      <c r="I292" s="14"/>
      <c r="J292" s="14"/>
      <c r="K292" s="14"/>
      <c r="L292" s="27">
        <v>0.5742005742006</v>
      </c>
      <c r="M292" s="29">
        <v>0.5742005742006</v>
      </c>
      <c r="N292" s="14"/>
      <c r="O292" s="14"/>
      <c r="P292" s="14"/>
    </row>
    <row r="293" spans="2:16" x14ac:dyDescent="0.2">
      <c r="B293" s="15" t="s">
        <v>328</v>
      </c>
      <c r="C293" s="35">
        <v>12</v>
      </c>
      <c r="D293" s="35">
        <v>8</v>
      </c>
      <c r="E293">
        <f t="shared" si="4"/>
        <v>12705.72</v>
      </c>
      <c r="F293" s="14" t="s">
        <v>59</v>
      </c>
      <c r="G293" s="14"/>
      <c r="H293" s="14"/>
      <c r="I293" s="14"/>
      <c r="J293" s="14"/>
      <c r="K293" s="14"/>
      <c r="L293" s="27">
        <v>0.5742005742006</v>
      </c>
      <c r="M293" s="29">
        <v>0.5742005742006</v>
      </c>
      <c r="N293" s="14"/>
      <c r="O293" s="14"/>
      <c r="P293" s="14"/>
    </row>
    <row r="294" spans="2:16" x14ac:dyDescent="0.2">
      <c r="B294" s="15" t="s">
        <v>329</v>
      </c>
      <c r="C294" s="35">
        <v>12</v>
      </c>
      <c r="D294" s="35">
        <v>9</v>
      </c>
      <c r="E294">
        <f t="shared" si="4"/>
        <v>2492.6680000000001</v>
      </c>
      <c r="F294" s="31" t="s">
        <v>256</v>
      </c>
      <c r="G294" s="32">
        <v>0.5742005742006</v>
      </c>
      <c r="H294" s="14"/>
      <c r="I294" s="14"/>
      <c r="J294" s="14"/>
      <c r="K294" s="14"/>
      <c r="L294" s="14"/>
      <c r="M294" s="14"/>
      <c r="N294" s="32">
        <v>0.5742005742006</v>
      </c>
      <c r="O294" s="14"/>
      <c r="P294" s="14"/>
    </row>
    <row r="295" spans="2:16" x14ac:dyDescent="0.2">
      <c r="B295" s="15" t="s">
        <v>330</v>
      </c>
      <c r="C295" s="35">
        <v>12</v>
      </c>
      <c r="D295" s="35">
        <v>10</v>
      </c>
      <c r="E295">
        <f t="shared" si="4"/>
        <v>2713.6570000000002</v>
      </c>
      <c r="F295" s="31" t="s">
        <v>256</v>
      </c>
      <c r="G295" s="32">
        <v>0.5742005742006</v>
      </c>
      <c r="H295" s="14"/>
      <c r="I295" s="14"/>
      <c r="J295" s="14"/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15" t="s">
        <v>331</v>
      </c>
      <c r="C296" s="35">
        <v>12</v>
      </c>
      <c r="D296" s="35">
        <v>11</v>
      </c>
      <c r="E296">
        <f t="shared" si="4"/>
        <v>1777.422</v>
      </c>
      <c r="F296" s="14" t="s">
        <v>59</v>
      </c>
      <c r="G296" s="14"/>
      <c r="H296" s="14"/>
      <c r="I296" s="14"/>
      <c r="J296" s="21">
        <v>6.4350064350059993E-2</v>
      </c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15" t="s">
        <v>332</v>
      </c>
      <c r="C297" s="35">
        <v>12</v>
      </c>
      <c r="D297" s="35">
        <v>12</v>
      </c>
      <c r="E297">
        <f t="shared" si="4"/>
        <v>1874.847</v>
      </c>
      <c r="F297" s="14" t="s">
        <v>59</v>
      </c>
      <c r="G297" s="14"/>
      <c r="H297" s="14"/>
      <c r="I297" s="14"/>
      <c r="J297" s="21">
        <v>6.4350064350059993E-2</v>
      </c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15" t="s">
        <v>333</v>
      </c>
      <c r="C298" s="35">
        <v>12</v>
      </c>
      <c r="D298" s="35">
        <v>13</v>
      </c>
      <c r="E298">
        <f t="shared" si="4"/>
        <v>2167.1239999999998</v>
      </c>
      <c r="F298" s="14" t="s">
        <v>59</v>
      </c>
      <c r="G298" s="14"/>
      <c r="H298" s="17">
        <v>10.89001089001</v>
      </c>
      <c r="I298" s="14"/>
      <c r="J298" s="14"/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15" t="s">
        <v>334</v>
      </c>
      <c r="C299" s="35">
        <v>12</v>
      </c>
      <c r="D299" s="35">
        <v>14</v>
      </c>
      <c r="E299">
        <f t="shared" si="4"/>
        <v>2274.0540000000001</v>
      </c>
      <c r="F299" s="14" t="s">
        <v>59</v>
      </c>
      <c r="G299" s="14"/>
      <c r="H299" s="17">
        <v>10.89001089001</v>
      </c>
      <c r="I299" s="14"/>
      <c r="J299" s="14"/>
      <c r="K299" s="14"/>
      <c r="L299" s="14"/>
      <c r="M299" s="14"/>
      <c r="N299" s="32">
        <v>0.5742005742006</v>
      </c>
      <c r="O299" s="14"/>
      <c r="P299" s="14"/>
    </row>
    <row r="300" spans="2:16" x14ac:dyDescent="0.2">
      <c r="B300" s="15" t="s">
        <v>335</v>
      </c>
      <c r="C300" s="35">
        <v>12</v>
      </c>
      <c r="D300" s="35">
        <v>15</v>
      </c>
      <c r="E300">
        <f t="shared" si="4"/>
        <v>13283.14</v>
      </c>
      <c r="F300" s="22" t="s">
        <v>64</v>
      </c>
      <c r="G300" s="23">
        <v>0.5742005742006</v>
      </c>
      <c r="H300" s="14"/>
      <c r="I300" s="14"/>
      <c r="J300" s="14"/>
      <c r="K300" s="14"/>
      <c r="L300" s="14"/>
      <c r="M300" s="14"/>
      <c r="N300" s="14"/>
      <c r="O300" s="23">
        <v>0.5742005742006</v>
      </c>
      <c r="P300" s="14"/>
    </row>
    <row r="301" spans="2:16" x14ac:dyDescent="0.2">
      <c r="B301" s="15" t="s">
        <v>336</v>
      </c>
      <c r="C301" s="35">
        <v>12</v>
      </c>
      <c r="D301" s="35">
        <v>16</v>
      </c>
      <c r="E301">
        <f t="shared" si="4"/>
        <v>6962.3609999999999</v>
      </c>
      <c r="F301" s="22" t="s">
        <v>64</v>
      </c>
      <c r="G301" s="23">
        <v>0.5742005742006</v>
      </c>
      <c r="H301" s="14"/>
      <c r="I301" s="14"/>
      <c r="J301" s="14"/>
      <c r="K301" s="14"/>
      <c r="L301" s="14"/>
      <c r="M301" s="14"/>
      <c r="N301" s="14"/>
      <c r="O301" s="23">
        <v>0.5742005742006</v>
      </c>
      <c r="P301" s="14"/>
    </row>
    <row r="302" spans="2:16" x14ac:dyDescent="0.2">
      <c r="B302" s="15" t="s">
        <v>337</v>
      </c>
      <c r="C302" s="35">
        <v>12</v>
      </c>
      <c r="D302" s="35">
        <v>17</v>
      </c>
      <c r="E302">
        <f t="shared" si="4"/>
        <v>7625.33</v>
      </c>
      <c r="F302" s="14" t="s">
        <v>59</v>
      </c>
      <c r="G302" s="14"/>
      <c r="H302" s="14"/>
      <c r="I302" s="14"/>
      <c r="J302" s="14"/>
      <c r="K302" s="14"/>
      <c r="L302" s="14"/>
      <c r="M302" s="29">
        <v>0.5742005742006</v>
      </c>
      <c r="N302" s="14"/>
      <c r="O302" s="23">
        <v>0.5742005742006</v>
      </c>
      <c r="P302" s="14"/>
    </row>
    <row r="303" spans="2:16" x14ac:dyDescent="0.2">
      <c r="B303" s="15" t="s">
        <v>338</v>
      </c>
      <c r="C303" s="35">
        <v>12</v>
      </c>
      <c r="D303" s="35">
        <v>18</v>
      </c>
      <c r="E303">
        <f t="shared" si="4"/>
        <v>7758.3990000000003</v>
      </c>
      <c r="F303" s="14" t="s">
        <v>59</v>
      </c>
      <c r="G303" s="14"/>
      <c r="H303" s="14"/>
      <c r="I303" s="14"/>
      <c r="J303" s="14"/>
      <c r="K303" s="14"/>
      <c r="L303" s="14"/>
      <c r="M303" s="29">
        <v>0.5742005742006</v>
      </c>
      <c r="N303" s="14"/>
      <c r="O303" s="23">
        <v>0.5742005742006</v>
      </c>
      <c r="P303" s="14"/>
    </row>
    <row r="304" spans="2:16" x14ac:dyDescent="0.2">
      <c r="B304" s="15" t="s">
        <v>339</v>
      </c>
      <c r="C304" s="35">
        <v>12</v>
      </c>
      <c r="D304" s="35">
        <v>19</v>
      </c>
      <c r="E304">
        <f t="shared" si="4"/>
        <v>1965.144</v>
      </c>
      <c r="F304" s="14" t="s">
        <v>59</v>
      </c>
      <c r="G304" s="14"/>
      <c r="H304" s="14"/>
      <c r="I304" s="14"/>
      <c r="J304" s="14"/>
      <c r="K304" s="14"/>
      <c r="L304" s="14"/>
      <c r="M304" s="14"/>
      <c r="N304" s="14"/>
      <c r="O304" s="23">
        <v>0.5742005742006</v>
      </c>
      <c r="P304" s="28">
        <v>0.5742005742006</v>
      </c>
    </row>
    <row r="305" spans="2:16" x14ac:dyDescent="0.2">
      <c r="B305" s="15" t="s">
        <v>340</v>
      </c>
      <c r="C305" s="35">
        <v>12</v>
      </c>
      <c r="D305" s="35">
        <v>20</v>
      </c>
      <c r="E305">
        <f t="shared" si="4"/>
        <v>2675.6379999999999</v>
      </c>
      <c r="F305" s="14" t="s">
        <v>59</v>
      </c>
      <c r="G305" s="14"/>
      <c r="H305" s="14"/>
      <c r="I305" s="14"/>
      <c r="J305" s="14"/>
      <c r="K305" s="14"/>
      <c r="L305" s="14"/>
      <c r="M305" s="14"/>
      <c r="N305" s="14"/>
      <c r="O305" s="23">
        <v>0.5742005742006</v>
      </c>
      <c r="P305" s="28">
        <v>0.5742005742006</v>
      </c>
    </row>
    <row r="306" spans="2:16" x14ac:dyDescent="0.2">
      <c r="B306" s="15" t="s">
        <v>341</v>
      </c>
      <c r="C306" s="35">
        <v>12</v>
      </c>
      <c r="D306" s="35">
        <v>21</v>
      </c>
      <c r="E306">
        <f t="shared" si="4"/>
        <v>3231.6759999999999</v>
      </c>
      <c r="F306" s="33" t="s">
        <v>269</v>
      </c>
      <c r="G306" s="28">
        <v>0.5742005742006</v>
      </c>
      <c r="H306" s="14"/>
      <c r="I306" s="14"/>
      <c r="J306" s="14"/>
      <c r="K306" s="14"/>
      <c r="L306" s="14"/>
      <c r="M306" s="14"/>
      <c r="N306" s="14"/>
      <c r="O306" s="14"/>
      <c r="P306" s="28">
        <v>0.5742005742006</v>
      </c>
    </row>
    <row r="307" spans="2:16" x14ac:dyDescent="0.2">
      <c r="B307" s="15" t="s">
        <v>342</v>
      </c>
      <c r="C307" s="35">
        <v>12</v>
      </c>
      <c r="D307" s="35">
        <v>22</v>
      </c>
      <c r="E307">
        <f t="shared" si="4"/>
        <v>3203.1610000000001</v>
      </c>
      <c r="F307" s="33" t="s">
        <v>269</v>
      </c>
      <c r="G307" s="28">
        <v>0.5742005742006</v>
      </c>
      <c r="H307" s="14"/>
      <c r="I307" s="14"/>
      <c r="J307" s="14"/>
      <c r="K307" s="14"/>
      <c r="L307" s="14"/>
      <c r="M307" s="14"/>
      <c r="N307" s="14"/>
      <c r="O307" s="14"/>
      <c r="P307" s="28">
        <v>0.5742005742006</v>
      </c>
    </row>
    <row r="308" spans="2:16" x14ac:dyDescent="0.2">
      <c r="B308" s="15" t="s">
        <v>343</v>
      </c>
      <c r="C308" s="35">
        <v>12</v>
      </c>
      <c r="D308" s="35">
        <v>23</v>
      </c>
      <c r="E308">
        <f t="shared" si="4"/>
        <v>3129.498</v>
      </c>
      <c r="F308" s="14" t="s">
        <v>59</v>
      </c>
      <c r="G308" s="14"/>
      <c r="H308" s="14"/>
      <c r="I308" s="14"/>
      <c r="J308" s="14"/>
      <c r="K308" s="14"/>
      <c r="L308" s="14"/>
      <c r="M308" s="29">
        <v>0.5742005742006</v>
      </c>
      <c r="N308" s="14"/>
      <c r="O308" s="14"/>
      <c r="P308" s="28">
        <v>0.5742005742006</v>
      </c>
    </row>
    <row r="309" spans="2:16" x14ac:dyDescent="0.2">
      <c r="B309" s="15" t="s">
        <v>344</v>
      </c>
      <c r="C309" s="35">
        <v>12</v>
      </c>
      <c r="D309" s="35">
        <v>24</v>
      </c>
      <c r="E309">
        <f t="shared" si="4"/>
        <v>3687.913</v>
      </c>
      <c r="F309" s="14" t="s">
        <v>59</v>
      </c>
      <c r="G309" s="14"/>
      <c r="H309" s="14"/>
      <c r="I309" s="14"/>
      <c r="J309" s="14"/>
      <c r="K309" s="14"/>
      <c r="L309" s="14"/>
      <c r="M309" s="29">
        <v>0.5742005742006</v>
      </c>
      <c r="N309" s="14"/>
      <c r="O309" s="14"/>
      <c r="P309" s="28">
        <v>0.5742005742006</v>
      </c>
    </row>
    <row r="310" spans="2:16" x14ac:dyDescent="0.2">
      <c r="B310" s="15" t="s">
        <v>345</v>
      </c>
      <c r="C310" s="35">
        <v>13</v>
      </c>
      <c r="D310" s="35">
        <v>1</v>
      </c>
      <c r="E310">
        <f t="shared" si="4"/>
        <v>33274.379999999997</v>
      </c>
      <c r="F310" s="14" t="s">
        <v>59</v>
      </c>
      <c r="G310" s="14"/>
      <c r="H310" s="14"/>
      <c r="I310" s="14"/>
      <c r="J310" s="14"/>
      <c r="K310" s="25">
        <v>0.17325017325020001</v>
      </c>
      <c r="L310" s="27">
        <v>0.17325017325020001</v>
      </c>
      <c r="M310" s="14"/>
      <c r="N310" s="14"/>
      <c r="O310" s="14"/>
      <c r="P310" s="14"/>
    </row>
    <row r="311" spans="2:16" x14ac:dyDescent="0.2">
      <c r="B311" s="15" t="s">
        <v>346</v>
      </c>
      <c r="C311" s="35">
        <v>13</v>
      </c>
      <c r="D311" s="35">
        <v>2</v>
      </c>
      <c r="E311">
        <f t="shared" si="4"/>
        <v>33982.5</v>
      </c>
      <c r="F311" s="14" t="s">
        <v>59</v>
      </c>
      <c r="G311" s="14"/>
      <c r="H311" s="14"/>
      <c r="I311" s="14"/>
      <c r="J311" s="14"/>
      <c r="K311" s="25">
        <v>0.17325017325020001</v>
      </c>
      <c r="L311" s="27">
        <v>0.17325017325020001</v>
      </c>
      <c r="M311" s="14"/>
      <c r="N311" s="14"/>
      <c r="O311" s="14"/>
      <c r="P311" s="14"/>
    </row>
    <row r="312" spans="2:16" x14ac:dyDescent="0.2">
      <c r="B312" s="15" t="s">
        <v>347</v>
      </c>
      <c r="C312" s="35">
        <v>13</v>
      </c>
      <c r="D312" s="35">
        <v>3</v>
      </c>
      <c r="E312">
        <f t="shared" si="4"/>
        <v>68276.28</v>
      </c>
      <c r="F312" s="14" t="s">
        <v>59</v>
      </c>
      <c r="G312" s="14"/>
      <c r="H312" s="14"/>
      <c r="I312" s="14"/>
      <c r="J312" s="14"/>
      <c r="K312" s="25">
        <v>0.17325017325020001</v>
      </c>
      <c r="L312" s="14"/>
      <c r="M312" s="29">
        <v>0.17325017325020001</v>
      </c>
      <c r="N312" s="14"/>
      <c r="O312" s="14"/>
      <c r="P312" s="14"/>
    </row>
    <row r="313" spans="2:16" x14ac:dyDescent="0.2">
      <c r="B313" s="15" t="s">
        <v>348</v>
      </c>
      <c r="C313" s="35">
        <v>13</v>
      </c>
      <c r="D313" s="35">
        <v>4</v>
      </c>
      <c r="E313">
        <f t="shared" si="4"/>
        <v>40353.18</v>
      </c>
      <c r="F313" s="14" t="s">
        <v>59</v>
      </c>
      <c r="G313" s="14"/>
      <c r="H313" s="14"/>
      <c r="I313" s="14"/>
      <c r="J313" s="14"/>
      <c r="K313" s="25">
        <v>0.17325017325020001</v>
      </c>
      <c r="L313" s="14"/>
      <c r="M313" s="29">
        <v>0.17325017325020001</v>
      </c>
      <c r="N313" s="14"/>
      <c r="O313" s="14"/>
      <c r="P313" s="14"/>
    </row>
    <row r="314" spans="2:16" x14ac:dyDescent="0.2">
      <c r="B314" s="15" t="s">
        <v>349</v>
      </c>
      <c r="C314" s="35">
        <v>13</v>
      </c>
      <c r="D314" s="35">
        <v>5</v>
      </c>
      <c r="E314">
        <f t="shared" si="4"/>
        <v>44340.5</v>
      </c>
      <c r="F314" s="30" t="s">
        <v>251</v>
      </c>
      <c r="G314" s="29">
        <v>0.17325017325020001</v>
      </c>
      <c r="H314" s="14"/>
      <c r="I314" s="14"/>
      <c r="J314" s="14"/>
      <c r="K314" s="14"/>
      <c r="L314" s="14"/>
      <c r="M314" s="29">
        <v>0.17325017325020001</v>
      </c>
      <c r="N314" s="14"/>
      <c r="O314" s="14"/>
      <c r="P314" s="14"/>
    </row>
    <row r="315" spans="2:16" x14ac:dyDescent="0.2">
      <c r="B315" s="15" t="s">
        <v>350</v>
      </c>
      <c r="C315" s="35">
        <v>13</v>
      </c>
      <c r="D315" s="35">
        <v>6</v>
      </c>
      <c r="E315">
        <f t="shared" si="4"/>
        <v>69942.02</v>
      </c>
      <c r="F315" s="30" t="s">
        <v>251</v>
      </c>
      <c r="G315" s="29">
        <v>0.17325017325020001</v>
      </c>
      <c r="H315" s="14"/>
      <c r="I315" s="14"/>
      <c r="J315" s="14"/>
      <c r="K315" s="14"/>
      <c r="L315" s="14"/>
      <c r="M315" s="29">
        <v>0.17325017325020001</v>
      </c>
      <c r="N315" s="14"/>
      <c r="O315" s="14"/>
      <c r="P315" s="14"/>
    </row>
    <row r="316" spans="2:16" x14ac:dyDescent="0.2">
      <c r="B316" s="15" t="s">
        <v>351</v>
      </c>
      <c r="C316" s="35">
        <v>13</v>
      </c>
      <c r="D316" s="35">
        <v>7</v>
      </c>
      <c r="E316">
        <f t="shared" si="4"/>
        <v>24468.06</v>
      </c>
      <c r="F316" s="14" t="s">
        <v>59</v>
      </c>
      <c r="G316" s="14"/>
      <c r="H316" s="14"/>
      <c r="I316" s="14"/>
      <c r="J316" s="14"/>
      <c r="K316" s="14"/>
      <c r="L316" s="27">
        <v>0.17325017325020001</v>
      </c>
      <c r="M316" s="29">
        <v>0.17325017325020001</v>
      </c>
      <c r="N316" s="14"/>
      <c r="O316" s="14"/>
      <c r="P316" s="14"/>
    </row>
    <row r="317" spans="2:16" x14ac:dyDescent="0.2">
      <c r="B317" s="15" t="s">
        <v>352</v>
      </c>
      <c r="C317" s="35">
        <v>13</v>
      </c>
      <c r="D317" s="35">
        <v>8</v>
      </c>
      <c r="E317">
        <f t="shared" si="4"/>
        <v>24211.43</v>
      </c>
      <c r="F317" s="14" t="s">
        <v>59</v>
      </c>
      <c r="G317" s="14"/>
      <c r="H317" s="14"/>
      <c r="I317" s="14"/>
      <c r="J317" s="14"/>
      <c r="K317" s="14"/>
      <c r="L317" s="27">
        <v>0.17325017325020001</v>
      </c>
      <c r="M317" s="29">
        <v>0.17325017325020001</v>
      </c>
      <c r="N317" s="14"/>
      <c r="O317" s="14"/>
      <c r="P317" s="14"/>
    </row>
    <row r="318" spans="2:16" x14ac:dyDescent="0.2">
      <c r="B318" s="15" t="s">
        <v>353</v>
      </c>
      <c r="C318" s="35">
        <v>13</v>
      </c>
      <c r="D318" s="35">
        <v>9</v>
      </c>
      <c r="E318">
        <f t="shared" si="4"/>
        <v>3424.1509999999998</v>
      </c>
      <c r="F318" s="31" t="s">
        <v>256</v>
      </c>
      <c r="G318" s="32">
        <v>0.17325017325020001</v>
      </c>
      <c r="H318" s="14"/>
      <c r="I318" s="14"/>
      <c r="J318" s="14"/>
      <c r="K318" s="14"/>
      <c r="L318" s="14"/>
      <c r="M318" s="14"/>
      <c r="N318" s="32">
        <v>0.17325017325020001</v>
      </c>
      <c r="O318" s="14"/>
      <c r="P318" s="14"/>
    </row>
    <row r="319" spans="2:16" x14ac:dyDescent="0.2">
      <c r="B319" s="15" t="s">
        <v>354</v>
      </c>
      <c r="C319" s="35">
        <v>13</v>
      </c>
      <c r="D319" s="35">
        <v>10</v>
      </c>
      <c r="E319">
        <f t="shared" si="4"/>
        <v>2198.0149999999999</v>
      </c>
      <c r="F319" s="31" t="s">
        <v>256</v>
      </c>
      <c r="G319" s="32">
        <v>0.17325017325020001</v>
      </c>
      <c r="H319" s="14"/>
      <c r="I319" s="14"/>
      <c r="J319" s="14"/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15" t="s">
        <v>355</v>
      </c>
      <c r="C320" s="35">
        <v>13</v>
      </c>
      <c r="D320" s="35">
        <v>11</v>
      </c>
      <c r="E320">
        <f t="shared" si="4"/>
        <v>2639.9940000000001</v>
      </c>
      <c r="F320" s="14" t="s">
        <v>59</v>
      </c>
      <c r="G320" s="14"/>
      <c r="H320" s="14"/>
      <c r="I320" s="14"/>
      <c r="J320" s="21">
        <v>2.079002079002E-2</v>
      </c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15" t="s">
        <v>356</v>
      </c>
      <c r="C321" s="35">
        <v>13</v>
      </c>
      <c r="D321" s="35">
        <v>12</v>
      </c>
      <c r="E321">
        <f t="shared" si="4"/>
        <v>2571.0830000000001</v>
      </c>
      <c r="F321" s="14" t="s">
        <v>59</v>
      </c>
      <c r="G321" s="14"/>
      <c r="H321" s="14"/>
      <c r="I321" s="14"/>
      <c r="J321" s="21">
        <v>2.079002079002E-2</v>
      </c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15" t="s">
        <v>357</v>
      </c>
      <c r="C322" s="35">
        <v>13</v>
      </c>
      <c r="D322" s="35">
        <v>13</v>
      </c>
      <c r="E322">
        <f t="shared" si="4"/>
        <v>2388.114</v>
      </c>
      <c r="F322" s="14" t="s">
        <v>59</v>
      </c>
      <c r="G322" s="14"/>
      <c r="H322" s="17">
        <v>2.4007524007519998</v>
      </c>
      <c r="I322" s="14"/>
      <c r="J322" s="14"/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15" t="s">
        <v>358</v>
      </c>
      <c r="C323" s="35">
        <v>13</v>
      </c>
      <c r="D323" s="35">
        <v>14</v>
      </c>
      <c r="E323">
        <f t="shared" si="4"/>
        <v>2416.6280000000002</v>
      </c>
      <c r="F323" s="14" t="s">
        <v>59</v>
      </c>
      <c r="G323" s="14"/>
      <c r="H323" s="17">
        <v>2.4007524007519998</v>
      </c>
      <c r="I323" s="14"/>
      <c r="J323" s="14"/>
      <c r="K323" s="14"/>
      <c r="L323" s="14"/>
      <c r="M323" s="14"/>
      <c r="N323" s="32">
        <v>0.17325017325020001</v>
      </c>
      <c r="O323" s="14"/>
      <c r="P323" s="14"/>
    </row>
    <row r="324" spans="2:16" x14ac:dyDescent="0.2">
      <c r="B324" s="15" t="s">
        <v>359</v>
      </c>
      <c r="C324" s="35">
        <v>13</v>
      </c>
      <c r="D324" s="35">
        <v>15</v>
      </c>
      <c r="E324">
        <f t="shared" si="4"/>
        <v>54159.09</v>
      </c>
      <c r="F324" s="22" t="s">
        <v>64</v>
      </c>
      <c r="G324" s="23">
        <v>0.17325017325020001</v>
      </c>
      <c r="H324" s="14"/>
      <c r="I324" s="14"/>
      <c r="J324" s="14"/>
      <c r="K324" s="14"/>
      <c r="L324" s="14"/>
      <c r="M324" s="14"/>
      <c r="N324" s="14"/>
      <c r="O324" s="23">
        <v>0.17325017325020001</v>
      </c>
      <c r="P324" s="14"/>
    </row>
    <row r="325" spans="2:16" x14ac:dyDescent="0.2">
      <c r="B325" s="15" t="s">
        <v>360</v>
      </c>
      <c r="C325" s="35">
        <v>13</v>
      </c>
      <c r="D325" s="35">
        <v>16</v>
      </c>
      <c r="E325">
        <f t="shared" si="4"/>
        <v>58949.57</v>
      </c>
      <c r="F325" s="22" t="s">
        <v>64</v>
      </c>
      <c r="G325" s="23">
        <v>0.17325017325020001</v>
      </c>
      <c r="H325" s="14"/>
      <c r="I325" s="14"/>
      <c r="J325" s="14"/>
      <c r="K325" s="14"/>
      <c r="L325" s="14"/>
      <c r="M325" s="14"/>
      <c r="N325" s="14"/>
      <c r="O325" s="23">
        <v>0.17325017325020001</v>
      </c>
      <c r="P325" s="14"/>
    </row>
    <row r="326" spans="2:16" x14ac:dyDescent="0.2">
      <c r="B326" s="15" t="s">
        <v>361</v>
      </c>
      <c r="C326" s="35">
        <v>13</v>
      </c>
      <c r="D326" s="35">
        <v>17</v>
      </c>
      <c r="E326">
        <f t="shared" si="4"/>
        <v>39538.129999999997</v>
      </c>
      <c r="F326" s="14" t="s">
        <v>59</v>
      </c>
      <c r="G326" s="14"/>
      <c r="H326" s="14"/>
      <c r="I326" s="14"/>
      <c r="J326" s="14"/>
      <c r="K326" s="14"/>
      <c r="L326" s="14"/>
      <c r="M326" s="29">
        <v>0.17325017325020001</v>
      </c>
      <c r="N326" s="14"/>
      <c r="O326" s="23">
        <v>0.17325017325020001</v>
      </c>
      <c r="P326" s="14"/>
    </row>
    <row r="327" spans="2:16" x14ac:dyDescent="0.2">
      <c r="B327" s="15" t="s">
        <v>362</v>
      </c>
      <c r="C327" s="35">
        <v>13</v>
      </c>
      <c r="D327" s="35">
        <v>18</v>
      </c>
      <c r="E327">
        <f t="shared" si="4"/>
        <v>37518.33</v>
      </c>
      <c r="F327" s="14" t="s">
        <v>59</v>
      </c>
      <c r="G327" s="14"/>
      <c r="H327" s="14"/>
      <c r="I327" s="14"/>
      <c r="J327" s="14"/>
      <c r="K327" s="14"/>
      <c r="L327" s="14"/>
      <c r="M327" s="29">
        <v>0.17325017325020001</v>
      </c>
      <c r="N327" s="14"/>
      <c r="O327" s="23">
        <v>0.17325017325020001</v>
      </c>
      <c r="P327" s="14"/>
    </row>
    <row r="328" spans="2:16" x14ac:dyDescent="0.2">
      <c r="B328" s="15" t="s">
        <v>363</v>
      </c>
      <c r="C328" s="35">
        <v>13</v>
      </c>
      <c r="D328" s="35">
        <v>19</v>
      </c>
      <c r="E328">
        <f t="shared" si="4"/>
        <v>3046.33</v>
      </c>
      <c r="F328" s="14" t="s">
        <v>59</v>
      </c>
      <c r="G328" s="14"/>
      <c r="H328" s="14"/>
      <c r="I328" s="14"/>
      <c r="J328" s="14"/>
      <c r="K328" s="14"/>
      <c r="L328" s="14"/>
      <c r="M328" s="14"/>
      <c r="N328" s="14"/>
      <c r="O328" s="23">
        <v>0.17325017325020001</v>
      </c>
      <c r="P328" s="28">
        <v>0.17325017325020001</v>
      </c>
    </row>
    <row r="329" spans="2:16" x14ac:dyDescent="0.2">
      <c r="B329" s="15" t="s">
        <v>364</v>
      </c>
      <c r="C329" s="35">
        <v>13</v>
      </c>
      <c r="D329" s="35">
        <v>20</v>
      </c>
      <c r="E329">
        <f t="shared" si="4"/>
        <v>3614.25</v>
      </c>
      <c r="F329" s="14" t="s">
        <v>59</v>
      </c>
      <c r="G329" s="14"/>
      <c r="H329" s="14"/>
      <c r="I329" s="14"/>
      <c r="J329" s="14"/>
      <c r="K329" s="14"/>
      <c r="L329" s="14"/>
      <c r="M329" s="14"/>
      <c r="N329" s="14"/>
      <c r="O329" s="23">
        <v>0.17325017325020001</v>
      </c>
      <c r="P329" s="28">
        <v>0.17325017325020001</v>
      </c>
    </row>
    <row r="330" spans="2:16" x14ac:dyDescent="0.2">
      <c r="B330" s="15" t="s">
        <v>365</v>
      </c>
      <c r="C330" s="35">
        <v>13</v>
      </c>
      <c r="D330" s="35">
        <v>21</v>
      </c>
      <c r="E330">
        <f t="shared" si="4"/>
        <v>3569.1010000000001</v>
      </c>
      <c r="F330" s="33" t="s">
        <v>269</v>
      </c>
      <c r="G330" s="28">
        <v>0.17325017325020001</v>
      </c>
      <c r="H330" s="14"/>
      <c r="I330" s="14"/>
      <c r="J330" s="14"/>
      <c r="K330" s="14"/>
      <c r="L330" s="14"/>
      <c r="M330" s="14"/>
      <c r="N330" s="14"/>
      <c r="O330" s="14"/>
      <c r="P330" s="28">
        <v>0.17325017325020001</v>
      </c>
    </row>
    <row r="331" spans="2:16" x14ac:dyDescent="0.2">
      <c r="B331" s="15" t="s">
        <v>366</v>
      </c>
      <c r="C331" s="35">
        <v>13</v>
      </c>
      <c r="D331" s="35">
        <v>22</v>
      </c>
      <c r="E331">
        <f t="shared" si="4"/>
        <v>4595.6329999999998</v>
      </c>
      <c r="F331" s="33" t="s">
        <v>269</v>
      </c>
      <c r="G331" s="28">
        <v>0.17325017325020001</v>
      </c>
      <c r="H331" s="14"/>
      <c r="I331" s="14"/>
      <c r="J331" s="14"/>
      <c r="K331" s="14"/>
      <c r="L331" s="14"/>
      <c r="M331" s="14"/>
      <c r="N331" s="14"/>
      <c r="O331" s="14"/>
      <c r="P331" s="28">
        <v>0.17325017325020001</v>
      </c>
    </row>
    <row r="332" spans="2:16" x14ac:dyDescent="0.2">
      <c r="B332" s="15" t="s">
        <v>367</v>
      </c>
      <c r="C332" s="35">
        <v>13</v>
      </c>
      <c r="D332" s="35">
        <v>23</v>
      </c>
      <c r="E332">
        <f t="shared" si="4"/>
        <v>5004.3450000000003</v>
      </c>
      <c r="F332" s="14" t="s">
        <v>59</v>
      </c>
      <c r="G332" s="14"/>
      <c r="H332" s="14"/>
      <c r="I332" s="14"/>
      <c r="J332" s="14"/>
      <c r="K332" s="14"/>
      <c r="L332" s="14"/>
      <c r="M332" s="29">
        <v>0.17325017325020001</v>
      </c>
      <c r="N332" s="14"/>
      <c r="O332" s="14"/>
      <c r="P332" s="28">
        <v>0.17325017325020001</v>
      </c>
    </row>
    <row r="333" spans="2:16" x14ac:dyDescent="0.2">
      <c r="B333" s="15" t="s">
        <v>368</v>
      </c>
      <c r="C333" s="35">
        <v>13</v>
      </c>
      <c r="D333" s="35">
        <v>24</v>
      </c>
      <c r="E333">
        <f t="shared" si="4"/>
        <v>6111.67</v>
      </c>
      <c r="F333" s="14" t="s">
        <v>59</v>
      </c>
      <c r="G333" s="14"/>
      <c r="H333" s="14"/>
      <c r="I333" s="14"/>
      <c r="J333" s="14"/>
      <c r="K333" s="14"/>
      <c r="L333" s="14"/>
      <c r="M333" s="29">
        <v>0.17325017325020001</v>
      </c>
      <c r="N333" s="14"/>
      <c r="O333" s="14"/>
      <c r="P333" s="28">
        <v>0.17325017325020001</v>
      </c>
    </row>
    <row r="334" spans="2:16" x14ac:dyDescent="0.2">
      <c r="B334" s="15" t="s">
        <v>369</v>
      </c>
      <c r="C334" s="35">
        <v>14</v>
      </c>
      <c r="D334" s="35">
        <v>1</v>
      </c>
      <c r="E334">
        <f t="shared" si="4"/>
        <v>60121.06</v>
      </c>
      <c r="F334" s="14" t="s">
        <v>59</v>
      </c>
      <c r="G334" s="14"/>
      <c r="H334" s="14"/>
      <c r="I334" s="14"/>
      <c r="J334" s="14"/>
      <c r="K334" s="25">
        <v>5.4450054450050002E-2</v>
      </c>
      <c r="L334" s="27">
        <v>5.4450054450050002E-2</v>
      </c>
      <c r="M334" s="14"/>
      <c r="N334" s="14"/>
      <c r="O334" s="14"/>
      <c r="P334" s="14"/>
    </row>
    <row r="335" spans="2:16" x14ac:dyDescent="0.2">
      <c r="B335" s="15" t="s">
        <v>370</v>
      </c>
      <c r="C335" s="35">
        <v>14</v>
      </c>
      <c r="D335" s="35">
        <v>2</v>
      </c>
      <c r="E335">
        <f t="shared" si="4"/>
        <v>32404.68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27">
        <v>5.4450054450050002E-2</v>
      </c>
      <c r="M335" s="14"/>
      <c r="N335" s="14"/>
      <c r="O335" s="14"/>
      <c r="P335" s="14"/>
    </row>
    <row r="336" spans="2:16" x14ac:dyDescent="0.2">
      <c r="B336" s="15" t="s">
        <v>371</v>
      </c>
      <c r="C336" s="35">
        <v>14</v>
      </c>
      <c r="D336" s="35">
        <v>3</v>
      </c>
      <c r="E336">
        <f t="shared" si="4"/>
        <v>65522.23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14"/>
      <c r="M336" s="29">
        <v>5.4450054450050002E-2</v>
      </c>
      <c r="N336" s="14"/>
      <c r="O336" s="14"/>
      <c r="P336" s="14"/>
    </row>
    <row r="337" spans="2:16" x14ac:dyDescent="0.2">
      <c r="B337" s="15" t="s">
        <v>372</v>
      </c>
      <c r="C337" s="35">
        <v>14</v>
      </c>
      <c r="D337" s="35">
        <v>4</v>
      </c>
      <c r="E337">
        <f t="shared" si="4"/>
        <v>38033.980000000003</v>
      </c>
      <c r="F337" s="14" t="s">
        <v>59</v>
      </c>
      <c r="G337" s="14"/>
      <c r="H337" s="14"/>
      <c r="I337" s="14"/>
      <c r="J337" s="14"/>
      <c r="K337" s="25">
        <v>5.4450054450050002E-2</v>
      </c>
      <c r="L337" s="14"/>
      <c r="M337" s="29">
        <v>5.4450054450050002E-2</v>
      </c>
      <c r="N337" s="14"/>
      <c r="O337" s="14"/>
      <c r="P337" s="14"/>
    </row>
    <row r="338" spans="2:16" x14ac:dyDescent="0.2">
      <c r="B338" s="15" t="s">
        <v>373</v>
      </c>
      <c r="C338" s="35">
        <v>14</v>
      </c>
      <c r="D338" s="35">
        <v>5</v>
      </c>
      <c r="E338">
        <f t="shared" si="4"/>
        <v>59743.23</v>
      </c>
      <c r="F338" s="30" t="s">
        <v>251</v>
      </c>
      <c r="G338" s="29">
        <v>5.4450054450050002E-2</v>
      </c>
      <c r="H338" s="14"/>
      <c r="I338" s="14"/>
      <c r="J338" s="14"/>
      <c r="K338" s="14"/>
      <c r="L338" s="14"/>
      <c r="M338" s="29">
        <v>5.4450054450050002E-2</v>
      </c>
      <c r="N338" s="14"/>
      <c r="O338" s="14"/>
      <c r="P338" s="14"/>
    </row>
    <row r="339" spans="2:16" x14ac:dyDescent="0.2">
      <c r="B339" s="15" t="s">
        <v>374</v>
      </c>
      <c r="C339" s="35">
        <v>14</v>
      </c>
      <c r="D339" s="35">
        <v>6</v>
      </c>
      <c r="E339">
        <f t="shared" si="4"/>
        <v>36392</v>
      </c>
      <c r="F339" s="30" t="s">
        <v>251</v>
      </c>
      <c r="G339" s="29">
        <v>5.4450054450050002E-2</v>
      </c>
      <c r="H339" s="14"/>
      <c r="I339" s="14"/>
      <c r="J339" s="14"/>
      <c r="K339" s="14"/>
      <c r="L339" s="14"/>
      <c r="M339" s="29">
        <v>5.4450054450050002E-2</v>
      </c>
      <c r="N339" s="14"/>
      <c r="O339" s="14"/>
      <c r="P339" s="14"/>
    </row>
    <row r="340" spans="2:16" x14ac:dyDescent="0.2">
      <c r="B340" s="15" t="s">
        <v>375</v>
      </c>
      <c r="C340" s="35">
        <v>14</v>
      </c>
      <c r="D340" s="35">
        <v>7</v>
      </c>
      <c r="E340">
        <f t="shared" si="4"/>
        <v>49912.76</v>
      </c>
      <c r="F340" s="14" t="s">
        <v>59</v>
      </c>
      <c r="G340" s="14"/>
      <c r="H340" s="14"/>
      <c r="I340" s="14"/>
      <c r="J340" s="14"/>
      <c r="K340" s="14"/>
      <c r="L340" s="27">
        <v>5.4450054450050002E-2</v>
      </c>
      <c r="M340" s="29">
        <v>5.4450054450050002E-2</v>
      </c>
      <c r="N340" s="14"/>
      <c r="O340" s="14"/>
      <c r="P340" s="14"/>
    </row>
    <row r="341" spans="2:16" x14ac:dyDescent="0.2">
      <c r="B341" s="15" t="s">
        <v>376</v>
      </c>
      <c r="C341" s="35">
        <v>14</v>
      </c>
      <c r="D341" s="35">
        <v>8</v>
      </c>
      <c r="E341">
        <f t="shared" si="4"/>
        <v>51923.06</v>
      </c>
      <c r="F341" s="14" t="s">
        <v>59</v>
      </c>
      <c r="G341" s="14"/>
      <c r="H341" s="14"/>
      <c r="I341" s="14"/>
      <c r="J341" s="14"/>
      <c r="K341" s="14"/>
      <c r="L341" s="27">
        <v>5.4450054450050002E-2</v>
      </c>
      <c r="M341" s="29">
        <v>5.4450054450050002E-2</v>
      </c>
      <c r="N341" s="14"/>
      <c r="O341" s="14"/>
      <c r="P341" s="14"/>
    </row>
    <row r="342" spans="2:16" x14ac:dyDescent="0.2">
      <c r="B342" s="15" t="s">
        <v>377</v>
      </c>
      <c r="C342" s="35">
        <v>14</v>
      </c>
      <c r="D342" s="35">
        <v>9</v>
      </c>
      <c r="E342">
        <f t="shared" si="4"/>
        <v>5862.1660000000002</v>
      </c>
      <c r="F342" s="31" t="s">
        <v>256</v>
      </c>
      <c r="G342" s="32">
        <v>5.4450054450050002E-2</v>
      </c>
      <c r="H342" s="14"/>
      <c r="I342" s="14"/>
      <c r="J342" s="14"/>
      <c r="K342" s="14"/>
      <c r="L342" s="14"/>
      <c r="M342" s="14"/>
      <c r="N342" s="32">
        <v>5.4450054450050002E-2</v>
      </c>
      <c r="O342" s="14"/>
      <c r="P342" s="14"/>
    </row>
    <row r="343" spans="2:16" x14ac:dyDescent="0.2">
      <c r="B343" s="15" t="s">
        <v>378</v>
      </c>
      <c r="C343" s="35">
        <v>14</v>
      </c>
      <c r="D343" s="35">
        <v>10</v>
      </c>
      <c r="E343">
        <f t="shared" ref="E343:E405" si="5">INDEX($A$1:$Y$17,MATCH(C343,$A$1:$A$17,0),MATCH(D343,$A$1:$Y$1,0))</f>
        <v>10876.02</v>
      </c>
      <c r="F343" s="31" t="s">
        <v>256</v>
      </c>
      <c r="G343" s="32">
        <v>5.4450054450050002E-2</v>
      </c>
      <c r="H343" s="14"/>
      <c r="I343" s="14"/>
      <c r="J343" s="14"/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15" t="s">
        <v>379</v>
      </c>
      <c r="C344" s="35">
        <v>14</v>
      </c>
      <c r="D344" s="35">
        <v>11</v>
      </c>
      <c r="E344">
        <f t="shared" si="5"/>
        <v>14119.57</v>
      </c>
      <c r="F344" s="14" t="s">
        <v>59</v>
      </c>
      <c r="G344" s="14"/>
      <c r="H344" s="14"/>
      <c r="I344" s="14"/>
      <c r="J344" s="21">
        <v>6.9300069300070001E-3</v>
      </c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15" t="s">
        <v>380</v>
      </c>
      <c r="C345" s="35">
        <v>14</v>
      </c>
      <c r="D345" s="35">
        <v>12</v>
      </c>
      <c r="E345">
        <f t="shared" si="5"/>
        <v>6729.49</v>
      </c>
      <c r="F345" s="14" t="s">
        <v>59</v>
      </c>
      <c r="G345" s="14"/>
      <c r="H345" s="14"/>
      <c r="I345" s="14"/>
      <c r="J345" s="21">
        <v>6.9300069300070001E-3</v>
      </c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15" t="s">
        <v>381</v>
      </c>
      <c r="C346" s="35">
        <v>14</v>
      </c>
      <c r="D346" s="35">
        <v>13</v>
      </c>
      <c r="E346">
        <f t="shared" si="5"/>
        <v>6525.134</v>
      </c>
      <c r="F346" s="14" t="s">
        <v>59</v>
      </c>
      <c r="G346" s="14"/>
      <c r="H346" s="17">
        <v>0.51975051975050002</v>
      </c>
      <c r="I346" s="14"/>
      <c r="J346" s="14"/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15" t="s">
        <v>382</v>
      </c>
      <c r="C347" s="35">
        <v>14</v>
      </c>
      <c r="D347" s="35">
        <v>14</v>
      </c>
      <c r="E347">
        <f t="shared" si="5"/>
        <v>11130.27</v>
      </c>
      <c r="F347" s="14" t="s">
        <v>59</v>
      </c>
      <c r="G347" s="14"/>
      <c r="H347" s="17">
        <v>0.51975051975050002</v>
      </c>
      <c r="I347" s="14"/>
      <c r="J347" s="14"/>
      <c r="K347" s="14"/>
      <c r="L347" s="14"/>
      <c r="M347" s="14"/>
      <c r="N347" s="32">
        <v>5.4450054450050002E-2</v>
      </c>
      <c r="O347" s="14"/>
      <c r="P347" s="14"/>
    </row>
    <row r="348" spans="2:16" x14ac:dyDescent="0.2">
      <c r="B348" s="15" t="s">
        <v>383</v>
      </c>
      <c r="C348" s="35">
        <v>14</v>
      </c>
      <c r="D348" s="35">
        <v>15</v>
      </c>
      <c r="E348">
        <f t="shared" si="5"/>
        <v>32167.06</v>
      </c>
      <c r="F348" s="22" t="s">
        <v>64</v>
      </c>
      <c r="G348" s="23">
        <v>5.4450054450050002E-2</v>
      </c>
      <c r="H348" s="14"/>
      <c r="I348" s="14"/>
      <c r="J348" s="14"/>
      <c r="K348" s="14"/>
      <c r="L348" s="14"/>
      <c r="M348" s="14"/>
      <c r="N348" s="14"/>
      <c r="O348" s="23">
        <v>5.4450054450050002E-2</v>
      </c>
      <c r="P348" s="14"/>
    </row>
    <row r="349" spans="2:16" x14ac:dyDescent="0.2">
      <c r="B349" s="15" t="s">
        <v>384</v>
      </c>
      <c r="C349" s="35">
        <v>14</v>
      </c>
      <c r="D349" s="35">
        <v>16</v>
      </c>
      <c r="E349">
        <f t="shared" si="5"/>
        <v>41346.449999999997</v>
      </c>
      <c r="F349" s="22" t="s">
        <v>64</v>
      </c>
      <c r="G349" s="23">
        <v>5.4450054450050002E-2</v>
      </c>
      <c r="H349" s="14"/>
      <c r="I349" s="14"/>
      <c r="J349" s="14"/>
      <c r="K349" s="14"/>
      <c r="L349" s="14"/>
      <c r="M349" s="14"/>
      <c r="N349" s="14"/>
      <c r="O349" s="23">
        <v>5.4450054450050002E-2</v>
      </c>
      <c r="P349" s="14"/>
    </row>
    <row r="350" spans="2:16" x14ac:dyDescent="0.2">
      <c r="B350" s="15" t="s">
        <v>385</v>
      </c>
      <c r="C350" s="35">
        <v>14</v>
      </c>
      <c r="D350" s="35">
        <v>17</v>
      </c>
      <c r="E350">
        <f t="shared" si="5"/>
        <v>36945.660000000003</v>
      </c>
      <c r="F350" s="14" t="s">
        <v>59</v>
      </c>
      <c r="G350" s="14"/>
      <c r="H350" s="14"/>
      <c r="I350" s="14"/>
      <c r="J350" s="14"/>
      <c r="K350" s="14"/>
      <c r="L350" s="14"/>
      <c r="M350" s="29">
        <v>5.4450054450050002E-2</v>
      </c>
      <c r="N350" s="14"/>
      <c r="O350" s="23">
        <v>5.4450054450050002E-2</v>
      </c>
      <c r="P350" s="14"/>
    </row>
    <row r="351" spans="2:16" x14ac:dyDescent="0.2">
      <c r="B351" s="15" t="s">
        <v>386</v>
      </c>
      <c r="C351" s="35">
        <v>14</v>
      </c>
      <c r="D351" s="35">
        <v>18</v>
      </c>
      <c r="E351">
        <f t="shared" si="5"/>
        <v>54548.79</v>
      </c>
      <c r="F351" s="14" t="s">
        <v>59</v>
      </c>
      <c r="G351" s="14"/>
      <c r="H351" s="14"/>
      <c r="I351" s="14"/>
      <c r="J351" s="14"/>
      <c r="K351" s="14"/>
      <c r="L351" s="14"/>
      <c r="M351" s="29">
        <v>5.4450054450050002E-2</v>
      </c>
      <c r="N351" s="14"/>
      <c r="O351" s="23">
        <v>5.4450054450050002E-2</v>
      </c>
      <c r="P351" s="14"/>
    </row>
    <row r="352" spans="2:16" x14ac:dyDescent="0.2">
      <c r="B352" s="15" t="s">
        <v>387</v>
      </c>
      <c r="C352" s="35">
        <v>14</v>
      </c>
      <c r="D352" s="35">
        <v>19</v>
      </c>
      <c r="E352">
        <f t="shared" si="5"/>
        <v>6247.1149999999998</v>
      </c>
      <c r="F352" s="14" t="s">
        <v>59</v>
      </c>
      <c r="G352" s="14"/>
      <c r="H352" s="14"/>
      <c r="I352" s="14"/>
      <c r="J352" s="14"/>
      <c r="K352" s="14"/>
      <c r="L352" s="14"/>
      <c r="M352" s="14"/>
      <c r="N352" s="14"/>
      <c r="O352" s="23">
        <v>5.4450054450050002E-2</v>
      </c>
      <c r="P352" s="28">
        <v>5.4450054450050002E-2</v>
      </c>
    </row>
    <row r="353" spans="2:16" x14ac:dyDescent="0.2">
      <c r="B353" s="15" t="s">
        <v>388</v>
      </c>
      <c r="C353" s="35">
        <v>14</v>
      </c>
      <c r="D353" s="35">
        <v>20</v>
      </c>
      <c r="E353">
        <f t="shared" si="5"/>
        <v>4255.8320000000003</v>
      </c>
      <c r="F353" s="14" t="s">
        <v>59</v>
      </c>
      <c r="G353" s="14"/>
      <c r="H353" s="14"/>
      <c r="I353" s="14"/>
      <c r="J353" s="14"/>
      <c r="K353" s="14"/>
      <c r="L353" s="14"/>
      <c r="M353" s="14"/>
      <c r="N353" s="14"/>
      <c r="O353" s="23">
        <v>5.4450054450050002E-2</v>
      </c>
      <c r="P353" s="28">
        <v>5.4450054450050002E-2</v>
      </c>
    </row>
    <row r="354" spans="2:16" x14ac:dyDescent="0.2">
      <c r="B354" s="15" t="s">
        <v>389</v>
      </c>
      <c r="C354" s="35">
        <v>14</v>
      </c>
      <c r="D354" s="35">
        <v>21</v>
      </c>
      <c r="E354">
        <f t="shared" si="5"/>
        <v>5037.6130000000003</v>
      </c>
      <c r="F354" s="33" t="s">
        <v>269</v>
      </c>
      <c r="G354" s="28">
        <v>5.4450054450050002E-2</v>
      </c>
      <c r="H354" s="14"/>
      <c r="I354" s="14"/>
      <c r="J354" s="14"/>
      <c r="K354" s="14"/>
      <c r="L354" s="14"/>
      <c r="M354" s="14"/>
      <c r="N354" s="14"/>
      <c r="O354" s="14"/>
      <c r="P354" s="28">
        <v>5.4450054450050002E-2</v>
      </c>
    </row>
    <row r="355" spans="2:16" x14ac:dyDescent="0.2">
      <c r="B355" s="15" t="s">
        <v>390</v>
      </c>
      <c r="C355" s="35">
        <v>14</v>
      </c>
      <c r="D355" s="35">
        <v>22</v>
      </c>
      <c r="E355">
        <f t="shared" si="5"/>
        <v>3077.221</v>
      </c>
      <c r="F355" s="33" t="s">
        <v>269</v>
      </c>
      <c r="G355" s="28">
        <v>5.4450054450050002E-2</v>
      </c>
      <c r="H355" s="14"/>
      <c r="I355" s="14"/>
      <c r="J355" s="14"/>
      <c r="K355" s="14"/>
      <c r="L355" s="14"/>
      <c r="M355" s="14"/>
      <c r="N355" s="14"/>
      <c r="O355" s="14"/>
      <c r="P355" s="28">
        <v>5.4450054450050002E-2</v>
      </c>
    </row>
    <row r="356" spans="2:16" x14ac:dyDescent="0.2">
      <c r="B356" s="15" t="s">
        <v>391</v>
      </c>
      <c r="C356" s="35">
        <v>14</v>
      </c>
      <c r="D356" s="35">
        <v>23</v>
      </c>
      <c r="E356">
        <f t="shared" si="5"/>
        <v>5037.6130000000003</v>
      </c>
      <c r="F356" s="14" t="s">
        <v>59</v>
      </c>
      <c r="G356" s="14"/>
      <c r="H356" s="14"/>
      <c r="I356" s="14"/>
      <c r="J356" s="14"/>
      <c r="K356" s="14"/>
      <c r="L356" s="14"/>
      <c r="M356" s="29">
        <v>5.4450054450050002E-2</v>
      </c>
      <c r="N356" s="14"/>
      <c r="O356" s="14"/>
      <c r="P356" s="28">
        <v>5.4450054450050002E-2</v>
      </c>
    </row>
    <row r="357" spans="2:16" x14ac:dyDescent="0.2">
      <c r="B357" s="15" t="s">
        <v>392</v>
      </c>
      <c r="C357" s="35">
        <v>14</v>
      </c>
      <c r="D357" s="35">
        <v>24</v>
      </c>
      <c r="E357">
        <f t="shared" si="5"/>
        <v>4823.7520000000004</v>
      </c>
      <c r="F357" s="14" t="s">
        <v>59</v>
      </c>
      <c r="G357" s="14"/>
      <c r="H357" s="14"/>
      <c r="I357" s="14"/>
      <c r="J357" s="14"/>
      <c r="K357" s="14"/>
      <c r="L357" s="14"/>
      <c r="M357" s="29">
        <v>5.4450054450050002E-2</v>
      </c>
      <c r="N357" s="14"/>
      <c r="O357" s="14"/>
      <c r="P357" s="28">
        <v>5.4450054450050002E-2</v>
      </c>
    </row>
    <row r="358" spans="2:16" x14ac:dyDescent="0.2">
      <c r="B358" s="15" t="s">
        <v>393</v>
      </c>
      <c r="C358" s="35">
        <v>15</v>
      </c>
      <c r="D358" s="35">
        <v>1</v>
      </c>
      <c r="E358">
        <f t="shared" si="5"/>
        <v>54218.5</v>
      </c>
      <c r="F358" s="14" t="s">
        <v>59</v>
      </c>
      <c r="G358" s="14"/>
      <c r="H358" s="14"/>
      <c r="I358" s="14"/>
      <c r="J358" s="14"/>
      <c r="K358" s="25">
        <v>1.485001485001E-2</v>
      </c>
      <c r="L358" s="27">
        <v>1.485001485001E-2</v>
      </c>
      <c r="M358" s="14"/>
      <c r="N358" s="14"/>
      <c r="O358" s="14"/>
      <c r="P358" s="14"/>
    </row>
    <row r="359" spans="2:16" x14ac:dyDescent="0.2">
      <c r="B359" s="15" t="s">
        <v>394</v>
      </c>
      <c r="C359" s="35">
        <v>15</v>
      </c>
      <c r="D359" s="35">
        <v>2</v>
      </c>
      <c r="E359">
        <f t="shared" si="5"/>
        <v>50704.05</v>
      </c>
      <c r="F359" s="14" t="s">
        <v>59</v>
      </c>
      <c r="G359" s="14"/>
      <c r="H359" s="14"/>
      <c r="I359" s="14"/>
      <c r="J359" s="14"/>
      <c r="K359" s="25">
        <v>1.485001485001E-2</v>
      </c>
      <c r="L359" s="27">
        <v>1.485001485001E-2</v>
      </c>
      <c r="M359" s="14"/>
      <c r="N359" s="14"/>
      <c r="O359" s="14"/>
      <c r="P359" s="14"/>
    </row>
    <row r="360" spans="2:16" x14ac:dyDescent="0.2">
      <c r="B360" s="15" t="s">
        <v>395</v>
      </c>
      <c r="C360" s="35">
        <v>15</v>
      </c>
      <c r="D360" s="35">
        <v>3</v>
      </c>
      <c r="E360">
        <f t="shared" si="5"/>
        <v>48256.53</v>
      </c>
      <c r="F360" s="14" t="s">
        <v>59</v>
      </c>
      <c r="G360" s="14"/>
      <c r="H360" s="14"/>
      <c r="I360" s="14"/>
      <c r="J360" s="14"/>
      <c r="K360" s="25">
        <v>1.485001485001E-2</v>
      </c>
      <c r="L360" s="14"/>
      <c r="M360" s="29">
        <v>1.485001485001E-2</v>
      </c>
      <c r="N360" s="14"/>
      <c r="O360" s="14"/>
      <c r="P360" s="14"/>
    </row>
    <row r="361" spans="2:16" x14ac:dyDescent="0.2">
      <c r="B361" s="15" t="s">
        <v>396</v>
      </c>
      <c r="C361" s="35">
        <v>15</v>
      </c>
      <c r="D361" s="35">
        <v>4</v>
      </c>
      <c r="E361">
        <f t="shared" si="5"/>
        <v>49487.41</v>
      </c>
      <c r="F361" s="14" t="s">
        <v>59</v>
      </c>
      <c r="G361" s="14"/>
      <c r="H361" s="14"/>
      <c r="I361" s="14"/>
      <c r="J361" s="14"/>
      <c r="K361" s="25">
        <v>1.485001485001E-2</v>
      </c>
      <c r="L361" s="14"/>
      <c r="M361" s="29">
        <v>1.485001485001E-2</v>
      </c>
      <c r="N361" s="14"/>
      <c r="O361" s="14"/>
      <c r="P361" s="14"/>
    </row>
    <row r="362" spans="2:16" x14ac:dyDescent="0.2">
      <c r="B362" s="15" t="s">
        <v>397</v>
      </c>
      <c r="C362" s="35">
        <v>15</v>
      </c>
      <c r="D362" s="35">
        <v>5</v>
      </c>
      <c r="E362">
        <f t="shared" si="5"/>
        <v>63020.06</v>
      </c>
      <c r="F362" s="30" t="s">
        <v>251</v>
      </c>
      <c r="G362" s="29">
        <v>1.485001485001E-2</v>
      </c>
      <c r="H362" s="14"/>
      <c r="I362" s="14"/>
      <c r="J362" s="14"/>
      <c r="K362" s="14"/>
      <c r="L362" s="14"/>
      <c r="M362" s="29">
        <v>1.485001485001E-2</v>
      </c>
      <c r="N362" s="14"/>
      <c r="O362" s="14"/>
      <c r="P362" s="14"/>
    </row>
    <row r="363" spans="2:16" x14ac:dyDescent="0.2">
      <c r="B363" s="15" t="s">
        <v>398</v>
      </c>
      <c r="C363" s="35">
        <v>15</v>
      </c>
      <c r="D363" s="35">
        <v>6</v>
      </c>
      <c r="E363">
        <f t="shared" si="5"/>
        <v>48403.86</v>
      </c>
      <c r="F363" s="30" t="s">
        <v>251</v>
      </c>
      <c r="G363" s="29">
        <v>1.485001485001E-2</v>
      </c>
      <c r="H363" s="14"/>
      <c r="I363" s="14"/>
      <c r="J363" s="14"/>
      <c r="K363" s="14"/>
      <c r="L363" s="14"/>
      <c r="M363" s="29">
        <v>1.485001485001E-2</v>
      </c>
      <c r="N363" s="14"/>
      <c r="O363" s="14"/>
      <c r="P363" s="14"/>
    </row>
    <row r="364" spans="2:16" x14ac:dyDescent="0.2">
      <c r="B364" s="15" t="s">
        <v>399</v>
      </c>
      <c r="C364" s="35">
        <v>15</v>
      </c>
      <c r="D364" s="35">
        <v>7</v>
      </c>
      <c r="E364">
        <f t="shared" si="5"/>
        <v>76640.63</v>
      </c>
      <c r="F364" s="14" t="s">
        <v>59</v>
      </c>
      <c r="G364" s="14"/>
      <c r="H364" s="14"/>
      <c r="I364" s="14"/>
      <c r="J364" s="14"/>
      <c r="K364" s="14"/>
      <c r="L364" s="27">
        <v>1.485001485001E-2</v>
      </c>
      <c r="M364" s="29">
        <v>1.485001485001E-2</v>
      </c>
      <c r="N364" s="14"/>
      <c r="O364" s="14"/>
      <c r="P364" s="14"/>
    </row>
    <row r="365" spans="2:16" x14ac:dyDescent="0.2">
      <c r="B365" s="15" t="s">
        <v>400</v>
      </c>
      <c r="C365" s="35">
        <v>15</v>
      </c>
      <c r="D365" s="35">
        <v>8</v>
      </c>
      <c r="E365">
        <f t="shared" si="5"/>
        <v>58954.32</v>
      </c>
      <c r="F365" s="14" t="s">
        <v>59</v>
      </c>
      <c r="G365" s="14"/>
      <c r="H365" s="14"/>
      <c r="I365" s="14"/>
      <c r="J365" s="14"/>
      <c r="K365" s="14"/>
      <c r="L365" s="27">
        <v>1.485001485001E-2</v>
      </c>
      <c r="M365" s="29">
        <v>1.485001485001E-2</v>
      </c>
      <c r="N365" s="14"/>
      <c r="O365" s="14"/>
      <c r="P365" s="14"/>
    </row>
    <row r="366" spans="2:16" x14ac:dyDescent="0.2">
      <c r="B366" s="15" t="s">
        <v>401</v>
      </c>
      <c r="C366" s="35">
        <v>15</v>
      </c>
      <c r="D366" s="35">
        <v>9</v>
      </c>
      <c r="E366">
        <f t="shared" si="5"/>
        <v>64854.51</v>
      </c>
      <c r="F366" s="31" t="s">
        <v>256</v>
      </c>
      <c r="G366" s="32">
        <v>1.485001485001E-2</v>
      </c>
      <c r="H366" s="14"/>
      <c r="I366" s="14"/>
      <c r="J366" s="14"/>
      <c r="K366" s="14"/>
      <c r="L366" s="14"/>
      <c r="M366" s="14"/>
      <c r="N366" s="32">
        <v>1.485001485001E-2</v>
      </c>
      <c r="O366" s="14"/>
      <c r="P366" s="14"/>
    </row>
    <row r="367" spans="2:16" x14ac:dyDescent="0.2">
      <c r="B367" s="15" t="s">
        <v>402</v>
      </c>
      <c r="C367" s="35">
        <v>15</v>
      </c>
      <c r="D367" s="35">
        <v>10</v>
      </c>
      <c r="E367">
        <f t="shared" si="5"/>
        <v>67556.289999999994</v>
      </c>
      <c r="F367" s="31" t="s">
        <v>256</v>
      </c>
      <c r="G367" s="32">
        <v>1.485001485001E-2</v>
      </c>
      <c r="H367" s="14"/>
      <c r="I367" s="14"/>
      <c r="J367" s="14"/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15" t="s">
        <v>403</v>
      </c>
      <c r="C368" s="35">
        <v>15</v>
      </c>
      <c r="D368" s="35">
        <v>11</v>
      </c>
      <c r="E368">
        <f t="shared" si="5"/>
        <v>58688.19</v>
      </c>
      <c r="F368" s="14" t="s">
        <v>59</v>
      </c>
      <c r="G368" s="14"/>
      <c r="H368" s="14"/>
      <c r="I368" s="14"/>
      <c r="J368" s="21">
        <v>1.980001980002E-3</v>
      </c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15" t="s">
        <v>404</v>
      </c>
      <c r="C369" s="35">
        <v>15</v>
      </c>
      <c r="D369" s="35">
        <v>12</v>
      </c>
      <c r="E369">
        <f t="shared" si="5"/>
        <v>67613.31</v>
      </c>
      <c r="F369" s="14" t="s">
        <v>59</v>
      </c>
      <c r="G369" s="14"/>
      <c r="H369" s="14"/>
      <c r="I369" s="14"/>
      <c r="J369" s="21">
        <v>1.980001980002E-3</v>
      </c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15" t="s">
        <v>405</v>
      </c>
      <c r="C370" s="35">
        <v>15</v>
      </c>
      <c r="D370" s="35">
        <v>13</v>
      </c>
      <c r="E370">
        <f t="shared" si="5"/>
        <v>57659.28</v>
      </c>
      <c r="F370" s="14" t="s">
        <v>59</v>
      </c>
      <c r="G370" s="14"/>
      <c r="H370" s="17">
        <v>0.1237501237501</v>
      </c>
      <c r="I370" s="14"/>
      <c r="J370" s="14"/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15" t="s">
        <v>406</v>
      </c>
      <c r="C371" s="35">
        <v>15</v>
      </c>
      <c r="D371" s="35">
        <v>14</v>
      </c>
      <c r="E371">
        <f t="shared" si="5"/>
        <v>59294.13</v>
      </c>
      <c r="F371" s="14" t="s">
        <v>59</v>
      </c>
      <c r="G371" s="14"/>
      <c r="H371" s="17">
        <v>0.1237501237501</v>
      </c>
      <c r="I371" s="14"/>
      <c r="J371" s="14"/>
      <c r="K371" s="14"/>
      <c r="L371" s="14"/>
      <c r="M371" s="14"/>
      <c r="N371" s="32">
        <v>1.485001485001E-2</v>
      </c>
      <c r="O371" s="14"/>
      <c r="P371" s="14"/>
    </row>
    <row r="372" spans="2:16" x14ac:dyDescent="0.2">
      <c r="B372" s="15" t="s">
        <v>407</v>
      </c>
      <c r="C372" s="35">
        <v>15</v>
      </c>
      <c r="D372" s="35">
        <v>15</v>
      </c>
      <c r="E372">
        <f t="shared" si="5"/>
        <v>72363.41</v>
      </c>
      <c r="F372" s="22" t="s">
        <v>64</v>
      </c>
      <c r="G372" s="23">
        <v>1.485001485001E-2</v>
      </c>
      <c r="H372" s="14"/>
      <c r="I372" s="14"/>
      <c r="J372" s="14"/>
      <c r="K372" s="14"/>
      <c r="L372" s="14"/>
      <c r="M372" s="14"/>
      <c r="N372" s="14"/>
      <c r="O372" s="23">
        <v>1.485001485001E-2</v>
      </c>
      <c r="P372" s="14"/>
    </row>
    <row r="373" spans="2:16" x14ac:dyDescent="0.2">
      <c r="B373" s="15" t="s">
        <v>408</v>
      </c>
      <c r="C373" s="35">
        <v>15</v>
      </c>
      <c r="D373" s="35">
        <v>16</v>
      </c>
      <c r="E373">
        <f t="shared" si="5"/>
        <v>57951.56</v>
      </c>
      <c r="F373" s="22" t="s">
        <v>64</v>
      </c>
      <c r="G373" s="23">
        <v>1.485001485001E-2</v>
      </c>
      <c r="H373" s="14"/>
      <c r="I373" s="14"/>
      <c r="J373" s="14"/>
      <c r="K373" s="14"/>
      <c r="L373" s="14"/>
      <c r="M373" s="14"/>
      <c r="N373" s="14"/>
      <c r="O373" s="23">
        <v>1.485001485001E-2</v>
      </c>
      <c r="P373" s="14"/>
    </row>
    <row r="374" spans="2:16" x14ac:dyDescent="0.2">
      <c r="B374" s="15" t="s">
        <v>409</v>
      </c>
      <c r="C374" s="35">
        <v>15</v>
      </c>
      <c r="D374" s="35">
        <v>17</v>
      </c>
      <c r="E374">
        <f t="shared" si="5"/>
        <v>67392.33</v>
      </c>
      <c r="F374" s="14" t="s">
        <v>59</v>
      </c>
      <c r="G374" s="14"/>
      <c r="H374" s="14"/>
      <c r="I374" s="14"/>
      <c r="J374" s="14"/>
      <c r="K374" s="14"/>
      <c r="L374" s="14"/>
      <c r="M374" s="29">
        <v>1.485001485001E-2</v>
      </c>
      <c r="N374" s="14"/>
      <c r="O374" s="23">
        <v>1.485001485001E-2</v>
      </c>
      <c r="P374" s="14"/>
    </row>
    <row r="375" spans="2:16" x14ac:dyDescent="0.2">
      <c r="B375" s="15" t="s">
        <v>410</v>
      </c>
      <c r="C375" s="35">
        <v>15</v>
      </c>
      <c r="D375" s="35">
        <v>18</v>
      </c>
      <c r="E375">
        <f t="shared" si="5"/>
        <v>57443.040000000001</v>
      </c>
      <c r="F375" s="14" t="s">
        <v>59</v>
      </c>
      <c r="G375" s="14"/>
      <c r="H375" s="14"/>
      <c r="I375" s="14"/>
      <c r="J375" s="14"/>
      <c r="K375" s="14"/>
      <c r="L375" s="14"/>
      <c r="M375" s="29">
        <v>1.485001485001E-2</v>
      </c>
      <c r="N375" s="14"/>
      <c r="O375" s="23">
        <v>1.485001485001E-2</v>
      </c>
      <c r="P375" s="14"/>
    </row>
    <row r="376" spans="2:16" x14ac:dyDescent="0.2">
      <c r="B376" s="15" t="s">
        <v>411</v>
      </c>
      <c r="C376" s="35">
        <v>15</v>
      </c>
      <c r="D376" s="35">
        <v>19</v>
      </c>
      <c r="E376">
        <f t="shared" si="5"/>
        <v>8117.21</v>
      </c>
      <c r="F376" s="14" t="s">
        <v>59</v>
      </c>
      <c r="G376" s="14"/>
      <c r="H376" s="14"/>
      <c r="I376" s="14"/>
      <c r="J376" s="14"/>
      <c r="K376" s="14"/>
      <c r="L376" s="14"/>
      <c r="M376" s="14"/>
      <c r="N376" s="14"/>
      <c r="O376" s="23">
        <v>1.485001485001E-2</v>
      </c>
      <c r="P376" s="28">
        <v>1.485001485001E-2</v>
      </c>
    </row>
    <row r="377" spans="2:16" x14ac:dyDescent="0.2">
      <c r="B377" s="15" t="s">
        <v>412</v>
      </c>
      <c r="C377" s="35">
        <v>15</v>
      </c>
      <c r="D377" s="35">
        <v>20</v>
      </c>
      <c r="E377">
        <f t="shared" si="5"/>
        <v>6392.0649999999996</v>
      </c>
      <c r="F377" s="14" t="s">
        <v>59</v>
      </c>
      <c r="G377" s="14"/>
      <c r="H377" s="14"/>
      <c r="I377" s="14"/>
      <c r="J377" s="14"/>
      <c r="K377" s="14"/>
      <c r="L377" s="14"/>
      <c r="M377" s="14"/>
      <c r="N377" s="14"/>
      <c r="O377" s="23">
        <v>1.485001485001E-2</v>
      </c>
      <c r="P377" s="28">
        <v>1.485001485001E-2</v>
      </c>
    </row>
    <row r="378" spans="2:16" x14ac:dyDescent="0.2">
      <c r="B378" s="15" t="s">
        <v>413</v>
      </c>
      <c r="C378" s="35">
        <v>15</v>
      </c>
      <c r="D378" s="35">
        <v>21</v>
      </c>
      <c r="E378">
        <f t="shared" si="5"/>
        <v>9868.4930000000004</v>
      </c>
      <c r="F378" s="33" t="s">
        <v>269</v>
      </c>
      <c r="G378" s="28">
        <v>1.485001485001E-2</v>
      </c>
      <c r="H378" s="14"/>
      <c r="I378" s="14"/>
      <c r="J378" s="14"/>
      <c r="K378" s="14"/>
      <c r="L378" s="14"/>
      <c r="M378" s="14"/>
      <c r="N378" s="14"/>
      <c r="O378" s="14"/>
      <c r="P378" s="28">
        <v>1.485001485001E-2</v>
      </c>
    </row>
    <row r="379" spans="2:16" x14ac:dyDescent="0.2">
      <c r="B379" s="15" t="s">
        <v>414</v>
      </c>
      <c r="C379" s="35">
        <v>15</v>
      </c>
      <c r="D379" s="35">
        <v>22</v>
      </c>
      <c r="E379">
        <f t="shared" si="5"/>
        <v>9426.5139999999992</v>
      </c>
      <c r="F379" s="33" t="s">
        <v>269</v>
      </c>
      <c r="G379" s="28">
        <v>1.485001485001E-2</v>
      </c>
      <c r="H379" s="14"/>
      <c r="I379" s="14"/>
      <c r="J379" s="14"/>
      <c r="K379" s="14"/>
      <c r="L379" s="14"/>
      <c r="M379" s="14"/>
      <c r="N379" s="14"/>
      <c r="O379" s="14"/>
      <c r="P379" s="28">
        <v>1.485001485001E-2</v>
      </c>
    </row>
    <row r="380" spans="2:16" x14ac:dyDescent="0.2">
      <c r="B380" s="15" t="s">
        <v>415</v>
      </c>
      <c r="C380" s="35">
        <v>15</v>
      </c>
      <c r="D380" s="35">
        <v>23</v>
      </c>
      <c r="E380">
        <f t="shared" si="5"/>
        <v>10688.29</v>
      </c>
      <c r="F380" s="14" t="s">
        <v>59</v>
      </c>
      <c r="G380" s="14"/>
      <c r="H380" s="14"/>
      <c r="I380" s="14"/>
      <c r="J380" s="14"/>
      <c r="K380" s="14"/>
      <c r="L380" s="14"/>
      <c r="M380" s="29">
        <v>1.485001485001E-2</v>
      </c>
      <c r="N380" s="14"/>
      <c r="O380" s="14"/>
      <c r="P380" s="28">
        <v>1.485001485001E-2</v>
      </c>
    </row>
    <row r="381" spans="2:16" x14ac:dyDescent="0.2">
      <c r="B381" s="15" t="s">
        <v>416</v>
      </c>
      <c r="C381" s="35">
        <v>15</v>
      </c>
      <c r="D381" s="35">
        <v>24</v>
      </c>
      <c r="E381">
        <f t="shared" si="5"/>
        <v>11443.94</v>
      </c>
      <c r="F381" s="14" t="s">
        <v>59</v>
      </c>
      <c r="G381" s="14"/>
      <c r="H381" s="14"/>
      <c r="I381" s="14"/>
      <c r="J381" s="14"/>
      <c r="K381" s="14"/>
      <c r="L381" s="14"/>
      <c r="M381" s="29">
        <v>1.485001485001E-2</v>
      </c>
      <c r="N381" s="14"/>
      <c r="O381" s="14"/>
      <c r="P381" s="28">
        <v>1.485001485001E-2</v>
      </c>
    </row>
    <row r="382" spans="2:16" x14ac:dyDescent="0.2">
      <c r="B382" s="15" t="s">
        <v>417</v>
      </c>
      <c r="C382" s="35">
        <v>16</v>
      </c>
      <c r="D382" s="35">
        <v>1</v>
      </c>
      <c r="E382">
        <f t="shared" si="5"/>
        <v>69248.160000000003</v>
      </c>
      <c r="F382" s="14" t="s">
        <v>59</v>
      </c>
      <c r="G382" s="14"/>
      <c r="H382" s="14"/>
      <c r="I382" s="14"/>
      <c r="J382" s="14"/>
      <c r="K382" s="25">
        <v>4.950004950005E-3</v>
      </c>
      <c r="L382" s="27">
        <v>4.950004950005E-3</v>
      </c>
      <c r="M382" s="14"/>
      <c r="N382" s="14"/>
      <c r="O382" s="14"/>
      <c r="P382" s="14"/>
    </row>
    <row r="383" spans="2:16" x14ac:dyDescent="0.2">
      <c r="B383" s="15" t="s">
        <v>418</v>
      </c>
      <c r="C383" s="35">
        <v>16</v>
      </c>
      <c r="D383" s="35">
        <v>2</v>
      </c>
      <c r="E383">
        <f t="shared" si="5"/>
        <v>61202.239999999998</v>
      </c>
      <c r="F383" s="14" t="s">
        <v>59</v>
      </c>
      <c r="G383" s="14"/>
      <c r="H383" s="14"/>
      <c r="I383" s="14"/>
      <c r="J383" s="14"/>
      <c r="K383" s="25">
        <v>4.950004950005E-3</v>
      </c>
      <c r="L383" s="27">
        <v>4.950004950005E-3</v>
      </c>
      <c r="M383" s="14"/>
      <c r="N383" s="14"/>
      <c r="O383" s="14"/>
      <c r="P383" s="14"/>
    </row>
    <row r="384" spans="2:16" x14ac:dyDescent="0.2">
      <c r="B384" s="15" t="s">
        <v>419</v>
      </c>
      <c r="C384" s="35">
        <v>16</v>
      </c>
      <c r="D384" s="35">
        <v>3</v>
      </c>
      <c r="E384">
        <f t="shared" si="5"/>
        <v>60501.25</v>
      </c>
      <c r="F384" s="14" t="s">
        <v>59</v>
      </c>
      <c r="G384" s="14"/>
      <c r="H384" s="14"/>
      <c r="I384" s="14"/>
      <c r="J384" s="14"/>
      <c r="K384" s="25">
        <v>4.950004950005E-3</v>
      </c>
      <c r="L384" s="14"/>
      <c r="M384" s="29">
        <v>4.950004950005E-3</v>
      </c>
      <c r="N384" s="14"/>
      <c r="O384" s="14"/>
      <c r="P384" s="14"/>
    </row>
    <row r="385" spans="2:16" x14ac:dyDescent="0.2">
      <c r="B385" s="15" t="s">
        <v>420</v>
      </c>
      <c r="C385" s="35">
        <v>16</v>
      </c>
      <c r="D385" s="35">
        <v>4</v>
      </c>
      <c r="E385">
        <f t="shared" si="5"/>
        <v>53244.24</v>
      </c>
      <c r="F385" s="14" t="s">
        <v>59</v>
      </c>
      <c r="G385" s="14"/>
      <c r="H385" s="14"/>
      <c r="I385" s="14"/>
      <c r="J385" s="14"/>
      <c r="K385" s="25">
        <v>4.950004950005E-3</v>
      </c>
      <c r="L385" s="14"/>
      <c r="M385" s="29">
        <v>4.950004950005E-3</v>
      </c>
      <c r="N385" s="14"/>
      <c r="O385" s="14"/>
      <c r="P385" s="14"/>
    </row>
    <row r="386" spans="2:16" x14ac:dyDescent="0.2">
      <c r="B386" s="15" t="s">
        <v>421</v>
      </c>
      <c r="C386" s="35">
        <v>16</v>
      </c>
      <c r="D386" s="35">
        <v>5</v>
      </c>
      <c r="E386">
        <f t="shared" si="5"/>
        <v>59517.49</v>
      </c>
      <c r="F386" s="30" t="s">
        <v>251</v>
      </c>
      <c r="G386" s="29">
        <v>4.950004950005E-3</v>
      </c>
      <c r="H386" s="14"/>
      <c r="I386" s="14"/>
      <c r="J386" s="14"/>
      <c r="K386" s="14"/>
      <c r="L386" s="14"/>
      <c r="M386" s="29">
        <v>4.950004950005E-3</v>
      </c>
      <c r="N386" s="14"/>
      <c r="O386" s="14"/>
      <c r="P386" s="14"/>
    </row>
    <row r="387" spans="2:16" x14ac:dyDescent="0.2">
      <c r="B387" s="15" t="s">
        <v>422</v>
      </c>
      <c r="C387" s="35">
        <v>16</v>
      </c>
      <c r="D387" s="35">
        <v>6</v>
      </c>
      <c r="E387">
        <f t="shared" si="5"/>
        <v>54208.99</v>
      </c>
      <c r="F387" s="30" t="s">
        <v>251</v>
      </c>
      <c r="G387" s="29">
        <v>4.950004950005E-3</v>
      </c>
      <c r="H387" s="14"/>
      <c r="I387" s="14"/>
      <c r="J387" s="14"/>
      <c r="K387" s="14"/>
      <c r="L387" s="14"/>
      <c r="M387" s="29">
        <v>4.950004950005E-3</v>
      </c>
      <c r="N387" s="14"/>
      <c r="O387" s="14"/>
      <c r="P387" s="14"/>
    </row>
    <row r="388" spans="2:16" x14ac:dyDescent="0.2">
      <c r="B388" s="15" t="s">
        <v>423</v>
      </c>
      <c r="C388" s="35">
        <v>16</v>
      </c>
      <c r="D388" s="35">
        <v>7</v>
      </c>
      <c r="E388">
        <f t="shared" si="5"/>
        <v>64096.49</v>
      </c>
      <c r="F388" s="14" t="s">
        <v>59</v>
      </c>
      <c r="G388" s="14"/>
      <c r="H388" s="14"/>
      <c r="I388" s="14"/>
      <c r="J388" s="14"/>
      <c r="K388" s="14"/>
      <c r="L388" s="27">
        <v>4.950004950005E-3</v>
      </c>
      <c r="M388" s="29">
        <v>4.950004950005E-3</v>
      </c>
      <c r="N388" s="14"/>
      <c r="O388" s="14"/>
      <c r="P388" s="14"/>
    </row>
    <row r="389" spans="2:16" x14ac:dyDescent="0.2">
      <c r="B389" s="15" t="s">
        <v>424</v>
      </c>
      <c r="C389" s="35">
        <v>16</v>
      </c>
      <c r="D389" s="35">
        <v>8</v>
      </c>
      <c r="E389">
        <f t="shared" si="5"/>
        <v>39951.589999999997</v>
      </c>
      <c r="F389" s="14" t="s">
        <v>59</v>
      </c>
      <c r="G389" s="14"/>
      <c r="H389" s="14"/>
      <c r="I389" s="14"/>
      <c r="J389" s="14"/>
      <c r="K389" s="14"/>
      <c r="L389" s="27">
        <v>4.950004950005E-3</v>
      </c>
      <c r="M389" s="29">
        <v>4.950004950005E-3</v>
      </c>
      <c r="N389" s="14"/>
      <c r="O389" s="14"/>
      <c r="P389" s="14"/>
    </row>
    <row r="390" spans="2:16" x14ac:dyDescent="0.2">
      <c r="B390" s="15" t="s">
        <v>425</v>
      </c>
      <c r="C390" s="35">
        <v>16</v>
      </c>
      <c r="D390" s="35">
        <v>9</v>
      </c>
      <c r="E390">
        <f t="shared" si="5"/>
        <v>44361.88</v>
      </c>
      <c r="F390" s="31" t="s">
        <v>256</v>
      </c>
      <c r="G390" s="32">
        <v>4.950004950005E-3</v>
      </c>
      <c r="H390" s="14"/>
      <c r="I390" s="14"/>
      <c r="J390" s="14"/>
      <c r="K390" s="14"/>
      <c r="L390" s="14"/>
      <c r="M390" s="14"/>
      <c r="N390" s="32">
        <v>4.950004950005E-3</v>
      </c>
      <c r="O390" s="14"/>
      <c r="P390" s="14"/>
    </row>
    <row r="391" spans="2:16" x14ac:dyDescent="0.2">
      <c r="B391" s="15" t="s">
        <v>426</v>
      </c>
      <c r="C391" s="35">
        <v>16</v>
      </c>
      <c r="D391" s="35">
        <v>10</v>
      </c>
      <c r="E391">
        <f t="shared" si="5"/>
        <v>45345.65</v>
      </c>
      <c r="F391" s="31" t="s">
        <v>256</v>
      </c>
      <c r="G391" s="32">
        <v>4.950004950005E-3</v>
      </c>
      <c r="H391" s="14"/>
      <c r="I391" s="14"/>
      <c r="J391" s="14"/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15" t="s">
        <v>427</v>
      </c>
      <c r="C392" s="35">
        <v>16</v>
      </c>
      <c r="D392" s="35">
        <v>11</v>
      </c>
      <c r="E392">
        <f t="shared" si="5"/>
        <v>40433.97</v>
      </c>
      <c r="F392" s="14" t="s">
        <v>59</v>
      </c>
      <c r="G392" s="14"/>
      <c r="H392" s="14"/>
      <c r="I392" s="14"/>
      <c r="J392" s="21">
        <v>6.435006435006E-4</v>
      </c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15" t="s">
        <v>428</v>
      </c>
      <c r="C393" s="35">
        <v>16</v>
      </c>
      <c r="D393" s="35">
        <v>12</v>
      </c>
      <c r="E393">
        <f t="shared" si="5"/>
        <v>54273.15</v>
      </c>
      <c r="F393" s="14" t="s">
        <v>59</v>
      </c>
      <c r="G393" s="14"/>
      <c r="H393" s="14"/>
      <c r="I393" s="14"/>
      <c r="J393" s="21">
        <v>6.435006435006E-4</v>
      </c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15" t="s">
        <v>429</v>
      </c>
      <c r="C394" s="35">
        <v>16</v>
      </c>
      <c r="D394" s="35">
        <v>13</v>
      </c>
      <c r="E394">
        <f t="shared" si="5"/>
        <v>47771.78</v>
      </c>
      <c r="F394" s="14" t="s">
        <v>59</v>
      </c>
      <c r="G394" s="14"/>
      <c r="H394" s="17">
        <v>2.475002475002E-2</v>
      </c>
      <c r="I394" s="14"/>
      <c r="J394" s="14"/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15" t="s">
        <v>430</v>
      </c>
      <c r="C395" s="35">
        <v>16</v>
      </c>
      <c r="D395" s="35">
        <v>14</v>
      </c>
      <c r="E395">
        <f t="shared" si="5"/>
        <v>59172.94</v>
      </c>
      <c r="F395" s="14" t="s">
        <v>59</v>
      </c>
      <c r="G395" s="14"/>
      <c r="H395" s="17">
        <v>2.475002475002E-2</v>
      </c>
      <c r="I395" s="14"/>
      <c r="J395" s="14"/>
      <c r="K395" s="14"/>
      <c r="L395" s="14"/>
      <c r="M395" s="14"/>
      <c r="N395" s="32">
        <v>4.950004950005E-3</v>
      </c>
      <c r="O395" s="14"/>
      <c r="P395" s="14"/>
    </row>
    <row r="396" spans="2:16" x14ac:dyDescent="0.2">
      <c r="B396" s="15" t="s">
        <v>431</v>
      </c>
      <c r="C396" s="35">
        <v>16</v>
      </c>
      <c r="D396" s="35">
        <v>15</v>
      </c>
      <c r="E396">
        <f t="shared" si="5"/>
        <v>49703.65</v>
      </c>
      <c r="F396" s="22" t="s">
        <v>64</v>
      </c>
      <c r="G396" s="23">
        <v>4.950004950005E-3</v>
      </c>
      <c r="H396" s="14"/>
      <c r="I396" s="14"/>
      <c r="J396" s="14"/>
      <c r="K396" s="14"/>
      <c r="L396" s="14"/>
      <c r="M396" s="14"/>
      <c r="N396" s="14"/>
      <c r="O396" s="23">
        <v>4.950004950005E-3</v>
      </c>
      <c r="P396" s="14"/>
    </row>
    <row r="397" spans="2:16" x14ac:dyDescent="0.2">
      <c r="B397" s="15" t="s">
        <v>432</v>
      </c>
      <c r="C397" s="35">
        <v>16</v>
      </c>
      <c r="D397" s="35">
        <v>16</v>
      </c>
      <c r="E397">
        <f t="shared" si="5"/>
        <v>53488.99</v>
      </c>
      <c r="F397" s="22" t="s">
        <v>64</v>
      </c>
      <c r="G397" s="23">
        <v>4.950004950005E-3</v>
      </c>
      <c r="H397" s="14"/>
      <c r="I397" s="14"/>
      <c r="J397" s="14"/>
      <c r="K397" s="14"/>
      <c r="L397" s="14"/>
      <c r="M397" s="14"/>
      <c r="N397" s="14"/>
      <c r="O397" s="23">
        <v>4.950004950005E-3</v>
      </c>
      <c r="P397" s="14"/>
    </row>
    <row r="398" spans="2:16" x14ac:dyDescent="0.2">
      <c r="B398" s="15" t="s">
        <v>433</v>
      </c>
      <c r="C398" s="35">
        <v>16</v>
      </c>
      <c r="D398" s="35">
        <v>17</v>
      </c>
      <c r="E398">
        <f t="shared" si="5"/>
        <v>35712.400000000001</v>
      </c>
      <c r="F398" s="14" t="s">
        <v>59</v>
      </c>
      <c r="G398" s="14"/>
      <c r="H398" s="14"/>
      <c r="I398" s="14"/>
      <c r="J398" s="14"/>
      <c r="K398" s="14"/>
      <c r="L398" s="14"/>
      <c r="M398" s="29">
        <v>4.950004950005E-3</v>
      </c>
      <c r="N398" s="14"/>
      <c r="O398" s="23">
        <v>4.950004950005E-3</v>
      </c>
      <c r="P398" s="14"/>
    </row>
    <row r="399" spans="2:16" x14ac:dyDescent="0.2">
      <c r="B399" s="15" t="s">
        <v>434</v>
      </c>
      <c r="C399" s="35">
        <v>16</v>
      </c>
      <c r="D399" s="35">
        <v>18</v>
      </c>
      <c r="E399">
        <f t="shared" si="5"/>
        <v>59341.65</v>
      </c>
      <c r="F399" s="14" t="s">
        <v>59</v>
      </c>
      <c r="G399" s="14"/>
      <c r="H399" s="14"/>
      <c r="I399" s="14"/>
      <c r="J399" s="14"/>
      <c r="K399" s="14"/>
      <c r="L399" s="14"/>
      <c r="M399" s="29">
        <v>4.950004950005E-3</v>
      </c>
      <c r="N399" s="14"/>
      <c r="O399" s="23">
        <v>4.950004950005E-3</v>
      </c>
      <c r="P399" s="14"/>
    </row>
    <row r="400" spans="2:16" x14ac:dyDescent="0.2">
      <c r="B400" s="15" t="s">
        <v>435</v>
      </c>
      <c r="C400" s="35">
        <v>16</v>
      </c>
      <c r="D400" s="35">
        <v>19</v>
      </c>
      <c r="E400">
        <f t="shared" si="5"/>
        <v>17985.7</v>
      </c>
      <c r="F400" s="14" t="s">
        <v>59</v>
      </c>
      <c r="G400" s="14"/>
      <c r="H400" s="14"/>
      <c r="I400" s="14"/>
      <c r="J400" s="14"/>
      <c r="K400" s="14"/>
      <c r="L400" s="14"/>
      <c r="M400" s="14"/>
      <c r="N400" s="14"/>
      <c r="O400" s="23">
        <v>4.950004950005E-3</v>
      </c>
      <c r="P400" s="28">
        <v>4.950004950005E-3</v>
      </c>
    </row>
    <row r="401" spans="2:16" x14ac:dyDescent="0.2">
      <c r="B401" s="15" t="s">
        <v>436</v>
      </c>
      <c r="C401" s="35">
        <v>16</v>
      </c>
      <c r="D401" s="35">
        <v>20</v>
      </c>
      <c r="E401">
        <f t="shared" si="5"/>
        <v>11710.07</v>
      </c>
      <c r="F401" s="14" t="s">
        <v>59</v>
      </c>
      <c r="G401" s="14"/>
      <c r="H401" s="14"/>
      <c r="I401" s="14"/>
      <c r="J401" s="14"/>
      <c r="K401" s="14"/>
      <c r="L401" s="14"/>
      <c r="M401" s="14"/>
      <c r="N401" s="14"/>
      <c r="O401" s="23">
        <v>4.950004950005E-3</v>
      </c>
      <c r="P401" s="28">
        <v>4.950004950005E-3</v>
      </c>
    </row>
    <row r="402" spans="2:16" x14ac:dyDescent="0.2">
      <c r="B402" s="15" t="s">
        <v>437</v>
      </c>
      <c r="C402" s="35">
        <v>16</v>
      </c>
      <c r="D402" s="35">
        <v>21</v>
      </c>
      <c r="E402">
        <f t="shared" si="5"/>
        <v>12406.31</v>
      </c>
      <c r="F402" s="33" t="s">
        <v>269</v>
      </c>
      <c r="G402" s="28">
        <v>4.950004950005E-3</v>
      </c>
      <c r="H402" s="14"/>
      <c r="I402" s="14"/>
      <c r="J402" s="14"/>
      <c r="K402" s="14"/>
      <c r="L402" s="14"/>
      <c r="M402" s="14"/>
      <c r="N402" s="14"/>
      <c r="O402" s="14"/>
      <c r="P402" s="28">
        <v>4.950004950005E-3</v>
      </c>
    </row>
    <row r="403" spans="2:16" x14ac:dyDescent="0.2">
      <c r="B403" s="15" t="s">
        <v>438</v>
      </c>
      <c r="C403" s="35">
        <v>16</v>
      </c>
      <c r="D403" s="35">
        <v>22</v>
      </c>
      <c r="E403">
        <f t="shared" si="5"/>
        <v>8592.4560000000001</v>
      </c>
      <c r="F403" s="33" t="s">
        <v>269</v>
      </c>
      <c r="G403" s="28">
        <v>4.950004950005E-3</v>
      </c>
      <c r="H403" s="14"/>
      <c r="I403" s="14"/>
      <c r="J403" s="14"/>
      <c r="K403" s="14"/>
      <c r="L403" s="14"/>
      <c r="M403" s="14"/>
      <c r="N403" s="14"/>
      <c r="O403" s="14"/>
      <c r="P403" s="28">
        <v>4.950004950005E-3</v>
      </c>
    </row>
    <row r="404" spans="2:16" x14ac:dyDescent="0.2">
      <c r="B404" s="15" t="s">
        <v>439</v>
      </c>
      <c r="C404" s="35">
        <v>16</v>
      </c>
      <c r="D404" s="35">
        <v>23</v>
      </c>
      <c r="E404">
        <f t="shared" si="5"/>
        <v>23016.19</v>
      </c>
      <c r="F404" s="14" t="s">
        <v>59</v>
      </c>
      <c r="G404" s="14"/>
      <c r="H404" s="14"/>
      <c r="I404" s="14"/>
      <c r="J404" s="14"/>
      <c r="K404" s="14"/>
      <c r="L404" s="14"/>
      <c r="M404" s="29">
        <v>4.950004950005E-3</v>
      </c>
      <c r="N404" s="14"/>
      <c r="O404" s="14"/>
      <c r="P404" s="28">
        <v>4.950004950005E-3</v>
      </c>
    </row>
    <row r="405" spans="2:16" x14ac:dyDescent="0.2">
      <c r="B405" s="15" t="s">
        <v>440</v>
      </c>
      <c r="C405" s="35">
        <v>16</v>
      </c>
      <c r="D405" s="35">
        <v>24</v>
      </c>
      <c r="E405">
        <f t="shared" si="5"/>
        <v>8426.1200000000008</v>
      </c>
      <c r="F405" s="14" t="s">
        <v>59</v>
      </c>
      <c r="G405" s="14"/>
      <c r="H405" s="14"/>
      <c r="I405" s="14"/>
      <c r="J405" s="14"/>
      <c r="K405" s="14"/>
      <c r="L405" s="14"/>
      <c r="M405" s="29">
        <v>4.950004950005E-3</v>
      </c>
      <c r="N405" s="14"/>
      <c r="O405" s="14"/>
      <c r="P405" s="28">
        <v>4.950004950005E-3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AA95-AA31-FA41-B80E-BED4B12D92F7}">
  <dimension ref="A1:Y406"/>
  <sheetViews>
    <sheetView workbookViewId="0">
      <selection activeCell="B22" sqref="B22:P406"/>
    </sheetView>
  </sheetViews>
  <sheetFormatPr baseColWidth="10" defaultColWidth="10.6640625" defaultRowHeight="16" x14ac:dyDescent="0.2"/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 s="2">
        <v>195.15</v>
      </c>
      <c r="C2" s="2">
        <v>590.154</v>
      </c>
      <c r="D2" s="2">
        <v>681.851</v>
      </c>
      <c r="E2" s="2">
        <v>2551.0630000000001</v>
      </c>
      <c r="F2" s="2">
        <v>8443.1929999999993</v>
      </c>
      <c r="G2" s="2">
        <v>10549.88</v>
      </c>
      <c r="H2" s="2">
        <v>157.53100000000001</v>
      </c>
      <c r="I2" s="2">
        <v>82.292000000000002</v>
      </c>
      <c r="J2" s="2">
        <v>141.07300000000001</v>
      </c>
      <c r="K2" s="2">
        <v>253.93100000000001</v>
      </c>
      <c r="L2" s="2">
        <v>444.37900000000002</v>
      </c>
      <c r="M2" s="2">
        <v>152.82900000000001</v>
      </c>
      <c r="N2" s="2">
        <v>178.69200000000001</v>
      </c>
      <c r="O2" s="2">
        <v>16101.08</v>
      </c>
      <c r="P2" s="2">
        <v>7608.5140000000001</v>
      </c>
      <c r="Q2" s="2">
        <v>42227.73</v>
      </c>
      <c r="R2" s="2">
        <v>30405.84</v>
      </c>
      <c r="S2" s="2">
        <v>24842.880000000001</v>
      </c>
      <c r="T2" s="2">
        <v>22515.18</v>
      </c>
      <c r="U2" s="2">
        <v>14377.65</v>
      </c>
      <c r="V2" s="2">
        <v>12701.23</v>
      </c>
      <c r="W2" s="2">
        <v>256.28199999999998</v>
      </c>
      <c r="X2" s="2">
        <v>150.477</v>
      </c>
      <c r="Y2" s="2">
        <v>14.106999999999999</v>
      </c>
    </row>
    <row r="3" spans="1:25" x14ac:dyDescent="0.2">
      <c r="A3" s="2">
        <v>2</v>
      </c>
      <c r="B3" s="2">
        <v>10446.43</v>
      </c>
      <c r="C3" s="2">
        <v>8229.2330000000002</v>
      </c>
      <c r="D3" s="2">
        <v>10253.629999999999</v>
      </c>
      <c r="E3" s="2">
        <v>18786.16</v>
      </c>
      <c r="F3" s="2">
        <v>25637.59</v>
      </c>
      <c r="G3" s="2">
        <v>22216.58</v>
      </c>
      <c r="H3" s="2">
        <v>1175.605</v>
      </c>
      <c r="I3" s="2">
        <v>832.32799999999997</v>
      </c>
      <c r="J3" s="2">
        <v>1166.2</v>
      </c>
      <c r="K3" s="2">
        <v>8591.32</v>
      </c>
      <c r="L3" s="2">
        <v>8179.8580000000002</v>
      </c>
      <c r="M3" s="2">
        <v>604.26099999999997</v>
      </c>
      <c r="N3" s="2">
        <v>733.577</v>
      </c>
      <c r="O3" s="2">
        <v>2948.4169999999999</v>
      </c>
      <c r="P3" s="2">
        <v>1098.0150000000001</v>
      </c>
      <c r="Q3" s="2">
        <v>31771.9</v>
      </c>
      <c r="R3" s="2">
        <v>51352.77</v>
      </c>
      <c r="S3" s="2">
        <v>63221.68</v>
      </c>
      <c r="T3" s="2">
        <v>52297.96</v>
      </c>
      <c r="U3" s="2">
        <v>865.245</v>
      </c>
      <c r="V3" s="2">
        <v>15699.03</v>
      </c>
      <c r="W3" s="2">
        <v>409.11</v>
      </c>
      <c r="X3" s="2">
        <v>286.84800000000001</v>
      </c>
      <c r="Y3" s="2">
        <v>18.809999999999999</v>
      </c>
    </row>
    <row r="4" spans="1:25" x14ac:dyDescent="0.2">
      <c r="A4" s="2">
        <v>3</v>
      </c>
      <c r="B4" s="2">
        <v>18496.97</v>
      </c>
      <c r="C4" s="2">
        <v>19345.75</v>
      </c>
      <c r="D4" s="2">
        <v>27925.32</v>
      </c>
      <c r="E4" s="2">
        <v>65610.509999999995</v>
      </c>
      <c r="F4" s="2">
        <v>37189.08</v>
      </c>
      <c r="G4" s="2">
        <v>48594.8</v>
      </c>
      <c r="H4" s="2">
        <v>1255.546</v>
      </c>
      <c r="I4" s="2">
        <v>818.221</v>
      </c>
      <c r="J4" s="2">
        <v>700.66</v>
      </c>
      <c r="K4" s="2">
        <v>23613.200000000001</v>
      </c>
      <c r="L4" s="2">
        <v>21358.39</v>
      </c>
      <c r="M4" s="2">
        <v>3409.2539999999999</v>
      </c>
      <c r="N4" s="2">
        <v>7079.4920000000002</v>
      </c>
      <c r="O4" s="2">
        <v>27020.1</v>
      </c>
      <c r="P4" s="2">
        <v>22705.63</v>
      </c>
      <c r="Q4" s="2">
        <v>43520.89</v>
      </c>
      <c r="R4" s="2">
        <v>74469.86</v>
      </c>
      <c r="S4" s="2">
        <v>40734.71</v>
      </c>
      <c r="T4" s="2">
        <v>23667.279999999999</v>
      </c>
      <c r="U4" s="2">
        <v>14528.12</v>
      </c>
      <c r="V4" s="2">
        <v>11412.77</v>
      </c>
      <c r="W4" s="2">
        <v>719.47</v>
      </c>
      <c r="X4" s="2">
        <v>590.154</v>
      </c>
      <c r="Y4" s="2">
        <v>14.106999999999999</v>
      </c>
    </row>
    <row r="5" spans="1:25" x14ac:dyDescent="0.2">
      <c r="A5" s="2">
        <v>4</v>
      </c>
      <c r="B5" s="2">
        <v>33347.21</v>
      </c>
      <c r="C5" s="2">
        <v>18496.97</v>
      </c>
      <c r="D5" s="2">
        <v>23655.52</v>
      </c>
      <c r="E5" s="2">
        <v>51914.71</v>
      </c>
      <c r="F5" s="2">
        <v>50576.87</v>
      </c>
      <c r="G5" s="2">
        <v>51531.46</v>
      </c>
      <c r="H5" s="2">
        <v>837.03099999999995</v>
      </c>
      <c r="I5" s="2">
        <v>728.875</v>
      </c>
      <c r="J5" s="2">
        <v>580.74900000000002</v>
      </c>
      <c r="K5" s="2">
        <v>20448.47</v>
      </c>
      <c r="L5" s="2">
        <v>19877.13</v>
      </c>
      <c r="M5" s="2">
        <v>3858.335</v>
      </c>
      <c r="N5" s="2">
        <v>4765.902</v>
      </c>
      <c r="O5" s="2">
        <v>1267.3019999999999</v>
      </c>
      <c r="P5" s="2">
        <v>1493.018</v>
      </c>
      <c r="Q5" s="2">
        <v>59365.69</v>
      </c>
      <c r="R5" s="2">
        <v>51870.04</v>
      </c>
      <c r="S5" s="2">
        <v>37847.42</v>
      </c>
      <c r="T5" s="2">
        <v>34583.94</v>
      </c>
      <c r="U5" s="2">
        <v>21435.98</v>
      </c>
      <c r="V5" s="2">
        <v>20286.240000000002</v>
      </c>
      <c r="W5" s="2">
        <v>926.37699999999995</v>
      </c>
      <c r="X5" s="2">
        <v>841.73299999999995</v>
      </c>
      <c r="Y5" s="2">
        <v>16.457999999999998</v>
      </c>
    </row>
    <row r="6" spans="1:25" x14ac:dyDescent="0.2">
      <c r="A6" s="2">
        <v>5</v>
      </c>
      <c r="B6" s="2">
        <v>54752.62</v>
      </c>
      <c r="C6" s="2">
        <v>32886.370000000003</v>
      </c>
      <c r="D6" s="2">
        <v>40389.08</v>
      </c>
      <c r="E6" s="2">
        <v>44247.41</v>
      </c>
      <c r="F6" s="2">
        <v>46932.5</v>
      </c>
      <c r="G6" s="2">
        <v>43532.65</v>
      </c>
      <c r="H6" s="2">
        <v>1185.01</v>
      </c>
      <c r="I6" s="2">
        <v>900.51300000000003</v>
      </c>
      <c r="J6" s="2">
        <v>1232.0340000000001</v>
      </c>
      <c r="K6" s="2">
        <v>31891.81</v>
      </c>
      <c r="L6" s="2">
        <v>46194.22</v>
      </c>
      <c r="M6" s="2">
        <v>5932.1019999999999</v>
      </c>
      <c r="N6" s="2">
        <v>5113.8810000000003</v>
      </c>
      <c r="O6" s="2">
        <v>36330.89</v>
      </c>
      <c r="P6" s="2">
        <v>59043.58</v>
      </c>
      <c r="Q6" s="2">
        <v>75591.39</v>
      </c>
      <c r="R6" s="2">
        <v>59619.62</v>
      </c>
      <c r="S6" s="2">
        <v>63861.2</v>
      </c>
      <c r="T6" s="2">
        <v>81046.2</v>
      </c>
      <c r="U6" s="2">
        <v>36932.800000000003</v>
      </c>
      <c r="V6" s="2">
        <v>37932.07</v>
      </c>
      <c r="W6" s="2">
        <v>1674.0609999999999</v>
      </c>
      <c r="X6" s="2">
        <v>1072.152</v>
      </c>
      <c r="Y6" s="2">
        <v>11.756</v>
      </c>
    </row>
    <row r="7" spans="1:25" x14ac:dyDescent="0.2">
      <c r="A7" s="2">
        <v>6</v>
      </c>
      <c r="B7" s="2">
        <v>47999.95</v>
      </c>
      <c r="C7" s="2">
        <v>49817.43</v>
      </c>
      <c r="D7" s="2">
        <v>36361.46</v>
      </c>
      <c r="E7" s="2">
        <v>69125.56</v>
      </c>
      <c r="F7" s="2">
        <v>62104.85</v>
      </c>
      <c r="G7" s="2">
        <v>47666.07</v>
      </c>
      <c r="H7" s="2">
        <v>3663.1849999999999</v>
      </c>
      <c r="I7" s="2">
        <v>3743.1260000000002</v>
      </c>
      <c r="J7" s="2">
        <v>4514.3220000000001</v>
      </c>
      <c r="K7" s="2">
        <v>54444.61</v>
      </c>
      <c r="L7" s="2">
        <v>40603.040000000001</v>
      </c>
      <c r="M7" s="2">
        <v>5950.9120000000003</v>
      </c>
      <c r="N7" s="2">
        <v>7803.665</v>
      </c>
      <c r="O7" s="2">
        <v>6872.5860000000002</v>
      </c>
      <c r="P7" s="2">
        <v>62859.59</v>
      </c>
      <c r="Q7" s="2">
        <v>51771.29</v>
      </c>
      <c r="R7" s="2">
        <v>74112.479999999996</v>
      </c>
      <c r="S7" s="2">
        <v>62410.51</v>
      </c>
      <c r="T7" s="2">
        <v>75835.91</v>
      </c>
      <c r="U7" s="2">
        <v>38903.11</v>
      </c>
      <c r="V7" s="2">
        <v>54825.51</v>
      </c>
      <c r="W7" s="2">
        <v>1429.5350000000001</v>
      </c>
      <c r="X7" s="2">
        <v>1577.662</v>
      </c>
      <c r="Y7" s="2">
        <v>25.863</v>
      </c>
    </row>
    <row r="8" spans="1:25" x14ac:dyDescent="0.2">
      <c r="A8" s="2">
        <v>7</v>
      </c>
      <c r="B8" s="2">
        <v>53226.68</v>
      </c>
      <c r="C8" s="2">
        <v>45060.93</v>
      </c>
      <c r="D8" s="2">
        <v>14109.61</v>
      </c>
      <c r="E8" s="2">
        <v>51797.15</v>
      </c>
      <c r="F8" s="2">
        <v>34292.400000000001</v>
      </c>
      <c r="G8" s="2">
        <v>42820.23</v>
      </c>
      <c r="H8" s="2">
        <v>4841.1409999999996</v>
      </c>
      <c r="I8" s="2">
        <v>8838.1970000000001</v>
      </c>
      <c r="J8" s="2">
        <v>7521.52</v>
      </c>
      <c r="K8" s="2">
        <v>20791.75</v>
      </c>
      <c r="L8" s="2">
        <v>46716.18</v>
      </c>
      <c r="M8" s="2">
        <v>14561.04</v>
      </c>
      <c r="N8" s="2">
        <v>11024.82</v>
      </c>
      <c r="O8" s="2">
        <v>3903.0079999999998</v>
      </c>
      <c r="P8" s="2">
        <v>83413.87</v>
      </c>
      <c r="Q8" s="2">
        <v>20704.75</v>
      </c>
      <c r="R8" s="2">
        <v>33645.81</v>
      </c>
      <c r="S8" s="2">
        <v>56603.02</v>
      </c>
      <c r="T8" s="2">
        <v>37734.559999999998</v>
      </c>
      <c r="U8" s="2">
        <v>26968.38</v>
      </c>
      <c r="V8" s="2">
        <v>25348.39</v>
      </c>
      <c r="W8" s="2">
        <v>3178.835</v>
      </c>
      <c r="X8" s="2">
        <v>5120.9350000000004</v>
      </c>
      <c r="Y8" s="2">
        <v>25.863</v>
      </c>
    </row>
    <row r="9" spans="1:25" x14ac:dyDescent="0.2">
      <c r="A9" s="2">
        <v>8</v>
      </c>
      <c r="B9" s="2">
        <v>27485.64</v>
      </c>
      <c r="C9" s="2">
        <v>18640.39</v>
      </c>
      <c r="D9" s="2">
        <v>20166.32</v>
      </c>
      <c r="E9" s="2">
        <v>22792.63</v>
      </c>
      <c r="F9" s="2">
        <v>31200.55</v>
      </c>
      <c r="G9" s="2">
        <v>30300.04</v>
      </c>
      <c r="H9" s="2">
        <v>2913.1489999999999</v>
      </c>
      <c r="I9" s="2">
        <v>9531.8040000000001</v>
      </c>
      <c r="J9" s="2">
        <v>21424.22</v>
      </c>
      <c r="K9" s="2">
        <v>13185.58</v>
      </c>
      <c r="L9" s="2">
        <v>29136.19</v>
      </c>
      <c r="M9" s="2">
        <v>21238.48</v>
      </c>
      <c r="N9" s="2">
        <v>27930.02</v>
      </c>
      <c r="O9" s="2">
        <v>1450.6959999999999</v>
      </c>
      <c r="P9" s="2">
        <v>21689.91</v>
      </c>
      <c r="Q9" s="2">
        <v>20523.71</v>
      </c>
      <c r="R9" s="2">
        <v>21414.82</v>
      </c>
      <c r="S9" s="2">
        <v>16521.95</v>
      </c>
      <c r="T9" s="2">
        <v>24506.66</v>
      </c>
      <c r="U9" s="2">
        <v>25738.69</v>
      </c>
      <c r="V9" s="2">
        <v>22362.36</v>
      </c>
      <c r="W9" s="2">
        <v>3898.306</v>
      </c>
      <c r="X9" s="2">
        <v>5167.9589999999998</v>
      </c>
      <c r="Y9" s="2">
        <v>18.809999999999999</v>
      </c>
    </row>
    <row r="10" spans="1:25" x14ac:dyDescent="0.2">
      <c r="A10" s="2">
        <v>9</v>
      </c>
      <c r="B10" s="2">
        <v>7103.0039999999999</v>
      </c>
      <c r="C10" s="2">
        <v>5396.0259999999998</v>
      </c>
      <c r="D10" s="2">
        <v>169.28700000000001</v>
      </c>
      <c r="E10" s="2">
        <v>171.63800000000001</v>
      </c>
      <c r="F10" s="2">
        <v>4168.6949999999997</v>
      </c>
      <c r="G10" s="2">
        <v>4638.9369999999999</v>
      </c>
      <c r="H10" s="2">
        <v>1062.7470000000001</v>
      </c>
      <c r="I10" s="2">
        <v>568.99300000000005</v>
      </c>
      <c r="J10" s="2">
        <v>5515.9380000000001</v>
      </c>
      <c r="K10" s="2">
        <v>5475.9669999999996</v>
      </c>
      <c r="L10" s="2">
        <v>75.239000000000004</v>
      </c>
      <c r="M10" s="2">
        <v>94.048000000000002</v>
      </c>
      <c r="N10" s="2">
        <v>197.50200000000001</v>
      </c>
      <c r="O10" s="2">
        <v>258.63299999999998</v>
      </c>
      <c r="P10" s="2">
        <v>155.18</v>
      </c>
      <c r="Q10" s="2">
        <v>150.477</v>
      </c>
      <c r="R10" s="2">
        <v>110.50700000000001</v>
      </c>
      <c r="S10" s="2">
        <v>37.619</v>
      </c>
      <c r="T10" s="2">
        <v>63.482999999999997</v>
      </c>
      <c r="U10" s="2">
        <v>68.185000000000002</v>
      </c>
      <c r="V10" s="2">
        <v>858.19200000000001</v>
      </c>
      <c r="W10" s="2">
        <v>531.37300000000005</v>
      </c>
      <c r="X10" s="2">
        <v>35.268000000000001</v>
      </c>
      <c r="Y10" s="2">
        <v>11.756</v>
      </c>
    </row>
    <row r="11" spans="1:25" x14ac:dyDescent="0.2">
      <c r="A11" s="2">
        <v>10</v>
      </c>
      <c r="B11" s="2">
        <v>15783.67</v>
      </c>
      <c r="C11" s="2">
        <v>16496.09</v>
      </c>
      <c r="D11" s="2">
        <v>7425.12</v>
      </c>
      <c r="E11" s="2">
        <v>8302.1209999999992</v>
      </c>
      <c r="F11" s="2">
        <v>20721.21</v>
      </c>
      <c r="G11" s="2">
        <v>18362.95</v>
      </c>
      <c r="H11" s="2">
        <v>6004.9889999999996</v>
      </c>
      <c r="I11" s="2">
        <v>5487.723</v>
      </c>
      <c r="J11" s="2">
        <v>5941.5069999999996</v>
      </c>
      <c r="K11" s="2">
        <v>8511.3790000000008</v>
      </c>
      <c r="L11" s="2">
        <v>265.68700000000001</v>
      </c>
      <c r="M11" s="2">
        <v>310.36</v>
      </c>
      <c r="N11" s="2">
        <v>6990.1459999999997</v>
      </c>
      <c r="O11" s="2">
        <v>8791.1730000000007</v>
      </c>
      <c r="P11" s="2">
        <v>31997.61</v>
      </c>
      <c r="Q11" s="2">
        <v>29832.15</v>
      </c>
      <c r="R11" s="2">
        <v>3830.1210000000001</v>
      </c>
      <c r="S11" s="2">
        <v>2508.741</v>
      </c>
      <c r="T11" s="2">
        <v>58.78</v>
      </c>
      <c r="U11" s="2">
        <v>126.965</v>
      </c>
      <c r="V11" s="2">
        <v>2668.623</v>
      </c>
      <c r="W11" s="2">
        <v>1993.826</v>
      </c>
      <c r="X11" s="2">
        <v>432.62299999999999</v>
      </c>
      <c r="Y11" s="2">
        <v>298.60399999999998</v>
      </c>
    </row>
    <row r="12" spans="1:25" x14ac:dyDescent="0.2">
      <c r="A12" s="2">
        <v>11</v>
      </c>
      <c r="B12" s="2">
        <v>21184.400000000001</v>
      </c>
      <c r="C12" s="2">
        <v>19303.43</v>
      </c>
      <c r="D12" s="2">
        <v>19439.8</v>
      </c>
      <c r="E12" s="2">
        <v>19895.939999999999</v>
      </c>
      <c r="F12" s="2">
        <v>39100.620000000003</v>
      </c>
      <c r="G12" s="2">
        <v>45063.29</v>
      </c>
      <c r="H12" s="2">
        <v>9806.8960000000006</v>
      </c>
      <c r="I12" s="2">
        <v>9623.5010000000002</v>
      </c>
      <c r="J12" s="2">
        <v>5092.72</v>
      </c>
      <c r="K12" s="2">
        <v>4526.0789999999997</v>
      </c>
      <c r="L12" s="2">
        <v>1069.8</v>
      </c>
      <c r="M12" s="2">
        <v>853.48900000000003</v>
      </c>
      <c r="N12" s="2">
        <v>8567.8080000000009</v>
      </c>
      <c r="O12" s="2">
        <v>8332.6869999999999</v>
      </c>
      <c r="P12" s="2">
        <v>50854.31</v>
      </c>
      <c r="Q12" s="2">
        <v>43915.9</v>
      </c>
      <c r="R12" s="2">
        <v>27694.9</v>
      </c>
      <c r="S12" s="2">
        <v>18080.8</v>
      </c>
      <c r="T12" s="2">
        <v>514.91499999999996</v>
      </c>
      <c r="U12" s="2">
        <v>437.32499999999999</v>
      </c>
      <c r="V12" s="2">
        <v>3188.24</v>
      </c>
      <c r="W12" s="2">
        <v>3428.0639999999999</v>
      </c>
      <c r="X12" s="2">
        <v>1528.2860000000001</v>
      </c>
      <c r="Y12" s="2">
        <v>919.32299999999998</v>
      </c>
    </row>
    <row r="13" spans="1:25" x14ac:dyDescent="0.2">
      <c r="A13" s="2">
        <v>12</v>
      </c>
      <c r="B13" s="2">
        <v>22776.17</v>
      </c>
      <c r="C13" s="2">
        <v>30671.53</v>
      </c>
      <c r="D13" s="2">
        <v>33490.629999999997</v>
      </c>
      <c r="E13" s="2">
        <v>39208.769999999997</v>
      </c>
      <c r="F13" s="2">
        <v>76468.39</v>
      </c>
      <c r="G13" s="2">
        <v>68302.64</v>
      </c>
      <c r="H13" s="2">
        <v>17152.07</v>
      </c>
      <c r="I13" s="2">
        <v>16660.669999999998</v>
      </c>
      <c r="J13" s="2">
        <v>3625.5650000000001</v>
      </c>
      <c r="K13" s="2">
        <v>2950.768</v>
      </c>
      <c r="L13" s="2">
        <v>665.39200000000005</v>
      </c>
      <c r="M13" s="2">
        <v>797.06</v>
      </c>
      <c r="N13" s="2">
        <v>6496.3919999999998</v>
      </c>
      <c r="O13" s="2">
        <v>6425.8559999999998</v>
      </c>
      <c r="P13" s="2">
        <v>64881.63</v>
      </c>
      <c r="Q13" s="2">
        <v>52921.03</v>
      </c>
      <c r="R13" s="2">
        <v>59095.31</v>
      </c>
      <c r="S13" s="2">
        <v>28910.48</v>
      </c>
      <c r="T13" s="2">
        <v>1547.096</v>
      </c>
      <c r="U13" s="2">
        <v>1996.1769999999999</v>
      </c>
      <c r="V13" s="2">
        <v>3477.4389999999999</v>
      </c>
      <c r="W13" s="2">
        <v>3430.415</v>
      </c>
      <c r="X13" s="2">
        <v>3564.4340000000002</v>
      </c>
      <c r="Y13" s="2">
        <v>2847.3150000000001</v>
      </c>
    </row>
    <row r="14" spans="1:25" x14ac:dyDescent="0.2">
      <c r="A14" s="2">
        <v>13</v>
      </c>
      <c r="B14" s="2">
        <v>22698.58</v>
      </c>
      <c r="C14" s="2">
        <v>26110.18</v>
      </c>
      <c r="D14" s="2">
        <v>35016.57</v>
      </c>
      <c r="E14" s="2">
        <v>32665.360000000001</v>
      </c>
      <c r="F14" s="2">
        <v>49913.83</v>
      </c>
      <c r="G14" s="2">
        <v>37466.53</v>
      </c>
      <c r="H14" s="2">
        <v>19750.16</v>
      </c>
      <c r="I14" s="2">
        <v>18548.689999999999</v>
      </c>
      <c r="J14" s="2">
        <v>3077.7330000000002</v>
      </c>
      <c r="K14" s="2">
        <v>2257.1610000000001</v>
      </c>
      <c r="L14" s="2">
        <v>691.25599999999997</v>
      </c>
      <c r="M14" s="2">
        <v>651.28499999999997</v>
      </c>
      <c r="N14" s="2">
        <v>3033.0610000000001</v>
      </c>
      <c r="O14" s="2">
        <v>1871.5630000000001</v>
      </c>
      <c r="P14" s="2">
        <v>42578.06</v>
      </c>
      <c r="Q14" s="2">
        <v>33572.92</v>
      </c>
      <c r="R14" s="2">
        <v>31915.32</v>
      </c>
      <c r="S14" s="2">
        <v>20114.599999999999</v>
      </c>
      <c r="T14" s="2">
        <v>2094.9279999999999</v>
      </c>
      <c r="U14" s="2">
        <v>1368.404</v>
      </c>
      <c r="V14" s="2">
        <v>2099.63</v>
      </c>
      <c r="W14" s="2">
        <v>2275.971</v>
      </c>
      <c r="X14" s="2">
        <v>2492.2820000000002</v>
      </c>
      <c r="Y14" s="2">
        <v>1504.7739999999999</v>
      </c>
    </row>
    <row r="15" spans="1:25" x14ac:dyDescent="0.2">
      <c r="A15" s="2">
        <v>14</v>
      </c>
      <c r="B15" s="2">
        <v>31057.13</v>
      </c>
      <c r="C15" s="2">
        <v>25557.65</v>
      </c>
      <c r="D15" s="2">
        <v>31454.48</v>
      </c>
      <c r="E15" s="2">
        <v>32434.94</v>
      </c>
      <c r="F15" s="2">
        <v>31687.25</v>
      </c>
      <c r="G15" s="2">
        <v>35573.800000000003</v>
      </c>
      <c r="H15" s="2">
        <v>22985.43</v>
      </c>
      <c r="I15" s="2">
        <v>26719.15</v>
      </c>
      <c r="J15" s="2">
        <v>4674.2049999999999</v>
      </c>
      <c r="K15" s="2">
        <v>4631.8829999999998</v>
      </c>
      <c r="L15" s="2">
        <v>1105.068</v>
      </c>
      <c r="M15" s="2">
        <v>775.899</v>
      </c>
      <c r="N15" s="2">
        <v>4203.9629999999997</v>
      </c>
      <c r="O15" s="2">
        <v>4606.0200000000004</v>
      </c>
      <c r="P15" s="2">
        <v>50755.56</v>
      </c>
      <c r="Q15" s="2">
        <v>31715.47</v>
      </c>
      <c r="R15" s="2">
        <v>55142.92</v>
      </c>
      <c r="S15" s="2">
        <v>34560.43</v>
      </c>
      <c r="T15" s="2">
        <v>1805.729</v>
      </c>
      <c r="U15" s="2">
        <v>1619.9829999999999</v>
      </c>
      <c r="V15" s="2">
        <v>2539.306</v>
      </c>
      <c r="W15" s="2">
        <v>3169.431</v>
      </c>
      <c r="X15" s="2">
        <v>2955.47</v>
      </c>
      <c r="Y15" s="2">
        <v>2567.5210000000002</v>
      </c>
    </row>
    <row r="16" spans="1:25" x14ac:dyDescent="0.2">
      <c r="A16" s="2">
        <v>15</v>
      </c>
      <c r="B16" s="2">
        <v>51507.95</v>
      </c>
      <c r="C16" s="2">
        <v>60609.48</v>
      </c>
      <c r="D16" s="2">
        <v>55650.78</v>
      </c>
      <c r="E16" s="2">
        <v>53078.559999999998</v>
      </c>
      <c r="F16" s="2">
        <v>54987.74</v>
      </c>
      <c r="G16" s="2">
        <v>40781.730000000003</v>
      </c>
      <c r="H16" s="2">
        <v>57527.05</v>
      </c>
      <c r="I16" s="2">
        <v>53403.02</v>
      </c>
      <c r="J16" s="2">
        <v>22465.81</v>
      </c>
      <c r="K16" s="2">
        <v>22421.14</v>
      </c>
      <c r="L16" s="2">
        <v>2929.607</v>
      </c>
      <c r="M16" s="2">
        <v>3068.3290000000002</v>
      </c>
      <c r="N16" s="2">
        <v>19538.55</v>
      </c>
      <c r="O16" s="2">
        <v>20361.48</v>
      </c>
      <c r="P16" s="2">
        <v>50172.46</v>
      </c>
      <c r="Q16" s="2">
        <v>46149.54</v>
      </c>
      <c r="R16" s="2">
        <v>56784.06</v>
      </c>
      <c r="S16" s="2">
        <v>57259.01</v>
      </c>
      <c r="T16" s="2">
        <v>3334.0149999999999</v>
      </c>
      <c r="U16" s="2">
        <v>3418.6590000000001</v>
      </c>
      <c r="V16" s="2">
        <v>3496.2489999999998</v>
      </c>
      <c r="W16" s="2">
        <v>5511.2349999999997</v>
      </c>
      <c r="X16" s="2">
        <v>6157.8180000000002</v>
      </c>
      <c r="Y16" s="2">
        <v>4312.1189999999997</v>
      </c>
    </row>
    <row r="17" spans="1:25" x14ac:dyDescent="0.2">
      <c r="A17" s="2">
        <v>16</v>
      </c>
      <c r="B17" s="2">
        <v>55834.18</v>
      </c>
      <c r="C17" s="2">
        <v>49713.98</v>
      </c>
      <c r="D17" s="2">
        <v>45444.18</v>
      </c>
      <c r="E17" s="2">
        <v>56287.96</v>
      </c>
      <c r="F17" s="2">
        <v>45992.01</v>
      </c>
      <c r="G17" s="2">
        <v>49796.27</v>
      </c>
      <c r="H17" s="2">
        <v>63447.39</v>
      </c>
      <c r="I17" s="2">
        <v>56412.57</v>
      </c>
      <c r="J17" s="2">
        <v>52401.41</v>
      </c>
      <c r="K17" s="2">
        <v>52427.27</v>
      </c>
      <c r="L17" s="2">
        <v>41214.36</v>
      </c>
      <c r="M17" s="2">
        <v>63132.33</v>
      </c>
      <c r="N17" s="2">
        <v>43092.97</v>
      </c>
      <c r="O17" s="2">
        <v>37351.32</v>
      </c>
      <c r="P17" s="2">
        <v>70308.22</v>
      </c>
      <c r="Q17" s="2">
        <v>24196.3</v>
      </c>
      <c r="R17" s="2">
        <v>47473.27</v>
      </c>
      <c r="S17" s="2">
        <v>55763.64</v>
      </c>
      <c r="T17" s="2">
        <v>9190.8790000000008</v>
      </c>
      <c r="U17" s="2">
        <v>9308.4390000000003</v>
      </c>
      <c r="V17" s="2">
        <v>13155.02</v>
      </c>
      <c r="W17" s="2">
        <v>13926.22</v>
      </c>
      <c r="X17" s="2">
        <v>12444.95</v>
      </c>
      <c r="Y17" s="2">
        <v>12404.98</v>
      </c>
    </row>
    <row r="22" spans="1:25" ht="29" x14ac:dyDescent="0.2">
      <c r="B22" s="36" t="s">
        <v>28</v>
      </c>
      <c r="C22" s="36" t="s">
        <v>29</v>
      </c>
      <c r="D22" s="36" t="s">
        <v>30</v>
      </c>
      <c r="E22" s="36" t="s">
        <v>441</v>
      </c>
      <c r="F22" s="3" t="s">
        <v>31</v>
      </c>
      <c r="G22" s="4" t="s">
        <v>32</v>
      </c>
      <c r="H22" s="5" t="s">
        <v>33</v>
      </c>
      <c r="I22" s="6" t="s">
        <v>34</v>
      </c>
      <c r="J22" s="7" t="s">
        <v>35</v>
      </c>
      <c r="K22" s="8" t="s">
        <v>36</v>
      </c>
      <c r="L22" s="9" t="s">
        <v>37</v>
      </c>
      <c r="M22" s="10" t="s">
        <v>38</v>
      </c>
      <c r="N22" s="11" t="s">
        <v>39</v>
      </c>
      <c r="O22" s="12" t="s">
        <v>40</v>
      </c>
      <c r="P22" s="13" t="s">
        <v>41</v>
      </c>
    </row>
    <row r="23" spans="1:25" x14ac:dyDescent="0.2">
      <c r="B23" s="37" t="s">
        <v>46</v>
      </c>
      <c r="C23" s="38">
        <v>1</v>
      </c>
      <c r="D23" s="38">
        <v>1</v>
      </c>
      <c r="E23">
        <v>195.15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1:25" x14ac:dyDescent="0.2">
      <c r="B24" s="37" t="s">
        <v>48</v>
      </c>
      <c r="C24" s="38">
        <v>1</v>
      </c>
      <c r="D24" s="38">
        <v>2</v>
      </c>
      <c r="E24">
        <v>590.154</v>
      </c>
      <c r="F24" s="16" t="s">
        <v>47</v>
      </c>
      <c r="G24" s="17">
        <v>1000.005</v>
      </c>
      <c r="H24" s="17">
        <v>1000.005</v>
      </c>
      <c r="I24" s="14"/>
      <c r="J24" s="14"/>
      <c r="K24" s="14"/>
      <c r="L24" s="14"/>
      <c r="M24" s="14"/>
      <c r="N24" s="14"/>
      <c r="O24" s="14"/>
      <c r="P24" s="14"/>
    </row>
    <row r="25" spans="1:25" x14ac:dyDescent="0.2">
      <c r="B25" s="37" t="s">
        <v>49</v>
      </c>
      <c r="C25" s="38">
        <v>1</v>
      </c>
      <c r="D25" s="38">
        <v>3</v>
      </c>
      <c r="E25">
        <v>681.851</v>
      </c>
      <c r="F25" s="16" t="s">
        <v>47</v>
      </c>
      <c r="G25" s="17">
        <v>1000.005</v>
      </c>
      <c r="H25" s="17">
        <v>1000.005</v>
      </c>
      <c r="I25" s="14"/>
      <c r="J25" s="14"/>
      <c r="K25" s="14"/>
      <c r="L25" s="14"/>
      <c r="M25" s="14"/>
      <c r="N25" s="14"/>
      <c r="O25" s="14"/>
      <c r="P25" s="14"/>
    </row>
    <row r="26" spans="1:25" x14ac:dyDescent="0.2">
      <c r="B26" s="37" t="s">
        <v>50</v>
      </c>
      <c r="C26" s="38">
        <v>1</v>
      </c>
      <c r="D26" s="38">
        <v>4</v>
      </c>
      <c r="E26">
        <v>2551.0630000000001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1:25" x14ac:dyDescent="0.2">
      <c r="B27" s="37" t="s">
        <v>52</v>
      </c>
      <c r="C27" s="38">
        <v>1</v>
      </c>
      <c r="D27" s="38">
        <v>5</v>
      </c>
      <c r="E27">
        <v>8443.1929999999993</v>
      </c>
      <c r="F27" s="18" t="s">
        <v>51</v>
      </c>
      <c r="G27" s="19">
        <v>499.62336684069999</v>
      </c>
      <c r="H27" s="14"/>
      <c r="I27" s="19">
        <v>499.62336684069999</v>
      </c>
      <c r="J27" s="14"/>
      <c r="K27" s="14"/>
      <c r="L27" s="14"/>
      <c r="M27" s="14"/>
      <c r="N27" s="14"/>
      <c r="O27" s="14"/>
      <c r="P27" s="14"/>
    </row>
    <row r="28" spans="1:25" x14ac:dyDescent="0.2">
      <c r="B28" s="37" t="s">
        <v>53</v>
      </c>
      <c r="C28" s="38">
        <v>1</v>
      </c>
      <c r="D28" s="38">
        <v>6</v>
      </c>
      <c r="E28">
        <v>10549.88</v>
      </c>
      <c r="F28" s="18" t="s">
        <v>51</v>
      </c>
      <c r="G28" s="19">
        <v>499.62336684069999</v>
      </c>
      <c r="H28" s="14"/>
      <c r="I28" s="19">
        <v>499.62336684069999</v>
      </c>
      <c r="J28" s="14"/>
      <c r="K28" s="14"/>
      <c r="L28" s="14"/>
      <c r="M28" s="14"/>
      <c r="N28" s="14"/>
      <c r="O28" s="14"/>
      <c r="P28" s="14"/>
    </row>
    <row r="29" spans="1:25" x14ac:dyDescent="0.2">
      <c r="B29" s="37" t="s">
        <v>54</v>
      </c>
      <c r="C29" s="38">
        <v>1</v>
      </c>
      <c r="D29" s="38">
        <v>7</v>
      </c>
      <c r="E29">
        <v>157.53100000000001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1:25" x14ac:dyDescent="0.2">
      <c r="B30" s="37" t="s">
        <v>56</v>
      </c>
      <c r="C30" s="38">
        <v>1</v>
      </c>
      <c r="D30" s="38">
        <v>8</v>
      </c>
      <c r="E30">
        <v>82.292000000000002</v>
      </c>
      <c r="F30" s="20" t="s">
        <v>55</v>
      </c>
      <c r="G30" s="21">
        <v>1.999801999802</v>
      </c>
      <c r="H30" s="14"/>
      <c r="I30" s="14"/>
      <c r="J30" s="21">
        <v>1.999801999802</v>
      </c>
      <c r="K30" s="14"/>
      <c r="L30" s="14"/>
      <c r="M30" s="14"/>
      <c r="N30" s="14"/>
      <c r="O30" s="14"/>
      <c r="P30" s="14"/>
    </row>
    <row r="31" spans="1:25" x14ac:dyDescent="0.2">
      <c r="B31" s="37" t="s">
        <v>57</v>
      </c>
      <c r="C31" s="38">
        <v>1</v>
      </c>
      <c r="D31" s="38">
        <v>9</v>
      </c>
      <c r="E31">
        <v>141.07300000000001</v>
      </c>
      <c r="F31" s="20" t="s">
        <v>55</v>
      </c>
      <c r="G31" s="21">
        <v>1.999801999802</v>
      </c>
      <c r="H31" s="14"/>
      <c r="I31" s="14"/>
      <c r="J31" s="21">
        <v>1.999801999802</v>
      </c>
      <c r="K31" s="14"/>
      <c r="L31" s="14"/>
      <c r="M31" s="14"/>
      <c r="N31" s="14"/>
      <c r="O31" s="14"/>
      <c r="P31" s="14"/>
    </row>
    <row r="32" spans="1:25" x14ac:dyDescent="0.2">
      <c r="B32" s="37" t="s">
        <v>58</v>
      </c>
      <c r="C32" s="38">
        <v>1</v>
      </c>
      <c r="D32" s="38">
        <v>10</v>
      </c>
      <c r="E32">
        <v>253.93100000000001</v>
      </c>
      <c r="F32" s="14" t="s">
        <v>59</v>
      </c>
      <c r="G32" s="14"/>
      <c r="H32" s="17">
        <v>1000.17615</v>
      </c>
      <c r="I32" s="19">
        <v>500.004456</v>
      </c>
      <c r="J32" s="14"/>
      <c r="K32" s="14"/>
      <c r="L32" s="14"/>
      <c r="M32" s="14"/>
      <c r="N32" s="14"/>
      <c r="O32" s="14"/>
      <c r="P32" s="14"/>
    </row>
    <row r="33" spans="2:16" x14ac:dyDescent="0.2">
      <c r="B33" s="37" t="s">
        <v>60</v>
      </c>
      <c r="C33" s="38">
        <v>1</v>
      </c>
      <c r="D33" s="38">
        <v>11</v>
      </c>
      <c r="E33">
        <v>444.37900000000002</v>
      </c>
      <c r="F33" s="14" t="s">
        <v>59</v>
      </c>
      <c r="G33" s="14"/>
      <c r="H33" s="17">
        <v>1000.17615</v>
      </c>
      <c r="I33" s="19">
        <v>500.004456</v>
      </c>
      <c r="J33" s="14"/>
      <c r="K33" s="14"/>
      <c r="L33" s="14"/>
      <c r="M33" s="14"/>
      <c r="N33" s="14"/>
      <c r="O33" s="14"/>
      <c r="P33" s="14"/>
    </row>
    <row r="34" spans="2:16" x14ac:dyDescent="0.2">
      <c r="B34" s="37" t="s">
        <v>61</v>
      </c>
      <c r="C34" s="38">
        <v>1</v>
      </c>
      <c r="D34" s="38">
        <v>12</v>
      </c>
      <c r="E34">
        <v>152.82900000000001</v>
      </c>
      <c r="F34" s="14" t="s">
        <v>59</v>
      </c>
      <c r="G34" s="14"/>
      <c r="H34" s="17">
        <v>1000.005</v>
      </c>
      <c r="I34" s="14"/>
      <c r="J34" s="21">
        <v>1.99512</v>
      </c>
      <c r="K34" s="14"/>
      <c r="L34" s="14"/>
      <c r="M34" s="14"/>
      <c r="N34" s="14"/>
      <c r="O34" s="14"/>
      <c r="P34" s="14"/>
    </row>
    <row r="35" spans="2:16" x14ac:dyDescent="0.2">
      <c r="B35" s="37" t="s">
        <v>62</v>
      </c>
      <c r="C35" s="38">
        <v>1</v>
      </c>
      <c r="D35" s="38">
        <v>13</v>
      </c>
      <c r="E35">
        <v>178.69200000000001</v>
      </c>
      <c r="F35" s="14" t="s">
        <v>59</v>
      </c>
      <c r="G35" s="14"/>
      <c r="H35" s="17">
        <v>1000.005</v>
      </c>
      <c r="I35" s="14"/>
      <c r="J35" s="21">
        <v>1.99512</v>
      </c>
      <c r="K35" s="14"/>
      <c r="L35" s="14"/>
      <c r="M35" s="14"/>
      <c r="N35" s="14"/>
      <c r="O35" s="14"/>
      <c r="P35" s="14"/>
    </row>
    <row r="36" spans="2:16" x14ac:dyDescent="0.2">
      <c r="B36" s="37" t="s">
        <v>63</v>
      </c>
      <c r="C36" s="38">
        <v>1</v>
      </c>
      <c r="D36" s="38">
        <v>14</v>
      </c>
      <c r="E36">
        <v>16101.08</v>
      </c>
      <c r="F36" s="22" t="s">
        <v>64</v>
      </c>
      <c r="G36" s="23">
        <v>9.9990099990099992</v>
      </c>
      <c r="H36" s="14"/>
      <c r="I36" s="14"/>
      <c r="J36" s="14"/>
      <c r="K36" s="14"/>
      <c r="L36" s="14"/>
      <c r="M36" s="14"/>
      <c r="N36" s="14"/>
      <c r="O36" s="23">
        <v>9.9990099990099992</v>
      </c>
      <c r="P36" s="14"/>
    </row>
    <row r="37" spans="2:16" x14ac:dyDescent="0.2">
      <c r="B37" s="37" t="s">
        <v>65</v>
      </c>
      <c r="C37" s="38">
        <v>1</v>
      </c>
      <c r="D37" s="38">
        <v>15</v>
      </c>
      <c r="E37">
        <v>7608.5140000000001</v>
      </c>
      <c r="F37" s="22" t="s">
        <v>64</v>
      </c>
      <c r="G37" s="23">
        <v>9.9990099990099992</v>
      </c>
      <c r="H37" s="14"/>
      <c r="I37" s="14"/>
      <c r="J37" s="14"/>
      <c r="K37" s="14"/>
      <c r="L37" s="14"/>
      <c r="M37" s="14"/>
      <c r="N37" s="14"/>
      <c r="O37" s="23">
        <v>9.9990099990099992</v>
      </c>
      <c r="P37" s="14"/>
    </row>
    <row r="38" spans="2:16" x14ac:dyDescent="0.2">
      <c r="B38" s="37" t="s">
        <v>66</v>
      </c>
      <c r="C38" s="38">
        <v>1</v>
      </c>
      <c r="D38" s="38">
        <v>16</v>
      </c>
      <c r="E38">
        <v>42227.73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 x14ac:dyDescent="0.2">
      <c r="B39" s="37" t="s">
        <v>67</v>
      </c>
      <c r="C39" s="38">
        <v>1</v>
      </c>
      <c r="D39" s="38">
        <v>17</v>
      </c>
      <c r="E39">
        <v>30405.84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6" x14ac:dyDescent="0.2">
      <c r="B40" s="37" t="s">
        <v>68</v>
      </c>
      <c r="C40" s="38">
        <v>1</v>
      </c>
      <c r="D40" s="38">
        <v>18</v>
      </c>
      <c r="E40">
        <v>24842.880000000001</v>
      </c>
      <c r="F40" s="24" t="s">
        <v>69</v>
      </c>
      <c r="G40" s="25">
        <v>19.998019998019998</v>
      </c>
      <c r="H40" s="14"/>
      <c r="I40" s="14"/>
      <c r="J40" s="14"/>
      <c r="K40" s="25">
        <v>19.998019998019998</v>
      </c>
      <c r="L40" s="14"/>
      <c r="M40" s="14"/>
      <c r="N40" s="14"/>
      <c r="O40" s="14"/>
      <c r="P40" s="14"/>
    </row>
    <row r="41" spans="2:16" x14ac:dyDescent="0.2">
      <c r="B41" s="37" t="s">
        <v>70</v>
      </c>
      <c r="C41" s="38">
        <v>1</v>
      </c>
      <c r="D41" s="38">
        <v>19</v>
      </c>
      <c r="E41">
        <v>22515.18</v>
      </c>
      <c r="F41" s="24" t="s">
        <v>69</v>
      </c>
      <c r="G41" s="25">
        <v>19.998019998019998</v>
      </c>
      <c r="H41" s="14"/>
      <c r="I41" s="14"/>
      <c r="J41" s="14"/>
      <c r="K41" s="25">
        <v>19.998019998019998</v>
      </c>
      <c r="L41" s="14"/>
      <c r="M41" s="14"/>
      <c r="N41" s="14"/>
      <c r="O41" s="14"/>
      <c r="P41" s="14"/>
    </row>
    <row r="42" spans="2:16" x14ac:dyDescent="0.2">
      <c r="B42" s="37" t="s">
        <v>71</v>
      </c>
      <c r="C42" s="38">
        <v>1</v>
      </c>
      <c r="D42" s="38">
        <v>20</v>
      </c>
      <c r="E42">
        <v>14377.65</v>
      </c>
      <c r="F42" s="26" t="s">
        <v>72</v>
      </c>
      <c r="G42" s="27">
        <v>19.998019998019998</v>
      </c>
      <c r="H42" s="14"/>
      <c r="I42" s="14"/>
      <c r="J42" s="14"/>
      <c r="K42" s="14"/>
      <c r="L42" s="27">
        <v>19.998019998019998</v>
      </c>
      <c r="M42" s="14"/>
      <c r="N42" s="14"/>
      <c r="O42" s="14"/>
      <c r="P42" s="14"/>
    </row>
    <row r="43" spans="2:16" x14ac:dyDescent="0.2">
      <c r="B43" s="37" t="s">
        <v>73</v>
      </c>
      <c r="C43" s="38">
        <v>1</v>
      </c>
      <c r="D43" s="38">
        <v>21</v>
      </c>
      <c r="E43">
        <v>12701.23</v>
      </c>
      <c r="F43" s="26" t="s">
        <v>72</v>
      </c>
      <c r="G43" s="27">
        <v>19.998019998019998</v>
      </c>
      <c r="H43" s="14"/>
      <c r="I43" s="14"/>
      <c r="J43" s="14"/>
      <c r="K43" s="14"/>
      <c r="L43" s="27">
        <v>19.998019998019998</v>
      </c>
      <c r="M43" s="14"/>
      <c r="N43" s="14"/>
      <c r="O43" s="14"/>
      <c r="P43" s="14"/>
    </row>
    <row r="44" spans="2:16" x14ac:dyDescent="0.2">
      <c r="B44" s="37" t="s">
        <v>74</v>
      </c>
      <c r="C44" s="38">
        <v>1</v>
      </c>
      <c r="D44" s="38">
        <v>22</v>
      </c>
      <c r="E44">
        <v>256.28199999999998</v>
      </c>
      <c r="F44" s="14" t="s">
        <v>75</v>
      </c>
      <c r="G44" s="14"/>
      <c r="H44" s="14"/>
      <c r="I44" s="14"/>
      <c r="J44" s="14"/>
      <c r="K44" s="25">
        <v>0.17325017325020001</v>
      </c>
      <c r="L44" s="27">
        <v>0.17325017325020001</v>
      </c>
      <c r="M44" s="14"/>
      <c r="N44" s="14"/>
      <c r="O44" s="14"/>
      <c r="P44" s="28">
        <v>19.998019998019998</v>
      </c>
    </row>
    <row r="45" spans="2:16" x14ac:dyDescent="0.2">
      <c r="B45" s="37" t="s">
        <v>76</v>
      </c>
      <c r="C45" s="38">
        <v>1</v>
      </c>
      <c r="D45" s="38">
        <v>23</v>
      </c>
      <c r="E45">
        <v>150.477</v>
      </c>
      <c r="F45" s="14" t="s">
        <v>75</v>
      </c>
      <c r="G45" s="14"/>
      <c r="H45" s="14"/>
      <c r="I45" s="14"/>
      <c r="J45" s="14"/>
      <c r="K45" s="25">
        <v>0.17325017325020001</v>
      </c>
      <c r="L45" s="27">
        <v>0.17325017325020001</v>
      </c>
      <c r="M45" s="14"/>
      <c r="N45" s="14"/>
      <c r="O45" s="14"/>
      <c r="P45" s="28">
        <v>19.998019998019998</v>
      </c>
    </row>
    <row r="46" spans="2:16" x14ac:dyDescent="0.2">
      <c r="B46" s="37" t="s">
        <v>77</v>
      </c>
      <c r="C46" s="38">
        <v>1</v>
      </c>
      <c r="D46" s="38">
        <v>24</v>
      </c>
      <c r="E46">
        <v>14.106999999999999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37" t="s">
        <v>78</v>
      </c>
      <c r="C47" s="38">
        <v>2</v>
      </c>
      <c r="D47" s="38">
        <v>1</v>
      </c>
      <c r="E47">
        <v>10446.43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37" t="s">
        <v>79</v>
      </c>
      <c r="C48" s="38">
        <v>2</v>
      </c>
      <c r="D48" s="38">
        <v>2</v>
      </c>
      <c r="E48">
        <v>8229.2330000000002</v>
      </c>
      <c r="F48" s="16" t="s">
        <v>47</v>
      </c>
      <c r="G48" s="17">
        <v>221.26522126520001</v>
      </c>
      <c r="H48" s="17">
        <v>221.26522126520001</v>
      </c>
      <c r="I48" s="14"/>
      <c r="J48" s="14"/>
      <c r="K48" s="14"/>
      <c r="L48" s="14"/>
      <c r="M48" s="14"/>
      <c r="N48" s="14"/>
      <c r="O48" s="14"/>
      <c r="P48" s="14"/>
    </row>
    <row r="49" spans="2:16" x14ac:dyDescent="0.2">
      <c r="B49" s="37" t="s">
        <v>80</v>
      </c>
      <c r="C49" s="38">
        <v>2</v>
      </c>
      <c r="D49" s="38">
        <v>3</v>
      </c>
      <c r="E49">
        <v>10253.629999999999</v>
      </c>
      <c r="F49" s="16" t="s">
        <v>47</v>
      </c>
      <c r="G49" s="17">
        <v>221.26522126520001</v>
      </c>
      <c r="H49" s="17">
        <v>221.26522126520001</v>
      </c>
      <c r="I49" s="14"/>
      <c r="J49" s="14"/>
      <c r="K49" s="14"/>
      <c r="L49" s="14"/>
      <c r="M49" s="14"/>
      <c r="N49" s="14"/>
      <c r="O49" s="14"/>
      <c r="P49" s="14"/>
    </row>
    <row r="50" spans="2:16" x14ac:dyDescent="0.2">
      <c r="B50" s="37" t="s">
        <v>81</v>
      </c>
      <c r="C50" s="38">
        <v>2</v>
      </c>
      <c r="D50" s="38">
        <v>4</v>
      </c>
      <c r="E50">
        <v>18786.16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37" t="s">
        <v>82</v>
      </c>
      <c r="C51" s="38">
        <v>2</v>
      </c>
      <c r="D51" s="38">
        <v>5</v>
      </c>
      <c r="E51">
        <v>25637.59</v>
      </c>
      <c r="F51" s="18" t="s">
        <v>51</v>
      </c>
      <c r="G51" s="19">
        <v>106.4962726305</v>
      </c>
      <c r="H51" s="14"/>
      <c r="I51" s="19">
        <v>106.4962726305</v>
      </c>
      <c r="J51" s="14"/>
      <c r="K51" s="14"/>
      <c r="L51" s="14"/>
      <c r="M51" s="14"/>
      <c r="N51" s="14"/>
      <c r="O51" s="14"/>
      <c r="P51" s="14"/>
    </row>
    <row r="52" spans="2:16" x14ac:dyDescent="0.2">
      <c r="B52" s="37" t="s">
        <v>83</v>
      </c>
      <c r="C52" s="38">
        <v>2</v>
      </c>
      <c r="D52" s="38">
        <v>6</v>
      </c>
      <c r="E52">
        <v>22216.58</v>
      </c>
      <c r="F52" s="18" t="s">
        <v>51</v>
      </c>
      <c r="G52" s="19">
        <v>106.4962726305</v>
      </c>
      <c r="H52" s="14"/>
      <c r="I52" s="19">
        <v>106.4962726305</v>
      </c>
      <c r="J52" s="14"/>
      <c r="K52" s="14"/>
      <c r="L52" s="14"/>
      <c r="M52" s="14"/>
      <c r="N52" s="14"/>
      <c r="O52" s="14"/>
      <c r="P52" s="14"/>
    </row>
    <row r="53" spans="2:16" x14ac:dyDescent="0.2">
      <c r="B53" s="37" t="s">
        <v>84</v>
      </c>
      <c r="C53" s="38">
        <v>2</v>
      </c>
      <c r="D53" s="38">
        <v>7</v>
      </c>
      <c r="E53">
        <v>1175.605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37" t="s">
        <v>85</v>
      </c>
      <c r="C54" s="38">
        <v>2</v>
      </c>
      <c r="D54" s="38">
        <v>8</v>
      </c>
      <c r="E54">
        <v>832.32799999999997</v>
      </c>
      <c r="F54" s="20" t="s">
        <v>55</v>
      </c>
      <c r="G54" s="21">
        <v>0.63360063360060004</v>
      </c>
      <c r="H54" s="14"/>
      <c r="I54" s="14"/>
      <c r="J54" s="21">
        <v>0.63360063360060004</v>
      </c>
      <c r="K54" s="14"/>
      <c r="L54" s="14"/>
      <c r="M54" s="14"/>
      <c r="N54" s="14"/>
      <c r="O54" s="14"/>
      <c r="P54" s="14"/>
    </row>
    <row r="55" spans="2:16" x14ac:dyDescent="0.2">
      <c r="B55" s="37" t="s">
        <v>86</v>
      </c>
      <c r="C55" s="38">
        <v>2</v>
      </c>
      <c r="D55" s="38">
        <v>9</v>
      </c>
      <c r="E55">
        <v>1166.2</v>
      </c>
      <c r="F55" s="20" t="s">
        <v>55</v>
      </c>
      <c r="G55" s="21">
        <v>0.63360063360060004</v>
      </c>
      <c r="H55" s="14"/>
      <c r="I55" s="14"/>
      <c r="J55" s="21">
        <v>0.63360063360060004</v>
      </c>
      <c r="K55" s="14"/>
      <c r="L55" s="14"/>
      <c r="M55" s="14"/>
      <c r="N55" s="14"/>
      <c r="O55" s="14"/>
      <c r="P55" s="14"/>
    </row>
    <row r="56" spans="2:16" x14ac:dyDescent="0.2">
      <c r="B56" s="37" t="s">
        <v>87</v>
      </c>
      <c r="C56" s="38">
        <v>2</v>
      </c>
      <c r="D56" s="38">
        <v>10</v>
      </c>
      <c r="E56">
        <v>8591.32</v>
      </c>
      <c r="F56" s="14" t="s">
        <v>59</v>
      </c>
      <c r="G56" s="14"/>
      <c r="H56" s="17">
        <v>221.23892617449999</v>
      </c>
      <c r="I56" s="19">
        <v>106.5328841961</v>
      </c>
      <c r="J56" s="14"/>
      <c r="K56" s="14"/>
      <c r="L56" s="14"/>
      <c r="M56" s="14"/>
      <c r="N56" s="14"/>
      <c r="O56" s="14"/>
      <c r="P56" s="14"/>
    </row>
    <row r="57" spans="2:16" x14ac:dyDescent="0.2">
      <c r="B57" s="37" t="s">
        <v>88</v>
      </c>
      <c r="C57" s="38">
        <v>2</v>
      </c>
      <c r="D57" s="38">
        <v>11</v>
      </c>
      <c r="E57">
        <v>8179.8580000000002</v>
      </c>
      <c r="F57" s="14" t="s">
        <v>59</v>
      </c>
      <c r="G57" s="14"/>
      <c r="H57" s="17">
        <v>221.23892617449999</v>
      </c>
      <c r="I57" s="19">
        <v>106.5328841961</v>
      </c>
      <c r="J57" s="14"/>
      <c r="K57" s="14"/>
      <c r="L57" s="14"/>
      <c r="M57" s="14"/>
      <c r="N57" s="14"/>
      <c r="O57" s="14"/>
      <c r="P57" s="14"/>
    </row>
    <row r="58" spans="2:16" x14ac:dyDescent="0.2">
      <c r="B58" s="37" t="s">
        <v>89</v>
      </c>
      <c r="C58" s="38">
        <v>2</v>
      </c>
      <c r="D58" s="38">
        <v>12</v>
      </c>
      <c r="E58">
        <v>604.26099999999997</v>
      </c>
      <c r="F58" s="14" t="s">
        <v>59</v>
      </c>
      <c r="G58" s="14"/>
      <c r="H58" s="17">
        <v>221.26522126520001</v>
      </c>
      <c r="I58" s="14"/>
      <c r="J58" s="21">
        <v>0.63360063360060004</v>
      </c>
      <c r="K58" s="14"/>
      <c r="L58" s="14"/>
      <c r="M58" s="14"/>
      <c r="N58" s="14"/>
      <c r="O58" s="14"/>
      <c r="P58" s="14"/>
    </row>
    <row r="59" spans="2:16" x14ac:dyDescent="0.2">
      <c r="B59" s="37" t="s">
        <v>90</v>
      </c>
      <c r="C59" s="38">
        <v>2</v>
      </c>
      <c r="D59" s="38">
        <v>13</v>
      </c>
      <c r="E59">
        <v>733.577</v>
      </c>
      <c r="F59" s="14" t="s">
        <v>59</v>
      </c>
      <c r="G59" s="14"/>
      <c r="H59" s="17">
        <v>221.26522126520001</v>
      </c>
      <c r="I59" s="14"/>
      <c r="J59" s="21">
        <v>0.63360063360060004</v>
      </c>
      <c r="K59" s="14"/>
      <c r="L59" s="14"/>
      <c r="M59" s="14"/>
      <c r="N59" s="14"/>
      <c r="O59" s="14"/>
      <c r="P59" s="14"/>
    </row>
    <row r="60" spans="2:16" x14ac:dyDescent="0.2">
      <c r="B60" s="37" t="s">
        <v>91</v>
      </c>
      <c r="C60" s="38">
        <v>2</v>
      </c>
      <c r="D60" s="38">
        <v>14</v>
      </c>
      <c r="E60">
        <v>2948.4169999999999</v>
      </c>
      <c r="F60" s="22" t="s">
        <v>64</v>
      </c>
      <c r="G60" s="23">
        <v>9.9990099990099992</v>
      </c>
      <c r="H60" s="14"/>
      <c r="I60" s="14"/>
      <c r="J60" s="14"/>
      <c r="K60" s="14"/>
      <c r="L60" s="14"/>
      <c r="M60" s="14"/>
      <c r="N60" s="14"/>
      <c r="O60" s="23">
        <v>9.9990099990099992</v>
      </c>
      <c r="P60" s="14"/>
    </row>
    <row r="61" spans="2:16" x14ac:dyDescent="0.2">
      <c r="B61" s="37" t="s">
        <v>92</v>
      </c>
      <c r="C61" s="38">
        <v>2</v>
      </c>
      <c r="D61" s="38">
        <v>15</v>
      </c>
      <c r="E61">
        <v>1098.0150000000001</v>
      </c>
      <c r="F61" s="22" t="s">
        <v>64</v>
      </c>
      <c r="G61" s="23">
        <v>9.9990099990099992</v>
      </c>
      <c r="H61" s="14"/>
      <c r="I61" s="14"/>
      <c r="J61" s="14"/>
      <c r="K61" s="14"/>
      <c r="L61" s="14"/>
      <c r="M61" s="14"/>
      <c r="N61" s="14"/>
      <c r="O61" s="23">
        <v>9.9990099990099992</v>
      </c>
      <c r="P61" s="14"/>
    </row>
    <row r="62" spans="2:16" x14ac:dyDescent="0.2">
      <c r="B62" s="37" t="s">
        <v>93</v>
      </c>
      <c r="C62" s="38">
        <v>2</v>
      </c>
      <c r="D62" s="38">
        <v>16</v>
      </c>
      <c r="E62">
        <v>31771.9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">
      <c r="B63" s="37" t="s">
        <v>94</v>
      </c>
      <c r="C63" s="38">
        <v>2</v>
      </c>
      <c r="D63" s="38">
        <v>17</v>
      </c>
      <c r="E63">
        <v>51352.77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2:16" x14ac:dyDescent="0.2">
      <c r="B64" s="37" t="s">
        <v>95</v>
      </c>
      <c r="C64" s="38">
        <v>2</v>
      </c>
      <c r="D64" s="38">
        <v>18</v>
      </c>
      <c r="E64">
        <v>63221.68</v>
      </c>
      <c r="F64" s="24" t="s">
        <v>69</v>
      </c>
      <c r="G64" s="25">
        <v>6.1380061380060003</v>
      </c>
      <c r="H64" s="14"/>
      <c r="I64" s="14"/>
      <c r="J64" s="14"/>
      <c r="K64" s="25">
        <v>6.1380061380060003</v>
      </c>
      <c r="L64" s="14"/>
      <c r="M64" s="14"/>
      <c r="N64" s="14"/>
      <c r="O64" s="14"/>
      <c r="P64" s="14"/>
    </row>
    <row r="65" spans="2:16" x14ac:dyDescent="0.2">
      <c r="B65" s="37" t="s">
        <v>96</v>
      </c>
      <c r="C65" s="38">
        <v>2</v>
      </c>
      <c r="D65" s="38">
        <v>19</v>
      </c>
      <c r="E65">
        <v>52297.96</v>
      </c>
      <c r="F65" s="24" t="s">
        <v>69</v>
      </c>
      <c r="G65" s="25">
        <v>6.1380061380060003</v>
      </c>
      <c r="H65" s="14"/>
      <c r="I65" s="14"/>
      <c r="J65" s="14"/>
      <c r="K65" s="25">
        <v>6.1380061380060003</v>
      </c>
      <c r="L65" s="14"/>
      <c r="M65" s="14"/>
      <c r="N65" s="14"/>
      <c r="O65" s="14"/>
      <c r="P65" s="14"/>
    </row>
    <row r="66" spans="2:16" x14ac:dyDescent="0.2">
      <c r="B66" s="37" t="s">
        <v>97</v>
      </c>
      <c r="C66" s="38">
        <v>2</v>
      </c>
      <c r="D66" s="38">
        <v>20</v>
      </c>
      <c r="E66">
        <v>865.245</v>
      </c>
      <c r="F66" s="26" t="s">
        <v>72</v>
      </c>
      <c r="G66" s="27">
        <v>6.1380061380060003</v>
      </c>
      <c r="H66" s="14"/>
      <c r="I66" s="14"/>
      <c r="J66" s="14"/>
      <c r="K66" s="14"/>
      <c r="L66" s="27">
        <v>6.1380061380060003</v>
      </c>
      <c r="M66" s="14"/>
      <c r="N66" s="14"/>
      <c r="O66" s="14"/>
      <c r="P66" s="14"/>
    </row>
    <row r="67" spans="2:16" x14ac:dyDescent="0.2">
      <c r="B67" s="37" t="s">
        <v>98</v>
      </c>
      <c r="C67" s="38">
        <v>2</v>
      </c>
      <c r="D67" s="38">
        <v>21</v>
      </c>
      <c r="E67">
        <v>15699.03</v>
      </c>
      <c r="F67" s="26" t="s">
        <v>72</v>
      </c>
      <c r="G67" s="27">
        <v>6.1380061380060003</v>
      </c>
      <c r="H67" s="14"/>
      <c r="I67" s="14"/>
      <c r="J67" s="14"/>
      <c r="K67" s="14"/>
      <c r="L67" s="27">
        <v>6.1380061380060003</v>
      </c>
      <c r="M67" s="14"/>
      <c r="N67" s="14"/>
      <c r="O67" s="14"/>
      <c r="P67" s="14"/>
    </row>
    <row r="68" spans="2:16" x14ac:dyDescent="0.2">
      <c r="B68" s="37" t="s">
        <v>99</v>
      </c>
      <c r="C68" s="38">
        <v>2</v>
      </c>
      <c r="D68" s="38">
        <v>22</v>
      </c>
      <c r="E68">
        <v>409.11</v>
      </c>
      <c r="F68" s="14" t="s">
        <v>75</v>
      </c>
      <c r="G68" s="14"/>
      <c r="H68" s="14"/>
      <c r="I68" s="14"/>
      <c r="J68" s="14"/>
      <c r="K68" s="25">
        <v>0.17325017325020001</v>
      </c>
      <c r="L68" s="27">
        <v>0.17325017325020001</v>
      </c>
      <c r="M68" s="14"/>
      <c r="N68" s="14"/>
      <c r="O68" s="14"/>
      <c r="P68" s="28">
        <v>6.1380061380060003</v>
      </c>
    </row>
    <row r="69" spans="2:16" x14ac:dyDescent="0.2">
      <c r="B69" s="37" t="s">
        <v>100</v>
      </c>
      <c r="C69" s="38">
        <v>2</v>
      </c>
      <c r="D69" s="38">
        <v>23</v>
      </c>
      <c r="E69">
        <v>286.84800000000001</v>
      </c>
      <c r="F69" s="14" t="s">
        <v>75</v>
      </c>
      <c r="G69" s="14"/>
      <c r="H69" s="14"/>
      <c r="I69" s="14"/>
      <c r="J69" s="14"/>
      <c r="K69" s="25">
        <v>0.17325017325020001</v>
      </c>
      <c r="L69" s="27">
        <v>0.17325017325020001</v>
      </c>
      <c r="M69" s="14"/>
      <c r="N69" s="14"/>
      <c r="O69" s="14"/>
      <c r="P69" s="28">
        <v>6.1380061380060003</v>
      </c>
    </row>
    <row r="70" spans="2:16" x14ac:dyDescent="0.2">
      <c r="B70" s="37" t="s">
        <v>101</v>
      </c>
      <c r="C70" s="38">
        <v>2</v>
      </c>
      <c r="D70" s="38">
        <v>24</v>
      </c>
      <c r="E70">
        <v>18.809999999999999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37" t="s">
        <v>102</v>
      </c>
      <c r="C71" s="38">
        <v>3</v>
      </c>
      <c r="D71" s="38">
        <v>1</v>
      </c>
      <c r="E71">
        <v>18496.97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37" t="s">
        <v>103</v>
      </c>
      <c r="C72" s="38">
        <v>3</v>
      </c>
      <c r="D72" s="38">
        <v>2</v>
      </c>
      <c r="E72">
        <v>19345.75</v>
      </c>
      <c r="F72" s="16" t="s">
        <v>47</v>
      </c>
      <c r="G72" s="17">
        <v>49.005049005049997</v>
      </c>
      <c r="H72" s="17">
        <v>49.005049005049997</v>
      </c>
      <c r="I72" s="14"/>
      <c r="J72" s="14"/>
      <c r="K72" s="14"/>
      <c r="L72" s="14"/>
      <c r="M72" s="14"/>
      <c r="N72" s="14"/>
      <c r="O72" s="14"/>
      <c r="P72" s="14"/>
    </row>
    <row r="73" spans="2:16" x14ac:dyDescent="0.2">
      <c r="B73" s="37" t="s">
        <v>104</v>
      </c>
      <c r="C73" s="38">
        <v>3</v>
      </c>
      <c r="D73" s="38">
        <v>3</v>
      </c>
      <c r="E73">
        <v>27925.32</v>
      </c>
      <c r="F73" s="16" t="s">
        <v>47</v>
      </c>
      <c r="G73" s="17">
        <v>49.005049005049997</v>
      </c>
      <c r="H73" s="17">
        <v>49.005049005049997</v>
      </c>
      <c r="I73" s="14"/>
      <c r="J73" s="14"/>
      <c r="K73" s="14"/>
      <c r="L73" s="14"/>
      <c r="M73" s="14"/>
      <c r="N73" s="14"/>
      <c r="O73" s="14"/>
      <c r="P73" s="14"/>
    </row>
    <row r="74" spans="2:16" x14ac:dyDescent="0.2">
      <c r="B74" s="37" t="s">
        <v>105</v>
      </c>
      <c r="C74" s="38">
        <v>3</v>
      </c>
      <c r="D74" s="38">
        <v>4</v>
      </c>
      <c r="E74">
        <v>65610.509999999995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37" t="s">
        <v>106</v>
      </c>
      <c r="C75" s="38">
        <v>3</v>
      </c>
      <c r="D75" s="38">
        <v>5</v>
      </c>
      <c r="E75">
        <v>37189.08</v>
      </c>
      <c r="F75" s="18" t="s">
        <v>51</v>
      </c>
      <c r="G75" s="19">
        <v>22.727863061379999</v>
      </c>
      <c r="H75" s="14"/>
      <c r="I75" s="19">
        <v>22.727863061379999</v>
      </c>
      <c r="J75" s="14"/>
      <c r="K75" s="14"/>
      <c r="L75" s="14"/>
      <c r="M75" s="14"/>
      <c r="N75" s="14"/>
      <c r="O75" s="14"/>
      <c r="P75" s="14"/>
    </row>
    <row r="76" spans="2:16" x14ac:dyDescent="0.2">
      <c r="B76" s="37" t="s">
        <v>107</v>
      </c>
      <c r="C76" s="38">
        <v>3</v>
      </c>
      <c r="D76" s="38">
        <v>6</v>
      </c>
      <c r="E76">
        <v>48594.8</v>
      </c>
      <c r="F76" s="18" t="s">
        <v>51</v>
      </c>
      <c r="G76" s="19">
        <v>22.727863061379999</v>
      </c>
      <c r="H76" s="14"/>
      <c r="I76" s="19">
        <v>22.727863061379999</v>
      </c>
      <c r="J76" s="14"/>
      <c r="K76" s="14"/>
      <c r="L76" s="14"/>
      <c r="M76" s="14"/>
      <c r="N76" s="14"/>
      <c r="O76" s="14"/>
      <c r="P76" s="14"/>
    </row>
    <row r="77" spans="2:16" x14ac:dyDescent="0.2">
      <c r="B77" s="37" t="s">
        <v>108</v>
      </c>
      <c r="C77" s="38">
        <v>3</v>
      </c>
      <c r="D77" s="38">
        <v>7</v>
      </c>
      <c r="E77">
        <v>1255.546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37" t="s">
        <v>109</v>
      </c>
      <c r="C78" s="38">
        <v>3</v>
      </c>
      <c r="D78" s="38">
        <v>8</v>
      </c>
      <c r="E78">
        <v>818.221</v>
      </c>
      <c r="F78" s="20" t="s">
        <v>55</v>
      </c>
      <c r="G78" s="21">
        <v>0.1980001980002</v>
      </c>
      <c r="H78" s="14"/>
      <c r="I78" s="14"/>
      <c r="J78" s="21">
        <v>0.1980001980002</v>
      </c>
      <c r="K78" s="14"/>
      <c r="L78" s="14"/>
      <c r="M78" s="14"/>
      <c r="N78" s="14"/>
      <c r="O78" s="14"/>
      <c r="P78" s="14"/>
    </row>
    <row r="79" spans="2:16" x14ac:dyDescent="0.2">
      <c r="B79" s="37" t="s">
        <v>110</v>
      </c>
      <c r="C79" s="38">
        <v>3</v>
      </c>
      <c r="D79" s="38">
        <v>9</v>
      </c>
      <c r="E79">
        <v>700.66</v>
      </c>
      <c r="F79" s="20" t="s">
        <v>55</v>
      </c>
      <c r="G79" s="21">
        <v>0.1980001980002</v>
      </c>
      <c r="H79" s="14"/>
      <c r="I79" s="14"/>
      <c r="J79" s="21">
        <v>0.1980001980002</v>
      </c>
      <c r="K79" s="14"/>
      <c r="L79" s="14"/>
      <c r="M79" s="14"/>
      <c r="N79" s="14"/>
      <c r="O79" s="14"/>
      <c r="P79" s="14"/>
    </row>
    <row r="80" spans="2:16" x14ac:dyDescent="0.2">
      <c r="B80" s="37" t="s">
        <v>111</v>
      </c>
      <c r="C80" s="38">
        <v>3</v>
      </c>
      <c r="D80" s="38">
        <v>10</v>
      </c>
      <c r="E80">
        <v>23613.200000000001</v>
      </c>
      <c r="F80" s="14" t="s">
        <v>59</v>
      </c>
      <c r="G80" s="14"/>
      <c r="H80" s="17">
        <v>48.851350877889999</v>
      </c>
      <c r="I80" s="19">
        <v>22.753456120429998</v>
      </c>
      <c r="J80" s="14"/>
      <c r="K80" s="14"/>
      <c r="L80" s="14"/>
      <c r="M80" s="14"/>
      <c r="N80" s="14"/>
      <c r="O80" s="14"/>
      <c r="P80" s="14"/>
    </row>
    <row r="81" spans="2:16" x14ac:dyDescent="0.2">
      <c r="B81" s="37" t="s">
        <v>112</v>
      </c>
      <c r="C81" s="38">
        <v>3</v>
      </c>
      <c r="D81" s="38">
        <v>11</v>
      </c>
      <c r="E81">
        <v>21358.39</v>
      </c>
      <c r="F81" s="14" t="s">
        <v>59</v>
      </c>
      <c r="G81" s="14"/>
      <c r="H81" s="17">
        <v>48.851350877889999</v>
      </c>
      <c r="I81" s="19">
        <v>22.753456120429998</v>
      </c>
      <c r="J81" s="14"/>
      <c r="K81" s="14"/>
      <c r="L81" s="14"/>
      <c r="M81" s="14"/>
      <c r="N81" s="14"/>
      <c r="O81" s="14"/>
      <c r="P81" s="14"/>
    </row>
    <row r="82" spans="2:16" x14ac:dyDescent="0.2">
      <c r="B82" s="37" t="s">
        <v>113</v>
      </c>
      <c r="C82" s="38">
        <v>3</v>
      </c>
      <c r="D82" s="38">
        <v>12</v>
      </c>
      <c r="E82">
        <v>3409.2539999999999</v>
      </c>
      <c r="F82" s="14" t="s">
        <v>59</v>
      </c>
      <c r="G82" s="14"/>
      <c r="H82" s="17">
        <v>49.005049005049997</v>
      </c>
      <c r="I82" s="14"/>
      <c r="J82" s="21">
        <v>0.1980001980002</v>
      </c>
      <c r="K82" s="14"/>
      <c r="L82" s="14"/>
      <c r="M82" s="14"/>
      <c r="N82" s="14"/>
      <c r="O82" s="14"/>
      <c r="P82" s="14"/>
    </row>
    <row r="83" spans="2:16" x14ac:dyDescent="0.2">
      <c r="B83" s="37" t="s">
        <v>114</v>
      </c>
      <c r="C83" s="38">
        <v>3</v>
      </c>
      <c r="D83" s="38">
        <v>13</v>
      </c>
      <c r="E83">
        <v>7079.4920000000002</v>
      </c>
      <c r="F83" s="14" t="s">
        <v>59</v>
      </c>
      <c r="G83" s="14"/>
      <c r="H83" s="17">
        <v>49.005049005049997</v>
      </c>
      <c r="I83" s="14"/>
      <c r="J83" s="21">
        <v>0.1980001980002</v>
      </c>
      <c r="K83" s="14"/>
      <c r="L83" s="14"/>
      <c r="M83" s="14"/>
      <c r="N83" s="14"/>
      <c r="O83" s="14"/>
      <c r="P83" s="14"/>
    </row>
    <row r="84" spans="2:16" x14ac:dyDescent="0.2">
      <c r="B84" s="37" t="s">
        <v>115</v>
      </c>
      <c r="C84" s="38">
        <v>3</v>
      </c>
      <c r="D84" s="38">
        <v>14</v>
      </c>
      <c r="E84">
        <v>27020.1</v>
      </c>
      <c r="F84" s="22" t="s">
        <v>64</v>
      </c>
      <c r="G84" s="23">
        <v>9.9990099990099992</v>
      </c>
      <c r="H84" s="14"/>
      <c r="I84" s="14"/>
      <c r="J84" s="14"/>
      <c r="K84" s="14"/>
      <c r="L84" s="14"/>
      <c r="M84" s="14"/>
      <c r="N84" s="14"/>
      <c r="O84" s="23">
        <v>9.9990099990099992</v>
      </c>
      <c r="P84" s="14"/>
    </row>
    <row r="85" spans="2:16" x14ac:dyDescent="0.2">
      <c r="B85" s="37" t="s">
        <v>116</v>
      </c>
      <c r="C85" s="38">
        <v>3</v>
      </c>
      <c r="D85" s="38">
        <v>15</v>
      </c>
      <c r="E85">
        <v>22705.63</v>
      </c>
      <c r="F85" s="22" t="s">
        <v>64</v>
      </c>
      <c r="G85" s="23">
        <v>9.9990099990099992</v>
      </c>
      <c r="H85" s="14"/>
      <c r="I85" s="14"/>
      <c r="J85" s="14"/>
      <c r="K85" s="14"/>
      <c r="L85" s="14"/>
      <c r="M85" s="14"/>
      <c r="N85" s="14"/>
      <c r="O85" s="23">
        <v>9.9990099990099992</v>
      </c>
      <c r="P85" s="14"/>
    </row>
    <row r="86" spans="2:16" x14ac:dyDescent="0.2">
      <c r="B86" s="37" t="s">
        <v>117</v>
      </c>
      <c r="C86" s="38">
        <v>3</v>
      </c>
      <c r="D86" s="38">
        <v>16</v>
      </c>
      <c r="E86">
        <v>43520.89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2:16" x14ac:dyDescent="0.2">
      <c r="B87" s="37" t="s">
        <v>118</v>
      </c>
      <c r="C87" s="38">
        <v>3</v>
      </c>
      <c r="D87" s="38">
        <v>17</v>
      </c>
      <c r="E87">
        <v>74469.86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2:16" x14ac:dyDescent="0.2">
      <c r="B88" s="37" t="s">
        <v>119</v>
      </c>
      <c r="C88" s="38">
        <v>3</v>
      </c>
      <c r="D88" s="38">
        <v>18</v>
      </c>
      <c r="E88">
        <v>40734.71</v>
      </c>
      <c r="F88" s="24" t="s">
        <v>69</v>
      </c>
      <c r="G88" s="25">
        <v>1.8810018810019999</v>
      </c>
      <c r="H88" s="14"/>
      <c r="I88" s="14"/>
      <c r="J88" s="14"/>
      <c r="K88" s="25">
        <v>1.8810018810019999</v>
      </c>
      <c r="L88" s="14"/>
      <c r="M88" s="14"/>
      <c r="N88" s="14"/>
      <c r="O88" s="14"/>
      <c r="P88" s="14"/>
    </row>
    <row r="89" spans="2:16" x14ac:dyDescent="0.2">
      <c r="B89" s="37" t="s">
        <v>120</v>
      </c>
      <c r="C89" s="38">
        <v>3</v>
      </c>
      <c r="D89" s="38">
        <v>19</v>
      </c>
      <c r="E89">
        <v>23667.279999999999</v>
      </c>
      <c r="F89" s="24" t="s">
        <v>69</v>
      </c>
      <c r="G89" s="25">
        <v>1.8810018810019999</v>
      </c>
      <c r="H89" s="14"/>
      <c r="I89" s="14"/>
      <c r="J89" s="14"/>
      <c r="K89" s="25">
        <v>1.8810018810019999</v>
      </c>
      <c r="L89" s="14"/>
      <c r="M89" s="14"/>
      <c r="N89" s="14"/>
      <c r="O89" s="14"/>
      <c r="P89" s="14"/>
    </row>
    <row r="90" spans="2:16" x14ac:dyDescent="0.2">
      <c r="B90" s="37" t="s">
        <v>121</v>
      </c>
      <c r="C90" s="38">
        <v>3</v>
      </c>
      <c r="D90" s="38">
        <v>20</v>
      </c>
      <c r="E90">
        <v>14528.12</v>
      </c>
      <c r="F90" s="26" t="s">
        <v>72</v>
      </c>
      <c r="G90" s="27">
        <v>1.8810018810019999</v>
      </c>
      <c r="H90" s="14"/>
      <c r="I90" s="14"/>
      <c r="J90" s="14"/>
      <c r="K90" s="14"/>
      <c r="L90" s="27">
        <v>1.8810018810019999</v>
      </c>
      <c r="M90" s="14"/>
      <c r="N90" s="14"/>
      <c r="O90" s="14"/>
      <c r="P90" s="14"/>
    </row>
    <row r="91" spans="2:16" x14ac:dyDescent="0.2">
      <c r="B91" s="37" t="s">
        <v>122</v>
      </c>
      <c r="C91" s="38">
        <v>3</v>
      </c>
      <c r="D91" s="38">
        <v>21</v>
      </c>
      <c r="E91">
        <v>11412.77</v>
      </c>
      <c r="F91" s="26" t="s">
        <v>72</v>
      </c>
      <c r="G91" s="27">
        <v>1.8810018810019999</v>
      </c>
      <c r="H91" s="14"/>
      <c r="I91" s="14"/>
      <c r="J91" s="14"/>
      <c r="K91" s="14"/>
      <c r="L91" s="27">
        <v>1.8810018810019999</v>
      </c>
      <c r="M91" s="14"/>
      <c r="N91" s="14"/>
      <c r="O91" s="14"/>
      <c r="P91" s="14"/>
    </row>
    <row r="92" spans="2:16" x14ac:dyDescent="0.2">
      <c r="B92" s="37" t="s">
        <v>123</v>
      </c>
      <c r="C92" s="38">
        <v>3</v>
      </c>
      <c r="D92" s="38">
        <v>22</v>
      </c>
      <c r="E92">
        <v>719.47</v>
      </c>
      <c r="F92" s="14" t="s">
        <v>75</v>
      </c>
      <c r="G92" s="14"/>
      <c r="H92" s="14"/>
      <c r="I92" s="14"/>
      <c r="J92" s="14"/>
      <c r="K92" s="25">
        <v>0.17325017325020001</v>
      </c>
      <c r="L92" s="27">
        <v>0.17325017325020001</v>
      </c>
      <c r="M92" s="14"/>
      <c r="N92" s="14"/>
      <c r="O92" s="14"/>
      <c r="P92" s="28">
        <v>1.8810018810019999</v>
      </c>
    </row>
    <row r="93" spans="2:16" x14ac:dyDescent="0.2">
      <c r="B93" s="37" t="s">
        <v>124</v>
      </c>
      <c r="C93" s="38">
        <v>3</v>
      </c>
      <c r="D93" s="38">
        <v>23</v>
      </c>
      <c r="E93">
        <v>590.154</v>
      </c>
      <c r="F93" s="14" t="s">
        <v>75</v>
      </c>
      <c r="G93" s="14"/>
      <c r="H93" s="14"/>
      <c r="I93" s="14"/>
      <c r="J93" s="14"/>
      <c r="K93" s="25">
        <v>0.17325017325020001</v>
      </c>
      <c r="L93" s="27">
        <v>0.17325017325020001</v>
      </c>
      <c r="M93" s="14"/>
      <c r="N93" s="14"/>
      <c r="O93" s="14"/>
      <c r="P93" s="28">
        <v>1.8810018810019999</v>
      </c>
    </row>
    <row r="94" spans="2:16" x14ac:dyDescent="0.2">
      <c r="B94" s="37" t="s">
        <v>125</v>
      </c>
      <c r="C94" s="38">
        <v>3</v>
      </c>
      <c r="D94" s="38">
        <v>24</v>
      </c>
      <c r="E94">
        <v>14.106999999999999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37" t="s">
        <v>126</v>
      </c>
      <c r="C95" s="38">
        <v>4</v>
      </c>
      <c r="D95" s="38">
        <v>1</v>
      </c>
      <c r="E95">
        <v>33347.21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37" t="s">
        <v>127</v>
      </c>
      <c r="C96" s="38">
        <v>4</v>
      </c>
      <c r="D96" s="38">
        <v>2</v>
      </c>
      <c r="E96">
        <v>18496.97</v>
      </c>
      <c r="F96" s="16" t="s">
        <v>47</v>
      </c>
      <c r="G96" s="17">
        <v>10.89001089001</v>
      </c>
      <c r="H96" s="17">
        <v>10.89001089001</v>
      </c>
      <c r="I96" s="14"/>
      <c r="J96" s="14"/>
      <c r="K96" s="14"/>
      <c r="L96" s="14"/>
      <c r="M96" s="14"/>
      <c r="N96" s="14"/>
      <c r="O96" s="14"/>
      <c r="P96" s="14"/>
    </row>
    <row r="97" spans="2:16" x14ac:dyDescent="0.2">
      <c r="B97" s="37" t="s">
        <v>128</v>
      </c>
      <c r="C97" s="38">
        <v>4</v>
      </c>
      <c r="D97" s="38">
        <v>3</v>
      </c>
      <c r="E97">
        <v>23655.52</v>
      </c>
      <c r="F97" s="16" t="s">
        <v>47</v>
      </c>
      <c r="G97" s="17">
        <v>10.89001089001</v>
      </c>
      <c r="H97" s="17">
        <v>10.89001089001</v>
      </c>
      <c r="I97" s="14"/>
      <c r="J97" s="14"/>
      <c r="K97" s="14"/>
      <c r="L97" s="14"/>
      <c r="M97" s="14"/>
      <c r="N97" s="14"/>
      <c r="O97" s="14"/>
      <c r="P97" s="14"/>
    </row>
    <row r="98" spans="2:16" x14ac:dyDescent="0.2">
      <c r="B98" s="37" t="s">
        <v>129</v>
      </c>
      <c r="C98" s="38">
        <v>4</v>
      </c>
      <c r="D98" s="38">
        <v>4</v>
      </c>
      <c r="E98">
        <v>51914.71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37" t="s">
        <v>130</v>
      </c>
      <c r="C99" s="38">
        <v>4</v>
      </c>
      <c r="D99" s="38">
        <v>5</v>
      </c>
      <c r="E99">
        <v>50576.87</v>
      </c>
      <c r="F99" s="18" t="s">
        <v>51</v>
      </c>
      <c r="G99" s="19">
        <v>4.8051529543260001</v>
      </c>
      <c r="H99" s="14"/>
      <c r="I99" s="19">
        <v>4.8051529543260001</v>
      </c>
      <c r="J99" s="14"/>
      <c r="K99" s="14"/>
      <c r="L99" s="14"/>
      <c r="M99" s="14"/>
      <c r="N99" s="14"/>
      <c r="O99" s="14"/>
      <c r="P99" s="14"/>
    </row>
    <row r="100" spans="2:16" x14ac:dyDescent="0.2">
      <c r="B100" s="37" t="s">
        <v>131</v>
      </c>
      <c r="C100" s="38">
        <v>4</v>
      </c>
      <c r="D100" s="38">
        <v>6</v>
      </c>
      <c r="E100">
        <v>51531.46</v>
      </c>
      <c r="F100" s="18" t="s">
        <v>51</v>
      </c>
      <c r="G100" s="19">
        <v>4.8051529543260001</v>
      </c>
      <c r="H100" s="14"/>
      <c r="I100" s="19">
        <v>4.8051529543260001</v>
      </c>
      <c r="J100" s="14"/>
      <c r="K100" s="14"/>
      <c r="L100" s="14"/>
      <c r="M100" s="14"/>
      <c r="N100" s="14"/>
      <c r="O100" s="14"/>
      <c r="P100" s="14"/>
    </row>
    <row r="101" spans="2:16" x14ac:dyDescent="0.2">
      <c r="B101" s="37" t="s">
        <v>132</v>
      </c>
      <c r="C101" s="38">
        <v>4</v>
      </c>
      <c r="D101" s="38">
        <v>7</v>
      </c>
      <c r="E101">
        <v>837.03099999999995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37" t="s">
        <v>133</v>
      </c>
      <c r="C102" s="38">
        <v>4</v>
      </c>
      <c r="D102" s="38">
        <v>8</v>
      </c>
      <c r="E102">
        <v>728.875</v>
      </c>
      <c r="F102" s="20" t="s">
        <v>55</v>
      </c>
      <c r="G102" s="21">
        <v>6.4350064350059993E-2</v>
      </c>
      <c r="H102" s="14"/>
      <c r="I102" s="14"/>
      <c r="J102" s="21">
        <v>6.4350064350059993E-2</v>
      </c>
      <c r="K102" s="14"/>
      <c r="L102" s="14"/>
      <c r="M102" s="14"/>
      <c r="N102" s="14"/>
      <c r="O102" s="14"/>
      <c r="P102" s="14"/>
    </row>
    <row r="103" spans="2:16" x14ac:dyDescent="0.2">
      <c r="B103" s="37" t="s">
        <v>134</v>
      </c>
      <c r="C103" s="38">
        <v>4</v>
      </c>
      <c r="D103" s="38">
        <v>9</v>
      </c>
      <c r="E103">
        <v>580.74900000000002</v>
      </c>
      <c r="F103" s="20" t="s">
        <v>55</v>
      </c>
      <c r="G103" s="21">
        <v>6.4350064350059993E-2</v>
      </c>
      <c r="H103" s="14"/>
      <c r="I103" s="14"/>
      <c r="J103" s="21">
        <v>6.4350064350059993E-2</v>
      </c>
      <c r="K103" s="14"/>
      <c r="L103" s="14"/>
      <c r="M103" s="14"/>
      <c r="N103" s="14"/>
      <c r="O103" s="14"/>
      <c r="P103" s="14"/>
    </row>
    <row r="104" spans="2:16" x14ac:dyDescent="0.2">
      <c r="B104" s="37" t="s">
        <v>135</v>
      </c>
      <c r="C104" s="38">
        <v>4</v>
      </c>
      <c r="D104" s="38">
        <v>10</v>
      </c>
      <c r="E104">
        <v>20448.47</v>
      </c>
      <c r="F104" s="14" t="s">
        <v>59</v>
      </c>
      <c r="G104" s="14"/>
      <c r="H104" s="17">
        <v>10.80339220202</v>
      </c>
      <c r="I104" s="19">
        <v>4.8662236179520004</v>
      </c>
      <c r="J104" s="14"/>
      <c r="K104" s="14"/>
      <c r="L104" s="14"/>
      <c r="M104" s="14"/>
      <c r="N104" s="14"/>
      <c r="O104" s="14"/>
      <c r="P104" s="14"/>
    </row>
    <row r="105" spans="2:16" x14ac:dyDescent="0.2">
      <c r="B105" s="37" t="s">
        <v>136</v>
      </c>
      <c r="C105" s="38">
        <v>4</v>
      </c>
      <c r="D105" s="38">
        <v>11</v>
      </c>
      <c r="E105">
        <v>19877.13</v>
      </c>
      <c r="F105" s="14" t="s">
        <v>59</v>
      </c>
      <c r="G105" s="14"/>
      <c r="H105" s="17">
        <v>10.80339220202</v>
      </c>
      <c r="I105" s="19">
        <v>4.8662236179520004</v>
      </c>
      <c r="J105" s="14"/>
      <c r="K105" s="14"/>
      <c r="L105" s="14"/>
      <c r="M105" s="14"/>
      <c r="N105" s="14"/>
      <c r="O105" s="14"/>
      <c r="P105" s="14"/>
    </row>
    <row r="106" spans="2:16" x14ac:dyDescent="0.2">
      <c r="B106" s="37" t="s">
        <v>137</v>
      </c>
      <c r="C106" s="38">
        <v>4</v>
      </c>
      <c r="D106" s="38">
        <v>12</v>
      </c>
      <c r="E106">
        <v>3858.335</v>
      </c>
      <c r="F106" s="14" t="s">
        <v>59</v>
      </c>
      <c r="G106" s="14"/>
      <c r="H106" s="17">
        <v>10.89001089001</v>
      </c>
      <c r="I106" s="14"/>
      <c r="J106" s="21">
        <v>6.4350064350059993E-2</v>
      </c>
      <c r="K106" s="14"/>
      <c r="L106" s="14"/>
      <c r="M106" s="14"/>
      <c r="N106" s="14"/>
      <c r="O106" s="14"/>
      <c r="P106" s="14"/>
    </row>
    <row r="107" spans="2:16" x14ac:dyDescent="0.2">
      <c r="B107" s="37" t="s">
        <v>138</v>
      </c>
      <c r="C107" s="38">
        <v>4</v>
      </c>
      <c r="D107" s="38">
        <v>13</v>
      </c>
      <c r="E107">
        <v>4765.902</v>
      </c>
      <c r="F107" s="14" t="s">
        <v>59</v>
      </c>
      <c r="G107" s="14"/>
      <c r="H107" s="17">
        <v>10.89001089001</v>
      </c>
      <c r="I107" s="14"/>
      <c r="J107" s="21">
        <v>6.4350064350059993E-2</v>
      </c>
      <c r="K107" s="14"/>
      <c r="L107" s="14"/>
      <c r="M107" s="14"/>
      <c r="N107" s="14"/>
      <c r="O107" s="14"/>
      <c r="P107" s="14"/>
    </row>
    <row r="108" spans="2:16" x14ac:dyDescent="0.2">
      <c r="B108" s="37" t="s">
        <v>139</v>
      </c>
      <c r="C108" s="38">
        <v>4</v>
      </c>
      <c r="D108" s="38">
        <v>14</v>
      </c>
      <c r="E108">
        <v>1267.3019999999999</v>
      </c>
      <c r="F108" s="22" t="s">
        <v>64</v>
      </c>
      <c r="G108" s="23">
        <v>9.9990099990099992</v>
      </c>
      <c r="H108" s="14"/>
      <c r="I108" s="14"/>
      <c r="J108" s="14"/>
      <c r="K108" s="14"/>
      <c r="L108" s="14"/>
      <c r="M108" s="14"/>
      <c r="N108" s="14"/>
      <c r="O108" s="23">
        <v>9.9990099990099992</v>
      </c>
      <c r="P108" s="14"/>
    </row>
    <row r="109" spans="2:16" x14ac:dyDescent="0.2">
      <c r="B109" s="37" t="s">
        <v>140</v>
      </c>
      <c r="C109" s="38">
        <v>4</v>
      </c>
      <c r="D109" s="38">
        <v>15</v>
      </c>
      <c r="E109">
        <v>1493.018</v>
      </c>
      <c r="F109" s="22" t="s">
        <v>64</v>
      </c>
      <c r="G109" s="23">
        <v>9.9990099990099992</v>
      </c>
      <c r="H109" s="14"/>
      <c r="I109" s="14"/>
      <c r="J109" s="14"/>
      <c r="K109" s="14"/>
      <c r="L109" s="14"/>
      <c r="M109" s="14"/>
      <c r="N109" s="14"/>
      <c r="O109" s="23">
        <v>9.9990099990099992</v>
      </c>
      <c r="P109" s="14"/>
    </row>
    <row r="110" spans="2:16" x14ac:dyDescent="0.2">
      <c r="B110" s="37" t="s">
        <v>141</v>
      </c>
      <c r="C110" s="38">
        <v>4</v>
      </c>
      <c r="D110" s="38">
        <v>16</v>
      </c>
      <c r="E110">
        <v>59365.69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2:16" x14ac:dyDescent="0.2">
      <c r="B111" s="37" t="s">
        <v>142</v>
      </c>
      <c r="C111" s="38">
        <v>4</v>
      </c>
      <c r="D111" s="38">
        <v>17</v>
      </c>
      <c r="E111">
        <v>51870.04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2:16" x14ac:dyDescent="0.2">
      <c r="B112" s="37" t="s">
        <v>143</v>
      </c>
      <c r="C112" s="38">
        <v>4</v>
      </c>
      <c r="D112" s="38">
        <v>18</v>
      </c>
      <c r="E112">
        <v>37847.42</v>
      </c>
      <c r="F112" s="24" t="s">
        <v>69</v>
      </c>
      <c r="G112" s="25">
        <v>0.5742005742006</v>
      </c>
      <c r="H112" s="14"/>
      <c r="I112" s="14"/>
      <c r="J112" s="14"/>
      <c r="K112" s="25">
        <v>0.5742005742006</v>
      </c>
      <c r="L112" s="14"/>
      <c r="M112" s="14"/>
      <c r="N112" s="14"/>
      <c r="O112" s="14"/>
      <c r="P112" s="14"/>
    </row>
    <row r="113" spans="2:16" x14ac:dyDescent="0.2">
      <c r="B113" s="37" t="s">
        <v>144</v>
      </c>
      <c r="C113" s="38">
        <v>4</v>
      </c>
      <c r="D113" s="38">
        <v>19</v>
      </c>
      <c r="E113">
        <v>34583.94</v>
      </c>
      <c r="F113" s="24" t="s">
        <v>69</v>
      </c>
      <c r="G113" s="25">
        <v>0.5742005742006</v>
      </c>
      <c r="H113" s="14"/>
      <c r="I113" s="14"/>
      <c r="J113" s="14"/>
      <c r="K113" s="25">
        <v>0.5742005742006</v>
      </c>
      <c r="L113" s="14"/>
      <c r="M113" s="14"/>
      <c r="N113" s="14"/>
      <c r="O113" s="14"/>
      <c r="P113" s="14"/>
    </row>
    <row r="114" spans="2:16" x14ac:dyDescent="0.2">
      <c r="B114" s="37" t="s">
        <v>145</v>
      </c>
      <c r="C114" s="38">
        <v>4</v>
      </c>
      <c r="D114" s="38">
        <v>20</v>
      </c>
      <c r="E114">
        <v>21435.98</v>
      </c>
      <c r="F114" s="26" t="s">
        <v>72</v>
      </c>
      <c r="G114" s="27">
        <v>0.5742005742006</v>
      </c>
      <c r="H114" s="14"/>
      <c r="I114" s="14"/>
      <c r="J114" s="14"/>
      <c r="K114" s="14"/>
      <c r="L114" s="27">
        <v>0.5742005742006</v>
      </c>
      <c r="M114" s="14"/>
      <c r="N114" s="14"/>
      <c r="O114" s="14"/>
      <c r="P114" s="14"/>
    </row>
    <row r="115" spans="2:16" x14ac:dyDescent="0.2">
      <c r="B115" s="37" t="s">
        <v>146</v>
      </c>
      <c r="C115" s="38">
        <v>4</v>
      </c>
      <c r="D115" s="38">
        <v>21</v>
      </c>
      <c r="E115">
        <v>20286.240000000002</v>
      </c>
      <c r="F115" s="26" t="s">
        <v>72</v>
      </c>
      <c r="G115" s="27">
        <v>0.5742005742006</v>
      </c>
      <c r="H115" s="14"/>
      <c r="I115" s="14"/>
      <c r="J115" s="14"/>
      <c r="K115" s="14"/>
      <c r="L115" s="27">
        <v>0.5742005742006</v>
      </c>
      <c r="M115" s="14"/>
      <c r="N115" s="14"/>
      <c r="O115" s="14"/>
      <c r="P115" s="14"/>
    </row>
    <row r="116" spans="2:16" x14ac:dyDescent="0.2">
      <c r="B116" s="37" t="s">
        <v>147</v>
      </c>
      <c r="C116" s="38">
        <v>4</v>
      </c>
      <c r="D116" s="38">
        <v>22</v>
      </c>
      <c r="E116">
        <v>926.37699999999995</v>
      </c>
      <c r="F116" s="14" t="s">
        <v>75</v>
      </c>
      <c r="G116" s="14"/>
      <c r="H116" s="14"/>
      <c r="I116" s="14"/>
      <c r="J116" s="14"/>
      <c r="K116" s="25">
        <v>0.17325017325020001</v>
      </c>
      <c r="L116" s="27">
        <v>0.17325017325020001</v>
      </c>
      <c r="M116" s="14"/>
      <c r="N116" s="14"/>
      <c r="O116" s="14"/>
      <c r="P116" s="28">
        <v>0.5742005742006</v>
      </c>
    </row>
    <row r="117" spans="2:16" x14ac:dyDescent="0.2">
      <c r="B117" s="37" t="s">
        <v>148</v>
      </c>
      <c r="C117" s="38">
        <v>4</v>
      </c>
      <c r="D117" s="38">
        <v>23</v>
      </c>
      <c r="E117">
        <v>841.73299999999995</v>
      </c>
      <c r="F117" s="14" t="s">
        <v>75</v>
      </c>
      <c r="G117" s="14"/>
      <c r="H117" s="14"/>
      <c r="I117" s="14"/>
      <c r="J117" s="14"/>
      <c r="K117" s="25">
        <v>0.17325017325020001</v>
      </c>
      <c r="L117" s="27">
        <v>0.17325017325020001</v>
      </c>
      <c r="M117" s="14"/>
      <c r="N117" s="14"/>
      <c r="O117" s="14"/>
      <c r="P117" s="28">
        <v>0.5742005742006</v>
      </c>
    </row>
    <row r="118" spans="2:16" x14ac:dyDescent="0.2">
      <c r="B118" s="37" t="s">
        <v>149</v>
      </c>
      <c r="C118" s="38">
        <v>4</v>
      </c>
      <c r="D118" s="38">
        <v>24</v>
      </c>
      <c r="E118">
        <v>16.457999999999998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37" t="s">
        <v>150</v>
      </c>
      <c r="C119" s="38">
        <v>5</v>
      </c>
      <c r="D119" s="38">
        <v>1</v>
      </c>
      <c r="E119">
        <v>54752.62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37" t="s">
        <v>151</v>
      </c>
      <c r="C120" s="38">
        <v>5</v>
      </c>
      <c r="D120" s="38">
        <v>2</v>
      </c>
      <c r="E120">
        <v>32886.370000000003</v>
      </c>
      <c r="F120" s="16" t="s">
        <v>47</v>
      </c>
      <c r="G120" s="17">
        <v>2.4007524007519998</v>
      </c>
      <c r="H120" s="17">
        <v>2.4007524007519998</v>
      </c>
      <c r="I120" s="14"/>
      <c r="J120" s="14"/>
      <c r="K120" s="14"/>
      <c r="L120" s="14"/>
      <c r="M120" s="14"/>
      <c r="N120" s="14"/>
      <c r="O120" s="14"/>
      <c r="P120" s="14"/>
    </row>
    <row r="121" spans="2:16" x14ac:dyDescent="0.2">
      <c r="B121" s="37" t="s">
        <v>152</v>
      </c>
      <c r="C121" s="38">
        <v>5</v>
      </c>
      <c r="D121" s="38">
        <v>3</v>
      </c>
      <c r="E121">
        <v>40389.08</v>
      </c>
      <c r="F121" s="16" t="s">
        <v>47</v>
      </c>
      <c r="G121" s="17">
        <v>2.4007524007519998</v>
      </c>
      <c r="H121" s="17">
        <v>2.4007524007519998</v>
      </c>
      <c r="I121" s="14"/>
      <c r="J121" s="14"/>
      <c r="K121" s="14"/>
      <c r="L121" s="14"/>
      <c r="M121" s="14"/>
      <c r="N121" s="14"/>
      <c r="O121" s="14"/>
      <c r="P121" s="14"/>
    </row>
    <row r="122" spans="2:16" x14ac:dyDescent="0.2">
      <c r="B122" s="37" t="s">
        <v>153</v>
      </c>
      <c r="C122" s="38">
        <v>5</v>
      </c>
      <c r="D122" s="38">
        <v>4</v>
      </c>
      <c r="E122">
        <v>44247.41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37" t="s">
        <v>154</v>
      </c>
      <c r="C123" s="38">
        <v>5</v>
      </c>
      <c r="D123" s="38">
        <v>5</v>
      </c>
      <c r="E123">
        <v>46932.5</v>
      </c>
      <c r="F123" s="18" t="s">
        <v>51</v>
      </c>
      <c r="G123" s="19">
        <v>1.0389803438909999</v>
      </c>
      <c r="H123" s="14"/>
      <c r="I123" s="19">
        <v>1.0389803438909999</v>
      </c>
      <c r="J123" s="14"/>
      <c r="K123" s="14"/>
      <c r="L123" s="14"/>
      <c r="M123" s="14"/>
      <c r="N123" s="14"/>
      <c r="O123" s="14"/>
      <c r="P123" s="14"/>
    </row>
    <row r="124" spans="2:16" x14ac:dyDescent="0.2">
      <c r="B124" s="37" t="s">
        <v>155</v>
      </c>
      <c r="C124" s="38">
        <v>5</v>
      </c>
      <c r="D124" s="38">
        <v>6</v>
      </c>
      <c r="E124">
        <v>43532.65</v>
      </c>
      <c r="F124" s="18" t="s">
        <v>51</v>
      </c>
      <c r="G124" s="19">
        <v>1.0389803438909999</v>
      </c>
      <c r="H124" s="14"/>
      <c r="I124" s="19">
        <v>1.0389803438909999</v>
      </c>
      <c r="J124" s="14"/>
      <c r="K124" s="14"/>
      <c r="L124" s="14"/>
      <c r="M124" s="14"/>
      <c r="N124" s="14"/>
      <c r="O124" s="14"/>
      <c r="P124" s="14"/>
    </row>
    <row r="125" spans="2:16" x14ac:dyDescent="0.2">
      <c r="B125" s="37" t="s">
        <v>156</v>
      </c>
      <c r="C125" s="38">
        <v>5</v>
      </c>
      <c r="D125" s="38">
        <v>7</v>
      </c>
      <c r="E125">
        <v>1185.01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37" t="s">
        <v>157</v>
      </c>
      <c r="C126" s="38">
        <v>5</v>
      </c>
      <c r="D126" s="38">
        <v>8</v>
      </c>
      <c r="E126">
        <v>900.51300000000003</v>
      </c>
      <c r="F126" s="20" t="s">
        <v>55</v>
      </c>
      <c r="G126" s="21">
        <v>2.079002079002E-2</v>
      </c>
      <c r="H126" s="14"/>
      <c r="I126" s="14"/>
      <c r="J126" s="21">
        <v>2.079002079002E-2</v>
      </c>
      <c r="K126" s="14"/>
      <c r="L126" s="14"/>
      <c r="M126" s="14"/>
      <c r="N126" s="14"/>
      <c r="O126" s="14"/>
      <c r="P126" s="14"/>
    </row>
    <row r="127" spans="2:16" x14ac:dyDescent="0.2">
      <c r="B127" s="37" t="s">
        <v>158</v>
      </c>
      <c r="C127" s="38">
        <v>5</v>
      </c>
      <c r="D127" s="38">
        <v>9</v>
      </c>
      <c r="E127">
        <v>1232.0340000000001</v>
      </c>
      <c r="F127" s="20" t="s">
        <v>55</v>
      </c>
      <c r="G127" s="21">
        <v>2.079002079002E-2</v>
      </c>
      <c r="H127" s="14"/>
      <c r="I127" s="14"/>
      <c r="J127" s="21">
        <v>2.079002079002E-2</v>
      </c>
      <c r="K127" s="14"/>
      <c r="L127" s="14"/>
      <c r="M127" s="14"/>
      <c r="N127" s="14"/>
      <c r="O127" s="14"/>
      <c r="P127" s="14"/>
    </row>
    <row r="128" spans="2:16" x14ac:dyDescent="0.2">
      <c r="B128" s="37" t="s">
        <v>159</v>
      </c>
      <c r="C128" s="38">
        <v>5</v>
      </c>
      <c r="D128" s="38">
        <v>10</v>
      </c>
      <c r="E128">
        <v>31891.81</v>
      </c>
      <c r="F128" s="14" t="s">
        <v>59</v>
      </c>
      <c r="G128" s="14"/>
      <c r="H128" s="17">
        <v>2.3955895171439998</v>
      </c>
      <c r="I128" s="19">
        <v>1.052180493804</v>
      </c>
      <c r="J128" s="14"/>
      <c r="K128" s="14"/>
      <c r="L128" s="14"/>
      <c r="M128" s="14"/>
      <c r="N128" s="14"/>
      <c r="O128" s="14"/>
      <c r="P128" s="14"/>
    </row>
    <row r="129" spans="2:16" x14ac:dyDescent="0.2">
      <c r="B129" s="37" t="s">
        <v>160</v>
      </c>
      <c r="C129" s="38">
        <v>5</v>
      </c>
      <c r="D129" s="38">
        <v>11</v>
      </c>
      <c r="E129">
        <v>46194.22</v>
      </c>
      <c r="F129" s="14" t="s">
        <v>59</v>
      </c>
      <c r="G129" s="14"/>
      <c r="H129" s="17">
        <v>2.3955895171439998</v>
      </c>
      <c r="I129" s="19">
        <v>1.052180493804</v>
      </c>
      <c r="J129" s="14"/>
      <c r="K129" s="14"/>
      <c r="L129" s="14"/>
      <c r="M129" s="14"/>
      <c r="N129" s="14"/>
      <c r="O129" s="14"/>
      <c r="P129" s="14"/>
    </row>
    <row r="130" spans="2:16" x14ac:dyDescent="0.2">
      <c r="B130" s="37" t="s">
        <v>161</v>
      </c>
      <c r="C130" s="38">
        <v>5</v>
      </c>
      <c r="D130" s="38">
        <v>12</v>
      </c>
      <c r="E130">
        <v>5932.1019999999999</v>
      </c>
      <c r="F130" s="14" t="s">
        <v>59</v>
      </c>
      <c r="G130" s="14"/>
      <c r="H130" s="17">
        <v>2.4007524007519998</v>
      </c>
      <c r="I130" s="14"/>
      <c r="J130" s="21">
        <v>2.079002079002E-2</v>
      </c>
      <c r="K130" s="14"/>
      <c r="L130" s="14"/>
      <c r="M130" s="14"/>
      <c r="N130" s="14"/>
      <c r="O130" s="14"/>
      <c r="P130" s="14"/>
    </row>
    <row r="131" spans="2:16" x14ac:dyDescent="0.2">
      <c r="B131" s="37" t="s">
        <v>162</v>
      </c>
      <c r="C131" s="38">
        <v>5</v>
      </c>
      <c r="D131" s="38">
        <v>13</v>
      </c>
      <c r="E131">
        <v>5113.8810000000003</v>
      </c>
      <c r="F131" s="14" t="s">
        <v>59</v>
      </c>
      <c r="G131" s="14"/>
      <c r="H131" s="17">
        <v>2.4007524007519998</v>
      </c>
      <c r="I131" s="14"/>
      <c r="J131" s="21">
        <v>2.079002079002E-2</v>
      </c>
      <c r="K131" s="14"/>
      <c r="L131" s="14"/>
      <c r="M131" s="14"/>
      <c r="N131" s="14"/>
      <c r="O131" s="14"/>
      <c r="P131" s="14"/>
    </row>
    <row r="132" spans="2:16" x14ac:dyDescent="0.2">
      <c r="B132" s="37" t="s">
        <v>163</v>
      </c>
      <c r="C132" s="38">
        <v>5</v>
      </c>
      <c r="D132" s="38">
        <v>14</v>
      </c>
      <c r="E132">
        <v>36330.89</v>
      </c>
      <c r="F132" s="22" t="s">
        <v>64</v>
      </c>
      <c r="G132" s="23">
        <v>9.9990099990099992</v>
      </c>
      <c r="H132" s="14"/>
      <c r="I132" s="14"/>
      <c r="J132" s="14"/>
      <c r="K132" s="14"/>
      <c r="L132" s="14"/>
      <c r="M132" s="14"/>
      <c r="N132" s="14"/>
      <c r="O132" s="23">
        <v>9.9990099990099992</v>
      </c>
      <c r="P132" s="14"/>
    </row>
    <row r="133" spans="2:16" x14ac:dyDescent="0.2">
      <c r="B133" s="37" t="s">
        <v>164</v>
      </c>
      <c r="C133" s="38">
        <v>5</v>
      </c>
      <c r="D133" s="38">
        <v>15</v>
      </c>
      <c r="E133">
        <v>59043.58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37" t="s">
        <v>165</v>
      </c>
      <c r="C134" s="38">
        <v>5</v>
      </c>
      <c r="D134" s="38">
        <v>16</v>
      </c>
      <c r="E134">
        <v>75591.39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2:16" x14ac:dyDescent="0.2">
      <c r="B135" s="37" t="s">
        <v>166</v>
      </c>
      <c r="C135" s="38">
        <v>5</v>
      </c>
      <c r="D135" s="38">
        <v>17</v>
      </c>
      <c r="E135">
        <v>59619.62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2:16" x14ac:dyDescent="0.2">
      <c r="B136" s="37" t="s">
        <v>167</v>
      </c>
      <c r="C136" s="38">
        <v>5</v>
      </c>
      <c r="D136" s="38">
        <v>18</v>
      </c>
      <c r="E136">
        <v>63861.2</v>
      </c>
      <c r="F136" s="24" t="s">
        <v>69</v>
      </c>
      <c r="G136" s="25">
        <v>0.17325017325020001</v>
      </c>
      <c r="H136" s="14"/>
      <c r="I136" s="14"/>
      <c r="J136" s="14"/>
      <c r="K136" s="25">
        <v>0.17325017325020001</v>
      </c>
      <c r="L136" s="14"/>
      <c r="M136" s="14"/>
      <c r="N136" s="14"/>
      <c r="O136" s="14"/>
      <c r="P136" s="14"/>
    </row>
    <row r="137" spans="2:16" x14ac:dyDescent="0.2">
      <c r="B137" s="37" t="s">
        <v>168</v>
      </c>
      <c r="C137" s="38">
        <v>5</v>
      </c>
      <c r="D137" s="38">
        <v>19</v>
      </c>
      <c r="E137">
        <v>81046.2</v>
      </c>
      <c r="F137" s="24" t="s">
        <v>69</v>
      </c>
      <c r="G137" s="25">
        <v>0.17325017325020001</v>
      </c>
      <c r="H137" s="14"/>
      <c r="I137" s="14"/>
      <c r="J137" s="14"/>
      <c r="K137" s="25">
        <v>0.17325017325020001</v>
      </c>
      <c r="L137" s="14"/>
      <c r="M137" s="14"/>
      <c r="N137" s="14"/>
      <c r="O137" s="14"/>
      <c r="P137" s="14"/>
    </row>
    <row r="138" spans="2:16" x14ac:dyDescent="0.2">
      <c r="B138" s="37" t="s">
        <v>169</v>
      </c>
      <c r="C138" s="38">
        <v>5</v>
      </c>
      <c r="D138" s="38">
        <v>20</v>
      </c>
      <c r="E138">
        <v>36932.800000000003</v>
      </c>
      <c r="F138" s="26" t="s">
        <v>72</v>
      </c>
      <c r="G138" s="27">
        <v>0.17325017325020001</v>
      </c>
      <c r="H138" s="14"/>
      <c r="I138" s="14"/>
      <c r="J138" s="14"/>
      <c r="K138" s="14"/>
      <c r="L138" s="27">
        <v>0.17325017325020001</v>
      </c>
      <c r="M138" s="14"/>
      <c r="N138" s="14"/>
      <c r="O138" s="14"/>
      <c r="P138" s="14"/>
    </row>
    <row r="139" spans="2:16" x14ac:dyDescent="0.2">
      <c r="B139" s="37" t="s">
        <v>170</v>
      </c>
      <c r="C139" s="38">
        <v>5</v>
      </c>
      <c r="D139" s="38">
        <v>21</v>
      </c>
      <c r="E139">
        <v>37932.07</v>
      </c>
      <c r="F139" s="26" t="s">
        <v>72</v>
      </c>
      <c r="G139" s="27">
        <v>0.17325017325020001</v>
      </c>
      <c r="H139" s="14"/>
      <c r="I139" s="14"/>
      <c r="J139" s="14"/>
      <c r="K139" s="14"/>
      <c r="L139" s="27">
        <v>0.17325017325020001</v>
      </c>
      <c r="M139" s="14"/>
      <c r="N139" s="14"/>
      <c r="O139" s="14"/>
      <c r="P139" s="14"/>
    </row>
    <row r="140" spans="2:16" x14ac:dyDescent="0.2">
      <c r="B140" s="37" t="s">
        <v>171</v>
      </c>
      <c r="C140" s="38">
        <v>5</v>
      </c>
      <c r="D140" s="38">
        <v>22</v>
      </c>
      <c r="E140">
        <v>1674.0609999999999</v>
      </c>
      <c r="F140" s="14" t="s">
        <v>75</v>
      </c>
      <c r="G140" s="14"/>
      <c r="H140" s="14"/>
      <c r="I140" s="14"/>
      <c r="J140" s="14"/>
      <c r="K140" s="25">
        <v>0.17325017325020001</v>
      </c>
      <c r="L140" s="27">
        <v>0.17325017325020001</v>
      </c>
      <c r="M140" s="14"/>
      <c r="N140" s="14"/>
      <c r="O140" s="14"/>
      <c r="P140" s="28">
        <v>0.17325017325020001</v>
      </c>
    </row>
    <row r="141" spans="2:16" x14ac:dyDescent="0.2">
      <c r="B141" s="37" t="s">
        <v>172</v>
      </c>
      <c r="C141" s="38">
        <v>5</v>
      </c>
      <c r="D141" s="38">
        <v>23</v>
      </c>
      <c r="E141">
        <v>1072.152</v>
      </c>
      <c r="F141" s="14" t="s">
        <v>75</v>
      </c>
      <c r="G141" s="14"/>
      <c r="H141" s="14"/>
      <c r="I141" s="14"/>
      <c r="J141" s="14"/>
      <c r="K141" s="25">
        <v>0.17325017325020001</v>
      </c>
      <c r="L141" s="27">
        <v>0.17325017325020001</v>
      </c>
      <c r="M141" s="14"/>
      <c r="N141" s="14"/>
      <c r="O141" s="14"/>
      <c r="P141" s="28">
        <v>0.17325017325020001</v>
      </c>
    </row>
    <row r="142" spans="2:16" x14ac:dyDescent="0.2">
      <c r="B142" s="37" t="s">
        <v>173</v>
      </c>
      <c r="C142" s="38">
        <v>5</v>
      </c>
      <c r="D142" s="38">
        <v>24</v>
      </c>
      <c r="E142">
        <v>11.756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37" t="s">
        <v>174</v>
      </c>
      <c r="C143" s="38">
        <v>6</v>
      </c>
      <c r="D143" s="38">
        <v>1</v>
      </c>
      <c r="E143">
        <v>47999.95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37" t="s">
        <v>175</v>
      </c>
      <c r="C144" s="38">
        <v>6</v>
      </c>
      <c r="D144" s="38">
        <v>2</v>
      </c>
      <c r="E144">
        <v>49817.43</v>
      </c>
      <c r="F144" s="16" t="s">
        <v>47</v>
      </c>
      <c r="G144" s="17">
        <v>0.51975051975050002</v>
      </c>
      <c r="H144" s="17">
        <v>0.51975051975050002</v>
      </c>
      <c r="I144" s="14"/>
      <c r="J144" s="14"/>
      <c r="K144" s="14"/>
      <c r="L144" s="14"/>
      <c r="M144" s="14"/>
      <c r="N144" s="14"/>
      <c r="O144" s="14"/>
      <c r="P144" s="14"/>
    </row>
    <row r="145" spans="2:16" x14ac:dyDescent="0.2">
      <c r="B145" s="37" t="s">
        <v>176</v>
      </c>
      <c r="C145" s="38">
        <v>6</v>
      </c>
      <c r="D145" s="38">
        <v>3</v>
      </c>
      <c r="E145">
        <v>36361.46</v>
      </c>
      <c r="F145" s="16" t="s">
        <v>47</v>
      </c>
      <c r="G145" s="17">
        <v>0.51975051975050002</v>
      </c>
      <c r="H145" s="17">
        <v>0.51975051975050002</v>
      </c>
      <c r="I145" s="14"/>
      <c r="J145" s="14"/>
      <c r="K145" s="14"/>
      <c r="L145" s="14"/>
      <c r="M145" s="14"/>
      <c r="N145" s="14"/>
      <c r="O145" s="14"/>
      <c r="P145" s="14"/>
    </row>
    <row r="146" spans="2:16" x14ac:dyDescent="0.2">
      <c r="B146" s="37" t="s">
        <v>177</v>
      </c>
      <c r="C146" s="38">
        <v>6</v>
      </c>
      <c r="D146" s="38">
        <v>4</v>
      </c>
      <c r="E146">
        <v>69125.56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37" t="s">
        <v>178</v>
      </c>
      <c r="C147" s="38">
        <v>6</v>
      </c>
      <c r="D147" s="38">
        <v>5</v>
      </c>
      <c r="E147">
        <v>62104.85</v>
      </c>
      <c r="F147" s="18" t="s">
        <v>51</v>
      </c>
      <c r="G147" s="19">
        <v>0.21939310785669999</v>
      </c>
      <c r="H147" s="14"/>
      <c r="I147" s="19">
        <v>0.21939310785669999</v>
      </c>
      <c r="J147" s="14"/>
      <c r="K147" s="14"/>
      <c r="L147" s="14"/>
      <c r="M147" s="14"/>
      <c r="N147" s="14"/>
      <c r="O147" s="14"/>
      <c r="P147" s="14"/>
    </row>
    <row r="148" spans="2:16" x14ac:dyDescent="0.2">
      <c r="B148" s="37" t="s">
        <v>179</v>
      </c>
      <c r="C148" s="38">
        <v>6</v>
      </c>
      <c r="D148" s="38">
        <v>6</v>
      </c>
      <c r="E148">
        <v>47666.07</v>
      </c>
      <c r="F148" s="18" t="s">
        <v>51</v>
      </c>
      <c r="G148" s="19">
        <v>0.21939310785669999</v>
      </c>
      <c r="H148" s="14"/>
      <c r="I148" s="19">
        <v>0.21939310785669999</v>
      </c>
      <c r="J148" s="14"/>
      <c r="K148" s="14"/>
      <c r="L148" s="14"/>
      <c r="M148" s="14"/>
      <c r="N148" s="14"/>
      <c r="O148" s="14"/>
      <c r="P148" s="14"/>
    </row>
    <row r="149" spans="2:16" x14ac:dyDescent="0.2">
      <c r="B149" s="37" t="s">
        <v>180</v>
      </c>
      <c r="C149" s="38">
        <v>6</v>
      </c>
      <c r="D149" s="38">
        <v>7</v>
      </c>
      <c r="E149">
        <v>3663.1849999999999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37" t="s">
        <v>181</v>
      </c>
      <c r="C150" s="38">
        <v>6</v>
      </c>
      <c r="D150" s="38">
        <v>8</v>
      </c>
      <c r="E150">
        <v>3743.1260000000002</v>
      </c>
      <c r="F150" s="20" t="s">
        <v>55</v>
      </c>
      <c r="G150" s="21">
        <v>6.9300069300070001E-3</v>
      </c>
      <c r="H150" s="14"/>
      <c r="I150" s="14"/>
      <c r="J150" s="21">
        <v>6.9300069300070001E-3</v>
      </c>
      <c r="K150" s="14"/>
      <c r="L150" s="14"/>
      <c r="M150" s="14"/>
      <c r="N150" s="14"/>
      <c r="O150" s="14"/>
      <c r="P150" s="14"/>
    </row>
    <row r="151" spans="2:16" x14ac:dyDescent="0.2">
      <c r="B151" s="37" t="s">
        <v>182</v>
      </c>
      <c r="C151" s="38">
        <v>6</v>
      </c>
      <c r="D151" s="38">
        <v>9</v>
      </c>
      <c r="E151">
        <v>4514.3220000000001</v>
      </c>
      <c r="F151" s="20" t="s">
        <v>55</v>
      </c>
      <c r="G151" s="21">
        <v>6.9300069300070001E-3</v>
      </c>
      <c r="H151" s="14"/>
      <c r="I151" s="14"/>
      <c r="J151" s="21">
        <v>6.9300069300070001E-3</v>
      </c>
      <c r="K151" s="14"/>
      <c r="L151" s="14"/>
      <c r="M151" s="14"/>
      <c r="N151" s="14"/>
      <c r="O151" s="14"/>
      <c r="P151" s="14"/>
    </row>
    <row r="152" spans="2:16" x14ac:dyDescent="0.2">
      <c r="B152" s="37" t="s">
        <v>183</v>
      </c>
      <c r="C152" s="38">
        <v>6</v>
      </c>
      <c r="D152" s="38">
        <v>10</v>
      </c>
      <c r="E152">
        <v>54444.61</v>
      </c>
      <c r="F152" s="14" t="s">
        <v>59</v>
      </c>
      <c r="G152" s="14"/>
      <c r="H152" s="17">
        <v>0.54018458045600004</v>
      </c>
      <c r="I152" s="19">
        <v>0.2195967750984</v>
      </c>
      <c r="J152" s="14"/>
      <c r="K152" s="14"/>
      <c r="L152" s="14"/>
      <c r="M152" s="14"/>
      <c r="N152" s="14"/>
      <c r="O152" s="14"/>
      <c r="P152" s="14"/>
    </row>
    <row r="153" spans="2:16" x14ac:dyDescent="0.2">
      <c r="B153" s="37" t="s">
        <v>184</v>
      </c>
      <c r="C153" s="38">
        <v>6</v>
      </c>
      <c r="D153" s="38">
        <v>11</v>
      </c>
      <c r="E153">
        <v>40603.040000000001</v>
      </c>
      <c r="F153" s="14" t="s">
        <v>59</v>
      </c>
      <c r="G153" s="14"/>
      <c r="H153" s="17">
        <v>0.54018458045600004</v>
      </c>
      <c r="I153" s="19">
        <v>0.2195967750984</v>
      </c>
      <c r="J153" s="14"/>
      <c r="K153" s="14"/>
      <c r="L153" s="14"/>
      <c r="M153" s="14"/>
      <c r="N153" s="14"/>
      <c r="O153" s="14"/>
      <c r="P153" s="14"/>
    </row>
    <row r="154" spans="2:16" x14ac:dyDescent="0.2">
      <c r="B154" s="37" t="s">
        <v>185</v>
      </c>
      <c r="C154" s="38">
        <v>6</v>
      </c>
      <c r="D154" s="38">
        <v>12</v>
      </c>
      <c r="E154">
        <v>5950.9120000000003</v>
      </c>
      <c r="F154" s="14" t="s">
        <v>59</v>
      </c>
      <c r="G154" s="14"/>
      <c r="H154" s="17">
        <v>0.51975051975050002</v>
      </c>
      <c r="I154" s="14"/>
      <c r="J154" s="21">
        <v>6.9300069300070001E-3</v>
      </c>
      <c r="K154" s="14"/>
      <c r="L154" s="14"/>
      <c r="M154" s="14"/>
      <c r="N154" s="14"/>
      <c r="O154" s="14"/>
      <c r="P154" s="14"/>
    </row>
    <row r="155" spans="2:16" x14ac:dyDescent="0.2">
      <c r="B155" s="37" t="s">
        <v>186</v>
      </c>
      <c r="C155" s="38">
        <v>6</v>
      </c>
      <c r="D155" s="38">
        <v>13</v>
      </c>
      <c r="E155">
        <v>7803.665</v>
      </c>
      <c r="F155" s="14" t="s">
        <v>59</v>
      </c>
      <c r="G155" s="14"/>
      <c r="H155" s="17">
        <v>0.51975051975050002</v>
      </c>
      <c r="I155" s="14"/>
      <c r="J155" s="21">
        <v>6.9300069300070001E-3</v>
      </c>
      <c r="K155" s="14"/>
      <c r="L155" s="14"/>
      <c r="M155" s="14"/>
      <c r="N155" s="14"/>
      <c r="O155" s="14"/>
      <c r="P155" s="14"/>
    </row>
    <row r="156" spans="2:16" x14ac:dyDescent="0.2">
      <c r="B156" s="37" t="s">
        <v>187</v>
      </c>
      <c r="C156" s="38">
        <v>6</v>
      </c>
      <c r="D156" s="38">
        <v>14</v>
      </c>
      <c r="E156">
        <v>6872.5860000000002</v>
      </c>
      <c r="F156" s="22" t="s">
        <v>64</v>
      </c>
      <c r="G156" s="23">
        <v>9.9990099990099992</v>
      </c>
      <c r="H156" s="14"/>
      <c r="I156" s="14"/>
      <c r="J156" s="14"/>
      <c r="K156" s="14"/>
      <c r="L156" s="14"/>
      <c r="M156" s="14"/>
      <c r="N156" s="14"/>
      <c r="O156" s="23">
        <v>9.9990099990099992</v>
      </c>
      <c r="P156" s="14"/>
    </row>
    <row r="157" spans="2:16" x14ac:dyDescent="0.2">
      <c r="B157" s="37" t="s">
        <v>188</v>
      </c>
      <c r="C157" s="38">
        <v>6</v>
      </c>
      <c r="D157" s="38">
        <v>15</v>
      </c>
      <c r="E157">
        <v>62859.59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37" t="s">
        <v>189</v>
      </c>
      <c r="C158" s="38">
        <v>6</v>
      </c>
      <c r="D158" s="38">
        <v>16</v>
      </c>
      <c r="E158">
        <v>51771.29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">
      <c r="B159" s="37" t="s">
        <v>190</v>
      </c>
      <c r="C159" s="38">
        <v>6</v>
      </c>
      <c r="D159" s="38">
        <v>17</v>
      </c>
      <c r="E159">
        <v>74112.479999999996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2:16" x14ac:dyDescent="0.2">
      <c r="B160" s="37" t="s">
        <v>191</v>
      </c>
      <c r="C160" s="38">
        <v>6</v>
      </c>
      <c r="D160" s="38">
        <v>18</v>
      </c>
      <c r="E160">
        <v>62410.51</v>
      </c>
      <c r="F160" s="24" t="s">
        <v>69</v>
      </c>
      <c r="G160" s="25">
        <v>5.4450054450050002E-2</v>
      </c>
      <c r="H160" s="14"/>
      <c r="I160" s="14"/>
      <c r="J160" s="14"/>
      <c r="K160" s="25">
        <v>5.4450054450050002E-2</v>
      </c>
      <c r="L160" s="14"/>
      <c r="M160" s="14"/>
      <c r="N160" s="14"/>
      <c r="O160" s="14"/>
      <c r="P160" s="14"/>
    </row>
    <row r="161" spans="2:16" x14ac:dyDescent="0.2">
      <c r="B161" s="37" t="s">
        <v>192</v>
      </c>
      <c r="C161" s="38">
        <v>6</v>
      </c>
      <c r="D161" s="38">
        <v>19</v>
      </c>
      <c r="E161">
        <v>75835.91</v>
      </c>
      <c r="F161" s="24" t="s">
        <v>69</v>
      </c>
      <c r="G161" s="25">
        <v>5.4450054450050002E-2</v>
      </c>
      <c r="H161" s="14"/>
      <c r="I161" s="14"/>
      <c r="J161" s="14"/>
      <c r="K161" s="25">
        <v>5.4450054450050002E-2</v>
      </c>
      <c r="L161" s="14"/>
      <c r="M161" s="14"/>
      <c r="N161" s="14"/>
      <c r="O161" s="14"/>
      <c r="P161" s="14"/>
    </row>
    <row r="162" spans="2:16" x14ac:dyDescent="0.2">
      <c r="B162" s="37" t="s">
        <v>193</v>
      </c>
      <c r="C162" s="38">
        <v>6</v>
      </c>
      <c r="D162" s="38">
        <v>20</v>
      </c>
      <c r="E162">
        <v>38903.11</v>
      </c>
      <c r="F162" s="26" t="s">
        <v>72</v>
      </c>
      <c r="G162" s="27">
        <v>5.4450054450050002E-2</v>
      </c>
      <c r="H162" s="14"/>
      <c r="I162" s="14"/>
      <c r="J162" s="14"/>
      <c r="K162" s="14"/>
      <c r="L162" s="27">
        <v>5.4450054450050002E-2</v>
      </c>
      <c r="M162" s="14"/>
      <c r="N162" s="14"/>
      <c r="O162" s="14"/>
      <c r="P162" s="14"/>
    </row>
    <row r="163" spans="2:16" x14ac:dyDescent="0.2">
      <c r="B163" s="37" t="s">
        <v>194</v>
      </c>
      <c r="C163" s="38">
        <v>6</v>
      </c>
      <c r="D163" s="38">
        <v>21</v>
      </c>
      <c r="E163">
        <v>54825.51</v>
      </c>
      <c r="F163" s="26" t="s">
        <v>72</v>
      </c>
      <c r="G163" s="27">
        <v>5.4450054450050002E-2</v>
      </c>
      <c r="H163" s="14"/>
      <c r="I163" s="14"/>
      <c r="J163" s="14"/>
      <c r="K163" s="14"/>
      <c r="L163" s="27">
        <v>5.4450054450050002E-2</v>
      </c>
      <c r="M163" s="14"/>
      <c r="N163" s="14"/>
      <c r="O163" s="14"/>
      <c r="P163" s="14"/>
    </row>
    <row r="164" spans="2:16" x14ac:dyDescent="0.2">
      <c r="B164" s="37" t="s">
        <v>195</v>
      </c>
      <c r="C164" s="38">
        <v>6</v>
      </c>
      <c r="D164" s="38">
        <v>22</v>
      </c>
      <c r="E164">
        <v>1429.5350000000001</v>
      </c>
      <c r="F164" s="14" t="s">
        <v>75</v>
      </c>
      <c r="G164" s="14"/>
      <c r="H164" s="14"/>
      <c r="I164" s="14"/>
      <c r="J164" s="14"/>
      <c r="K164" s="25">
        <v>0.17325017325020001</v>
      </c>
      <c r="L164" s="27">
        <v>0.17325017325020001</v>
      </c>
      <c r="M164" s="14"/>
      <c r="N164" s="14"/>
      <c r="O164" s="14"/>
      <c r="P164" s="28">
        <v>5.4450054450050002E-2</v>
      </c>
    </row>
    <row r="165" spans="2:16" x14ac:dyDescent="0.2">
      <c r="B165" s="37" t="s">
        <v>196</v>
      </c>
      <c r="C165" s="38">
        <v>6</v>
      </c>
      <c r="D165" s="38">
        <v>23</v>
      </c>
      <c r="E165">
        <v>1577.662</v>
      </c>
      <c r="F165" s="14" t="s">
        <v>75</v>
      </c>
      <c r="G165" s="14"/>
      <c r="H165" s="14"/>
      <c r="I165" s="14"/>
      <c r="J165" s="14"/>
      <c r="K165" s="25">
        <v>0.17325017325020001</v>
      </c>
      <c r="L165" s="27">
        <v>0.17325017325020001</v>
      </c>
      <c r="M165" s="14"/>
      <c r="N165" s="14"/>
      <c r="O165" s="14"/>
      <c r="P165" s="28">
        <v>5.4450054450050002E-2</v>
      </c>
    </row>
    <row r="166" spans="2:16" x14ac:dyDescent="0.2">
      <c r="B166" s="37" t="s">
        <v>197</v>
      </c>
      <c r="C166" s="38">
        <v>6</v>
      </c>
      <c r="D166" s="38">
        <v>24</v>
      </c>
      <c r="E166">
        <v>25.863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37" t="s">
        <v>198</v>
      </c>
      <c r="C167" s="38">
        <v>7</v>
      </c>
      <c r="D167" s="38">
        <v>1</v>
      </c>
      <c r="E167">
        <v>53226.68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37" t="s">
        <v>199</v>
      </c>
      <c r="C168" s="38">
        <v>7</v>
      </c>
      <c r="D168" s="38">
        <v>2</v>
      </c>
      <c r="E168">
        <v>45060.93</v>
      </c>
      <c r="F168" s="16" t="s">
        <v>47</v>
      </c>
      <c r="G168" s="17">
        <v>0.1237501237501</v>
      </c>
      <c r="H168" s="17">
        <v>0.1237501237501</v>
      </c>
      <c r="I168" s="14"/>
      <c r="J168" s="14"/>
      <c r="K168" s="14"/>
      <c r="L168" s="14"/>
      <c r="M168" s="14"/>
      <c r="N168" s="14"/>
      <c r="O168" s="14"/>
      <c r="P168" s="14"/>
    </row>
    <row r="169" spans="2:16" x14ac:dyDescent="0.2">
      <c r="B169" s="37" t="s">
        <v>200</v>
      </c>
      <c r="C169" s="38">
        <v>7</v>
      </c>
      <c r="D169" s="38">
        <v>3</v>
      </c>
      <c r="E169">
        <v>14109.61</v>
      </c>
      <c r="F169" s="16" t="s">
        <v>47</v>
      </c>
      <c r="G169" s="17">
        <v>0.1237501237501</v>
      </c>
      <c r="H169" s="17">
        <v>0.1237501237501</v>
      </c>
      <c r="I169" s="14"/>
      <c r="J169" s="14"/>
      <c r="K169" s="14"/>
      <c r="L169" s="14"/>
      <c r="M169" s="14"/>
      <c r="N169" s="14"/>
      <c r="O169" s="14"/>
      <c r="P169" s="14"/>
    </row>
    <row r="170" spans="2:16" x14ac:dyDescent="0.2">
      <c r="B170" s="37" t="s">
        <v>201</v>
      </c>
      <c r="C170" s="38">
        <v>7</v>
      </c>
      <c r="D170" s="38">
        <v>4</v>
      </c>
      <c r="E170">
        <v>51797.15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37" t="s">
        <v>202</v>
      </c>
      <c r="C171" s="38">
        <v>7</v>
      </c>
      <c r="D171" s="38">
        <v>5</v>
      </c>
      <c r="E171">
        <v>34292.400000000001</v>
      </c>
      <c r="F171" s="18" t="s">
        <v>51</v>
      </c>
      <c r="G171" s="19">
        <v>4.5919544635519997E-2</v>
      </c>
      <c r="H171" s="14"/>
      <c r="I171" s="19">
        <v>4.5919544635519997E-2</v>
      </c>
      <c r="J171" s="14"/>
      <c r="K171" s="14"/>
      <c r="L171" s="14"/>
      <c r="M171" s="14"/>
      <c r="N171" s="14"/>
      <c r="O171" s="14"/>
      <c r="P171" s="14"/>
    </row>
    <row r="172" spans="2:16" x14ac:dyDescent="0.2">
      <c r="B172" s="37" t="s">
        <v>203</v>
      </c>
      <c r="C172" s="38">
        <v>7</v>
      </c>
      <c r="D172" s="38">
        <v>6</v>
      </c>
      <c r="E172">
        <v>42820.23</v>
      </c>
      <c r="F172" s="18" t="s">
        <v>51</v>
      </c>
      <c r="G172" s="19">
        <v>4.5919544635519997E-2</v>
      </c>
      <c r="H172" s="14"/>
      <c r="I172" s="19">
        <v>4.5919544635519997E-2</v>
      </c>
      <c r="J172" s="14"/>
      <c r="K172" s="14"/>
      <c r="L172" s="14"/>
      <c r="M172" s="14"/>
      <c r="N172" s="14"/>
      <c r="O172" s="14"/>
      <c r="P172" s="14"/>
    </row>
    <row r="173" spans="2:16" x14ac:dyDescent="0.2">
      <c r="B173" s="37" t="s">
        <v>204</v>
      </c>
      <c r="C173" s="38">
        <v>7</v>
      </c>
      <c r="D173" s="38">
        <v>7</v>
      </c>
      <c r="E173">
        <v>4841.1409999999996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37" t="s">
        <v>205</v>
      </c>
      <c r="C174" s="38">
        <v>7</v>
      </c>
      <c r="D174" s="38">
        <v>8</v>
      </c>
      <c r="E174">
        <v>8838.1970000000001</v>
      </c>
      <c r="F174" s="20" t="s">
        <v>55</v>
      </c>
      <c r="G174" s="21">
        <v>1.980001980002E-3</v>
      </c>
      <c r="H174" s="14"/>
      <c r="I174" s="14"/>
      <c r="J174" s="21">
        <v>1.980001980002E-3</v>
      </c>
      <c r="K174" s="14"/>
      <c r="L174" s="14"/>
      <c r="M174" s="14"/>
      <c r="N174" s="14"/>
      <c r="O174" s="14"/>
      <c r="P174" s="14"/>
    </row>
    <row r="175" spans="2:16" x14ac:dyDescent="0.2">
      <c r="B175" s="37" t="s">
        <v>206</v>
      </c>
      <c r="C175" s="38">
        <v>7</v>
      </c>
      <c r="D175" s="38">
        <v>9</v>
      </c>
      <c r="E175">
        <v>7521.52</v>
      </c>
      <c r="F175" s="20" t="s">
        <v>55</v>
      </c>
      <c r="G175" s="21">
        <v>1.980001980002E-3</v>
      </c>
      <c r="H175" s="14"/>
      <c r="I175" s="14"/>
      <c r="J175" s="21">
        <v>1.980001980002E-3</v>
      </c>
      <c r="K175" s="14"/>
      <c r="L175" s="14"/>
      <c r="M175" s="14"/>
      <c r="N175" s="14"/>
      <c r="O175" s="14"/>
      <c r="P175" s="14"/>
    </row>
    <row r="176" spans="2:16" x14ac:dyDescent="0.2">
      <c r="B176" s="37" t="s">
        <v>207</v>
      </c>
      <c r="C176" s="38">
        <v>7</v>
      </c>
      <c r="D176" s="38">
        <v>10</v>
      </c>
      <c r="E176">
        <v>20791.75</v>
      </c>
      <c r="F176" s="14" t="s">
        <v>59</v>
      </c>
      <c r="G176" s="14"/>
      <c r="H176" s="17">
        <v>0.11743155243389999</v>
      </c>
      <c r="I176" s="19">
        <v>4.6502894763820003E-2</v>
      </c>
      <c r="J176" s="14"/>
      <c r="K176" s="14"/>
      <c r="L176" s="14"/>
      <c r="M176" s="14"/>
      <c r="N176" s="14"/>
      <c r="O176" s="14"/>
      <c r="P176" s="14"/>
    </row>
    <row r="177" spans="2:16" x14ac:dyDescent="0.2">
      <c r="B177" s="37" t="s">
        <v>208</v>
      </c>
      <c r="C177" s="38">
        <v>7</v>
      </c>
      <c r="D177" s="38">
        <v>11</v>
      </c>
      <c r="E177">
        <v>46716.18</v>
      </c>
      <c r="F177" s="14" t="s">
        <v>59</v>
      </c>
      <c r="G177" s="14"/>
      <c r="H177" s="17">
        <v>0.11743155243389999</v>
      </c>
      <c r="I177" s="19">
        <v>4.6502894763820003E-2</v>
      </c>
      <c r="J177" s="14"/>
      <c r="K177" s="14"/>
      <c r="L177" s="14"/>
      <c r="M177" s="14"/>
      <c r="N177" s="14"/>
      <c r="O177" s="14"/>
      <c r="P177" s="14"/>
    </row>
    <row r="178" spans="2:16" x14ac:dyDescent="0.2">
      <c r="B178" s="37" t="s">
        <v>209</v>
      </c>
      <c r="C178" s="38">
        <v>7</v>
      </c>
      <c r="D178" s="38">
        <v>12</v>
      </c>
      <c r="E178">
        <v>14561.04</v>
      </c>
      <c r="F178" s="14" t="s">
        <v>59</v>
      </c>
      <c r="G178" s="14"/>
      <c r="H178" s="17">
        <v>0.1237501237501</v>
      </c>
      <c r="I178" s="14"/>
      <c r="J178" s="21">
        <v>1.980001980002E-3</v>
      </c>
      <c r="K178" s="14"/>
      <c r="L178" s="14"/>
      <c r="M178" s="14"/>
      <c r="N178" s="14"/>
      <c r="O178" s="14"/>
      <c r="P178" s="14"/>
    </row>
    <row r="179" spans="2:16" x14ac:dyDescent="0.2">
      <c r="B179" s="37" t="s">
        <v>210</v>
      </c>
      <c r="C179" s="38">
        <v>7</v>
      </c>
      <c r="D179" s="38">
        <v>13</v>
      </c>
      <c r="E179">
        <v>11024.82</v>
      </c>
      <c r="F179" s="14" t="s">
        <v>59</v>
      </c>
      <c r="G179" s="14"/>
      <c r="H179" s="17">
        <v>0.1237501237501</v>
      </c>
      <c r="I179" s="14"/>
      <c r="J179" s="21">
        <v>1.980001980002E-3</v>
      </c>
      <c r="K179" s="14"/>
      <c r="L179" s="14"/>
      <c r="M179" s="14"/>
      <c r="N179" s="14"/>
      <c r="O179" s="14"/>
      <c r="P179" s="14"/>
    </row>
    <row r="180" spans="2:16" x14ac:dyDescent="0.2">
      <c r="B180" s="37" t="s">
        <v>211</v>
      </c>
      <c r="C180" s="38">
        <v>7</v>
      </c>
      <c r="D180" s="38">
        <v>14</v>
      </c>
      <c r="E180">
        <v>3903.0079999999998</v>
      </c>
      <c r="F180" s="22" t="s">
        <v>64</v>
      </c>
      <c r="G180" s="23">
        <v>9.9990099990099992</v>
      </c>
      <c r="H180" s="14"/>
      <c r="I180" s="14"/>
      <c r="J180" s="14"/>
      <c r="K180" s="14"/>
      <c r="L180" s="14"/>
      <c r="M180" s="14"/>
      <c r="N180" s="14"/>
      <c r="O180" s="23">
        <v>9.9990099990099992</v>
      </c>
      <c r="P180" s="14"/>
    </row>
    <row r="181" spans="2:16" x14ac:dyDescent="0.2">
      <c r="B181" s="37" t="s">
        <v>212</v>
      </c>
      <c r="C181" s="38">
        <v>7</v>
      </c>
      <c r="D181" s="38">
        <v>15</v>
      </c>
      <c r="E181">
        <v>83413.87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37" t="s">
        <v>213</v>
      </c>
      <c r="C182" s="38">
        <v>7</v>
      </c>
      <c r="D182" s="38">
        <v>16</v>
      </c>
      <c r="E182">
        <v>20704.75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2:16" x14ac:dyDescent="0.2">
      <c r="B183" s="37" t="s">
        <v>214</v>
      </c>
      <c r="C183" s="38">
        <v>7</v>
      </c>
      <c r="D183" s="38">
        <v>17</v>
      </c>
      <c r="E183">
        <v>33645.81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2:16" x14ac:dyDescent="0.2">
      <c r="B184" s="37" t="s">
        <v>215</v>
      </c>
      <c r="C184" s="38">
        <v>7</v>
      </c>
      <c r="D184" s="38">
        <v>18</v>
      </c>
      <c r="E184">
        <v>56603.02</v>
      </c>
      <c r="F184" s="24" t="s">
        <v>69</v>
      </c>
      <c r="G184" s="25">
        <v>1.485001485001E-2</v>
      </c>
      <c r="H184" s="14"/>
      <c r="I184" s="14"/>
      <c r="J184" s="14"/>
      <c r="K184" s="25">
        <v>1.485001485001E-2</v>
      </c>
      <c r="L184" s="14"/>
      <c r="M184" s="14"/>
      <c r="N184" s="14"/>
      <c r="O184" s="14"/>
      <c r="P184" s="14"/>
    </row>
    <row r="185" spans="2:16" x14ac:dyDescent="0.2">
      <c r="B185" s="37" t="s">
        <v>216</v>
      </c>
      <c r="C185" s="38">
        <v>7</v>
      </c>
      <c r="D185" s="38">
        <v>19</v>
      </c>
      <c r="E185">
        <v>37734.559999999998</v>
      </c>
      <c r="F185" s="24" t="s">
        <v>69</v>
      </c>
      <c r="G185" s="25">
        <v>1.485001485001E-2</v>
      </c>
      <c r="H185" s="14"/>
      <c r="I185" s="14"/>
      <c r="J185" s="14"/>
      <c r="K185" s="25">
        <v>1.485001485001E-2</v>
      </c>
      <c r="L185" s="14"/>
      <c r="M185" s="14"/>
      <c r="N185" s="14"/>
      <c r="O185" s="14"/>
      <c r="P185" s="14"/>
    </row>
    <row r="186" spans="2:16" x14ac:dyDescent="0.2">
      <c r="B186" s="37" t="s">
        <v>217</v>
      </c>
      <c r="C186" s="38">
        <v>7</v>
      </c>
      <c r="D186" s="38">
        <v>20</v>
      </c>
      <c r="E186">
        <v>26968.38</v>
      </c>
      <c r="F186" s="26" t="s">
        <v>72</v>
      </c>
      <c r="G186" s="27">
        <v>1.485001485001E-2</v>
      </c>
      <c r="H186" s="14"/>
      <c r="I186" s="14"/>
      <c r="J186" s="14"/>
      <c r="K186" s="14"/>
      <c r="L186" s="27">
        <v>1.485001485001E-2</v>
      </c>
      <c r="M186" s="14"/>
      <c r="N186" s="14"/>
      <c r="O186" s="14"/>
      <c r="P186" s="14"/>
    </row>
    <row r="187" spans="2:16" x14ac:dyDescent="0.2">
      <c r="B187" s="37" t="s">
        <v>218</v>
      </c>
      <c r="C187" s="38">
        <v>7</v>
      </c>
      <c r="D187" s="38">
        <v>21</v>
      </c>
      <c r="E187">
        <v>25348.39</v>
      </c>
      <c r="F187" s="26" t="s">
        <v>72</v>
      </c>
      <c r="G187" s="27">
        <v>1.485001485001E-2</v>
      </c>
      <c r="H187" s="14"/>
      <c r="I187" s="14"/>
      <c r="J187" s="14"/>
      <c r="K187" s="14"/>
      <c r="L187" s="27">
        <v>1.485001485001E-2</v>
      </c>
      <c r="M187" s="14"/>
      <c r="N187" s="14"/>
      <c r="O187" s="14"/>
      <c r="P187" s="14"/>
    </row>
    <row r="188" spans="2:16" x14ac:dyDescent="0.2">
      <c r="B188" s="37" t="s">
        <v>219</v>
      </c>
      <c r="C188" s="38">
        <v>7</v>
      </c>
      <c r="D188" s="38">
        <v>22</v>
      </c>
      <c r="E188">
        <v>3178.835</v>
      </c>
      <c r="F188" s="14" t="s">
        <v>75</v>
      </c>
      <c r="G188" s="14"/>
      <c r="H188" s="14"/>
      <c r="I188" s="14"/>
      <c r="J188" s="14"/>
      <c r="K188" s="25">
        <v>0.17325017325020001</v>
      </c>
      <c r="L188" s="27">
        <v>0.17325017325020001</v>
      </c>
      <c r="M188" s="14"/>
      <c r="N188" s="14"/>
      <c r="O188" s="14"/>
      <c r="P188" s="28">
        <v>1.485001485001E-2</v>
      </c>
    </row>
    <row r="189" spans="2:16" x14ac:dyDescent="0.2">
      <c r="B189" s="37" t="s">
        <v>220</v>
      </c>
      <c r="C189" s="38">
        <v>7</v>
      </c>
      <c r="D189" s="38">
        <v>23</v>
      </c>
      <c r="E189">
        <v>5120.9350000000004</v>
      </c>
      <c r="F189" s="14" t="s">
        <v>75</v>
      </c>
      <c r="G189" s="14"/>
      <c r="H189" s="14"/>
      <c r="I189" s="14"/>
      <c r="J189" s="14"/>
      <c r="K189" s="25">
        <v>0.17325017325020001</v>
      </c>
      <c r="L189" s="27">
        <v>0.17325017325020001</v>
      </c>
      <c r="M189" s="14"/>
      <c r="N189" s="14"/>
      <c r="O189" s="14"/>
      <c r="P189" s="28">
        <v>1.485001485001E-2</v>
      </c>
    </row>
    <row r="190" spans="2:16" x14ac:dyDescent="0.2">
      <c r="B190" s="37" t="s">
        <v>221</v>
      </c>
      <c r="C190" s="38">
        <v>7</v>
      </c>
      <c r="D190" s="38">
        <v>24</v>
      </c>
      <c r="E190">
        <v>25.863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37" t="s">
        <v>222</v>
      </c>
      <c r="C191" s="38">
        <v>8</v>
      </c>
      <c r="D191" s="38">
        <v>1</v>
      </c>
      <c r="E191">
        <v>27485.64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37" t="s">
        <v>223</v>
      </c>
      <c r="C192" s="38">
        <v>8</v>
      </c>
      <c r="D192" s="38">
        <v>2</v>
      </c>
      <c r="E192">
        <v>18640.39</v>
      </c>
      <c r="F192" s="16" t="s">
        <v>47</v>
      </c>
      <c r="G192" s="17">
        <v>2.475002475002E-2</v>
      </c>
      <c r="H192" s="17">
        <v>2.475002475002E-2</v>
      </c>
      <c r="I192" s="14"/>
      <c r="J192" s="14"/>
      <c r="K192" s="14"/>
      <c r="L192" s="14"/>
      <c r="M192" s="14"/>
      <c r="N192" s="14"/>
      <c r="O192" s="14"/>
      <c r="P192" s="14"/>
    </row>
    <row r="193" spans="2:16" x14ac:dyDescent="0.2">
      <c r="B193" s="37" t="s">
        <v>224</v>
      </c>
      <c r="C193" s="38">
        <v>8</v>
      </c>
      <c r="D193" s="38">
        <v>3</v>
      </c>
      <c r="E193">
        <v>20166.32</v>
      </c>
      <c r="F193" s="16" t="s">
        <v>47</v>
      </c>
      <c r="G193" s="17">
        <v>2.475002475002E-2</v>
      </c>
      <c r="H193" s="17">
        <v>2.475002475002E-2</v>
      </c>
      <c r="I193" s="14"/>
      <c r="J193" s="14"/>
      <c r="K193" s="14"/>
      <c r="L193" s="14"/>
      <c r="M193" s="14"/>
      <c r="N193" s="14"/>
      <c r="O193" s="14"/>
      <c r="P193" s="14"/>
    </row>
    <row r="194" spans="2:16" x14ac:dyDescent="0.2">
      <c r="B194" s="37" t="s">
        <v>225</v>
      </c>
      <c r="C194" s="38">
        <v>8</v>
      </c>
      <c r="D194" s="38">
        <v>4</v>
      </c>
      <c r="E194">
        <v>22792.63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37" t="s">
        <v>226</v>
      </c>
      <c r="C195" s="38">
        <v>8</v>
      </c>
      <c r="D195" s="38">
        <v>5</v>
      </c>
      <c r="E195">
        <v>31200.55</v>
      </c>
      <c r="F195" s="18" t="s">
        <v>51</v>
      </c>
      <c r="G195" s="19">
        <v>1.0204345949820001E-2</v>
      </c>
      <c r="H195" s="14"/>
      <c r="I195" s="19">
        <v>1.0204345949820001E-2</v>
      </c>
      <c r="J195" s="14"/>
      <c r="K195" s="14"/>
      <c r="L195" s="14"/>
      <c r="M195" s="14"/>
      <c r="N195" s="14"/>
      <c r="O195" s="14"/>
      <c r="P195" s="14"/>
    </row>
    <row r="196" spans="2:16" x14ac:dyDescent="0.2">
      <c r="B196" s="37" t="s">
        <v>227</v>
      </c>
      <c r="C196" s="38">
        <v>8</v>
      </c>
      <c r="D196" s="38">
        <v>6</v>
      </c>
      <c r="E196">
        <v>30300.04</v>
      </c>
      <c r="F196" s="18" t="s">
        <v>51</v>
      </c>
      <c r="G196" s="19">
        <v>1.0204345949820001E-2</v>
      </c>
      <c r="H196" s="14"/>
      <c r="I196" s="19">
        <v>1.0204345949820001E-2</v>
      </c>
      <c r="J196" s="14"/>
      <c r="K196" s="14"/>
      <c r="L196" s="14"/>
      <c r="M196" s="14"/>
      <c r="N196" s="14"/>
      <c r="O196" s="14"/>
      <c r="P196" s="14"/>
    </row>
    <row r="197" spans="2:16" x14ac:dyDescent="0.2">
      <c r="B197" s="37" t="s">
        <v>228</v>
      </c>
      <c r="C197" s="38">
        <v>8</v>
      </c>
      <c r="D197" s="38">
        <v>7</v>
      </c>
      <c r="E197">
        <v>2913.1489999999999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37" t="s">
        <v>229</v>
      </c>
      <c r="C198" s="38">
        <v>8</v>
      </c>
      <c r="D198" s="38">
        <v>8</v>
      </c>
      <c r="E198">
        <v>9531.8040000000001</v>
      </c>
      <c r="F198" s="20" t="s">
        <v>55</v>
      </c>
      <c r="G198" s="21">
        <v>6.435006435006E-4</v>
      </c>
      <c r="H198" s="14"/>
      <c r="I198" s="14"/>
      <c r="J198" s="21">
        <v>6.435006435006E-4</v>
      </c>
      <c r="K198" s="14"/>
      <c r="L198" s="14"/>
      <c r="M198" s="14"/>
      <c r="N198" s="14"/>
      <c r="O198" s="14"/>
      <c r="P198" s="14"/>
    </row>
    <row r="199" spans="2:16" x14ac:dyDescent="0.2">
      <c r="B199" s="37" t="s">
        <v>230</v>
      </c>
      <c r="C199" s="38">
        <v>8</v>
      </c>
      <c r="D199" s="38">
        <v>9</v>
      </c>
      <c r="E199">
        <v>21424.22</v>
      </c>
      <c r="F199" s="20" t="s">
        <v>55</v>
      </c>
      <c r="G199" s="21">
        <v>6.435006435006E-4</v>
      </c>
      <c r="H199" s="14"/>
      <c r="I199" s="14"/>
      <c r="J199" s="21">
        <v>6.435006435006E-4</v>
      </c>
      <c r="K199" s="14"/>
      <c r="L199" s="14"/>
      <c r="M199" s="14"/>
      <c r="N199" s="14"/>
      <c r="O199" s="14"/>
      <c r="P199" s="14"/>
    </row>
    <row r="200" spans="2:16" x14ac:dyDescent="0.2">
      <c r="B200" s="37" t="s">
        <v>231</v>
      </c>
      <c r="C200" s="38">
        <v>8</v>
      </c>
      <c r="D200" s="38">
        <v>10</v>
      </c>
      <c r="E200">
        <v>13185.58</v>
      </c>
      <c r="F200" s="14" t="s">
        <v>59</v>
      </c>
      <c r="G200" s="14"/>
      <c r="H200" s="17">
        <v>2.3486315683779999E-2</v>
      </c>
      <c r="I200" s="19">
        <v>1.033397890086E-2</v>
      </c>
      <c r="J200" s="14"/>
      <c r="K200" s="14"/>
      <c r="L200" s="14"/>
      <c r="M200" s="14"/>
      <c r="N200" s="14"/>
      <c r="O200" s="14"/>
      <c r="P200" s="14"/>
    </row>
    <row r="201" spans="2:16" x14ac:dyDescent="0.2">
      <c r="B201" s="37" t="s">
        <v>232</v>
      </c>
      <c r="C201" s="38">
        <v>8</v>
      </c>
      <c r="D201" s="38">
        <v>11</v>
      </c>
      <c r="E201">
        <v>29136.19</v>
      </c>
      <c r="F201" s="14" t="s">
        <v>59</v>
      </c>
      <c r="G201" s="14"/>
      <c r="H201" s="17">
        <v>2.3486315683779999E-2</v>
      </c>
      <c r="I201" s="19">
        <v>1.033397890086E-2</v>
      </c>
      <c r="J201" s="14"/>
      <c r="K201" s="14"/>
      <c r="L201" s="14"/>
      <c r="M201" s="14"/>
      <c r="N201" s="14"/>
      <c r="O201" s="14"/>
      <c r="P201" s="14"/>
    </row>
    <row r="202" spans="2:16" x14ac:dyDescent="0.2">
      <c r="B202" s="37" t="s">
        <v>233</v>
      </c>
      <c r="C202" s="38">
        <v>8</v>
      </c>
      <c r="D202" s="38">
        <v>12</v>
      </c>
      <c r="E202">
        <v>21238.48</v>
      </c>
      <c r="F202" s="14" t="s">
        <v>59</v>
      </c>
      <c r="G202" s="14"/>
      <c r="H202" s="17">
        <v>2.475002475002E-2</v>
      </c>
      <c r="I202" s="14"/>
      <c r="J202" s="21">
        <v>6.435006435006E-4</v>
      </c>
      <c r="K202" s="14"/>
      <c r="L202" s="14"/>
      <c r="M202" s="14"/>
      <c r="N202" s="14"/>
      <c r="O202" s="14"/>
      <c r="P202" s="14"/>
    </row>
    <row r="203" spans="2:16" x14ac:dyDescent="0.2">
      <c r="B203" s="37" t="s">
        <v>234</v>
      </c>
      <c r="C203" s="38">
        <v>8</v>
      </c>
      <c r="D203" s="38">
        <v>13</v>
      </c>
      <c r="E203">
        <v>27930.02</v>
      </c>
      <c r="F203" s="14" t="s">
        <v>59</v>
      </c>
      <c r="G203" s="14"/>
      <c r="H203" s="17">
        <v>2.475002475002E-2</v>
      </c>
      <c r="I203" s="14"/>
      <c r="J203" s="21">
        <v>6.435006435006E-4</v>
      </c>
      <c r="K203" s="14"/>
      <c r="L203" s="14"/>
      <c r="M203" s="14"/>
      <c r="N203" s="14"/>
      <c r="O203" s="14"/>
      <c r="P203" s="14"/>
    </row>
    <row r="204" spans="2:16" x14ac:dyDescent="0.2">
      <c r="B204" s="37" t="s">
        <v>235</v>
      </c>
      <c r="C204" s="38">
        <v>8</v>
      </c>
      <c r="D204" s="38">
        <v>14</v>
      </c>
      <c r="E204">
        <v>1450.6959999999999</v>
      </c>
      <c r="F204" s="22" t="s">
        <v>64</v>
      </c>
      <c r="G204" s="23">
        <v>9.9990099990099992</v>
      </c>
      <c r="H204" s="14"/>
      <c r="I204" s="14"/>
      <c r="J204" s="14"/>
      <c r="K204" s="14"/>
      <c r="L204" s="14"/>
      <c r="M204" s="14"/>
      <c r="N204" s="14"/>
      <c r="O204" s="23">
        <v>9.9990099990099992</v>
      </c>
      <c r="P204" s="14"/>
    </row>
    <row r="205" spans="2:16" x14ac:dyDescent="0.2">
      <c r="B205" s="37" t="s">
        <v>236</v>
      </c>
      <c r="C205" s="38">
        <v>8</v>
      </c>
      <c r="D205" s="38">
        <v>15</v>
      </c>
      <c r="E205">
        <v>21689.91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37" t="s">
        <v>237</v>
      </c>
      <c r="C206" s="38">
        <v>8</v>
      </c>
      <c r="D206" s="38">
        <v>16</v>
      </c>
      <c r="E206">
        <v>20523.71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2:16" x14ac:dyDescent="0.2">
      <c r="B207" s="37" t="s">
        <v>238</v>
      </c>
      <c r="C207" s="38">
        <v>8</v>
      </c>
      <c r="D207" s="38">
        <v>17</v>
      </c>
      <c r="E207">
        <v>21414.82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2:16" x14ac:dyDescent="0.2">
      <c r="B208" s="37" t="s">
        <v>239</v>
      </c>
      <c r="C208" s="38">
        <v>8</v>
      </c>
      <c r="D208" s="38">
        <v>18</v>
      </c>
      <c r="E208">
        <v>16521.95</v>
      </c>
      <c r="F208" s="24" t="s">
        <v>69</v>
      </c>
      <c r="G208" s="25">
        <v>4.950004950005E-3</v>
      </c>
      <c r="H208" s="14"/>
      <c r="I208" s="14"/>
      <c r="J208" s="14"/>
      <c r="K208" s="25">
        <v>4.950004950005E-3</v>
      </c>
      <c r="L208" s="14"/>
      <c r="M208" s="14"/>
      <c r="N208" s="14"/>
      <c r="O208" s="14"/>
      <c r="P208" s="14"/>
    </row>
    <row r="209" spans="2:16" x14ac:dyDescent="0.2">
      <c r="B209" s="37" t="s">
        <v>240</v>
      </c>
      <c r="C209" s="38">
        <v>8</v>
      </c>
      <c r="D209" s="38">
        <v>19</v>
      </c>
      <c r="E209">
        <v>24506.66</v>
      </c>
      <c r="F209" s="24" t="s">
        <v>69</v>
      </c>
      <c r="G209" s="25">
        <v>4.950004950005E-3</v>
      </c>
      <c r="H209" s="14"/>
      <c r="I209" s="14"/>
      <c r="J209" s="14"/>
      <c r="K209" s="25">
        <v>4.950004950005E-3</v>
      </c>
      <c r="L209" s="14"/>
      <c r="M209" s="14"/>
      <c r="N209" s="14"/>
      <c r="O209" s="14"/>
      <c r="P209" s="14"/>
    </row>
    <row r="210" spans="2:16" x14ac:dyDescent="0.2">
      <c r="B210" s="37" t="s">
        <v>241</v>
      </c>
      <c r="C210" s="38">
        <v>8</v>
      </c>
      <c r="D210" s="38">
        <v>20</v>
      </c>
      <c r="E210">
        <v>25738.69</v>
      </c>
      <c r="F210" s="26" t="s">
        <v>72</v>
      </c>
      <c r="G210" s="27">
        <v>4.950004950005E-3</v>
      </c>
      <c r="H210" s="14"/>
      <c r="I210" s="14"/>
      <c r="J210" s="14"/>
      <c r="K210" s="14"/>
      <c r="L210" s="27">
        <v>4.950004950005E-3</v>
      </c>
      <c r="M210" s="14"/>
      <c r="N210" s="14"/>
      <c r="O210" s="14"/>
      <c r="P210" s="14"/>
    </row>
    <row r="211" spans="2:16" x14ac:dyDescent="0.2">
      <c r="B211" s="37" t="s">
        <v>242</v>
      </c>
      <c r="C211" s="38">
        <v>8</v>
      </c>
      <c r="D211" s="38">
        <v>21</v>
      </c>
      <c r="E211">
        <v>22362.36</v>
      </c>
      <c r="F211" s="26" t="s">
        <v>72</v>
      </c>
      <c r="G211" s="27">
        <v>4.950004950005E-3</v>
      </c>
      <c r="H211" s="14"/>
      <c r="I211" s="14"/>
      <c r="J211" s="14"/>
      <c r="K211" s="14"/>
      <c r="L211" s="27">
        <v>4.950004950005E-3</v>
      </c>
      <c r="M211" s="14"/>
      <c r="N211" s="14"/>
      <c r="O211" s="14"/>
      <c r="P211" s="14"/>
    </row>
    <row r="212" spans="2:16" x14ac:dyDescent="0.2">
      <c r="B212" s="37" t="s">
        <v>243</v>
      </c>
      <c r="C212" s="38">
        <v>8</v>
      </c>
      <c r="D212" s="38">
        <v>22</v>
      </c>
      <c r="E212">
        <v>3898.306</v>
      </c>
      <c r="F212" s="14" t="s">
        <v>75</v>
      </c>
      <c r="G212" s="14"/>
      <c r="H212" s="14"/>
      <c r="I212" s="14"/>
      <c r="J212" s="14"/>
      <c r="K212" s="25">
        <v>0.17325017325020001</v>
      </c>
      <c r="L212" s="27">
        <v>0.17325017325020001</v>
      </c>
      <c r="M212" s="14"/>
      <c r="N212" s="14"/>
      <c r="O212" s="14"/>
      <c r="P212" s="28">
        <v>4.950004950005E-3</v>
      </c>
    </row>
    <row r="213" spans="2:16" x14ac:dyDescent="0.2">
      <c r="B213" s="37" t="s">
        <v>244</v>
      </c>
      <c r="C213" s="38">
        <v>8</v>
      </c>
      <c r="D213" s="38">
        <v>23</v>
      </c>
      <c r="E213">
        <v>5167.9589999999998</v>
      </c>
      <c r="F213" s="14" t="s">
        <v>75</v>
      </c>
      <c r="G213" s="14"/>
      <c r="H213" s="14"/>
      <c r="I213" s="14"/>
      <c r="J213" s="14"/>
      <c r="K213" s="25">
        <v>0.17325017325020001</v>
      </c>
      <c r="L213" s="27">
        <v>0.17325017325020001</v>
      </c>
      <c r="M213" s="14"/>
      <c r="N213" s="14"/>
      <c r="O213" s="14"/>
      <c r="P213" s="28">
        <v>4.950004950005E-3</v>
      </c>
    </row>
    <row r="214" spans="2:16" x14ac:dyDescent="0.2">
      <c r="B214" s="37" t="s">
        <v>245</v>
      </c>
      <c r="C214" s="38">
        <v>8</v>
      </c>
      <c r="D214" s="38">
        <v>24</v>
      </c>
      <c r="E214">
        <v>18.809999999999999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2:16" x14ac:dyDescent="0.2">
      <c r="B215" s="37" t="s">
        <v>246</v>
      </c>
      <c r="C215" s="38">
        <v>9</v>
      </c>
      <c r="D215" s="38">
        <v>1</v>
      </c>
      <c r="E215">
        <v>7103.0039999999999</v>
      </c>
      <c r="F215" s="14" t="s">
        <v>59</v>
      </c>
      <c r="G215" s="14"/>
      <c r="H215" s="14"/>
      <c r="I215" s="14"/>
      <c r="J215" s="14"/>
      <c r="K215" s="25">
        <v>19.998019998019998</v>
      </c>
      <c r="L215" s="27">
        <v>19.998019998019998</v>
      </c>
      <c r="M215" s="14"/>
      <c r="N215" s="14"/>
      <c r="O215" s="14"/>
      <c r="P215" s="14"/>
    </row>
    <row r="216" spans="2:16" x14ac:dyDescent="0.2">
      <c r="B216" s="37" t="s">
        <v>247</v>
      </c>
      <c r="C216" s="38">
        <v>9</v>
      </c>
      <c r="D216" s="38">
        <v>2</v>
      </c>
      <c r="E216">
        <v>5396.0259999999998</v>
      </c>
      <c r="F216" s="14" t="s">
        <v>59</v>
      </c>
      <c r="G216" s="14"/>
      <c r="H216" s="14"/>
      <c r="I216" s="14"/>
      <c r="J216" s="14"/>
      <c r="K216" s="25">
        <v>19.998019998019998</v>
      </c>
      <c r="L216" s="27">
        <v>19.998019998019998</v>
      </c>
      <c r="M216" s="14"/>
      <c r="N216" s="14"/>
      <c r="O216" s="14"/>
      <c r="P216" s="14"/>
    </row>
    <row r="217" spans="2:16" x14ac:dyDescent="0.2">
      <c r="B217" s="37" t="s">
        <v>248</v>
      </c>
      <c r="C217" s="38">
        <v>9</v>
      </c>
      <c r="D217" s="38">
        <v>3</v>
      </c>
      <c r="E217">
        <v>169.28700000000001</v>
      </c>
      <c r="F217" s="14" t="s">
        <v>59</v>
      </c>
      <c r="G217" s="14"/>
      <c r="H217" s="14"/>
      <c r="I217" s="14"/>
      <c r="J217" s="14"/>
      <c r="K217" s="25">
        <v>19.998019998019998</v>
      </c>
      <c r="L217" s="14"/>
      <c r="M217" s="29">
        <v>19.998019998019998</v>
      </c>
      <c r="N217" s="14"/>
      <c r="O217" s="14"/>
      <c r="P217" s="14"/>
    </row>
    <row r="218" spans="2:16" x14ac:dyDescent="0.2">
      <c r="B218" s="37" t="s">
        <v>249</v>
      </c>
      <c r="C218" s="38">
        <v>9</v>
      </c>
      <c r="D218" s="38">
        <v>4</v>
      </c>
      <c r="E218">
        <v>171.63800000000001</v>
      </c>
      <c r="F218" s="14" t="s">
        <v>59</v>
      </c>
      <c r="G218" s="14"/>
      <c r="H218" s="14"/>
      <c r="I218" s="14"/>
      <c r="J218" s="14"/>
      <c r="K218" s="25">
        <v>19.998019998019998</v>
      </c>
      <c r="L218" s="14"/>
      <c r="M218" s="29">
        <v>19.998019998019998</v>
      </c>
      <c r="N218" s="14"/>
      <c r="O218" s="14"/>
      <c r="P218" s="14"/>
    </row>
    <row r="219" spans="2:16" x14ac:dyDescent="0.2">
      <c r="B219" s="37" t="s">
        <v>250</v>
      </c>
      <c r="C219" s="38">
        <v>9</v>
      </c>
      <c r="D219" s="38">
        <v>5</v>
      </c>
      <c r="E219">
        <v>4168.6949999999997</v>
      </c>
      <c r="F219" s="30" t="s">
        <v>251</v>
      </c>
      <c r="G219" s="29">
        <v>19.998019998019998</v>
      </c>
      <c r="H219" s="14"/>
      <c r="I219" s="14"/>
      <c r="J219" s="14"/>
      <c r="K219" s="14"/>
      <c r="L219" s="14"/>
      <c r="M219" s="29">
        <v>19.998019998019998</v>
      </c>
      <c r="N219" s="14"/>
      <c r="O219" s="14"/>
      <c r="P219" s="14"/>
    </row>
    <row r="220" spans="2:16" x14ac:dyDescent="0.2">
      <c r="B220" s="37" t="s">
        <v>252</v>
      </c>
      <c r="C220" s="38">
        <v>9</v>
      </c>
      <c r="D220" s="38">
        <v>6</v>
      </c>
      <c r="E220">
        <v>4638.9369999999999</v>
      </c>
      <c r="F220" s="30" t="s">
        <v>251</v>
      </c>
      <c r="G220" s="29">
        <v>19.998019998019998</v>
      </c>
      <c r="H220" s="14"/>
      <c r="I220" s="14"/>
      <c r="J220" s="14"/>
      <c r="K220" s="14"/>
      <c r="L220" s="14"/>
      <c r="M220" s="29">
        <v>19.998019998019998</v>
      </c>
      <c r="N220" s="14"/>
      <c r="O220" s="14"/>
      <c r="P220" s="14"/>
    </row>
    <row r="221" spans="2:16" x14ac:dyDescent="0.2">
      <c r="B221" s="37" t="s">
        <v>253</v>
      </c>
      <c r="C221" s="38">
        <v>9</v>
      </c>
      <c r="D221" s="38">
        <v>7</v>
      </c>
      <c r="E221">
        <v>1062.7470000000001</v>
      </c>
      <c r="F221" s="14" t="s">
        <v>59</v>
      </c>
      <c r="G221" s="14"/>
      <c r="H221" s="14"/>
      <c r="I221" s="14"/>
      <c r="J221" s="14"/>
      <c r="K221" s="14"/>
      <c r="L221" s="27">
        <v>19.998019998019998</v>
      </c>
      <c r="M221" s="29">
        <v>19.998019998019998</v>
      </c>
      <c r="N221" s="14"/>
      <c r="O221" s="14"/>
      <c r="P221" s="14"/>
    </row>
    <row r="222" spans="2:16" x14ac:dyDescent="0.2">
      <c r="B222" s="37" t="s">
        <v>254</v>
      </c>
      <c r="C222" s="38">
        <v>9</v>
      </c>
      <c r="D222" s="38">
        <v>8</v>
      </c>
      <c r="E222">
        <v>568.99300000000005</v>
      </c>
      <c r="F222" s="14" t="s">
        <v>59</v>
      </c>
      <c r="G222" s="14"/>
      <c r="H222" s="14"/>
      <c r="I222" s="14"/>
      <c r="J222" s="14"/>
      <c r="K222" s="14"/>
      <c r="L222" s="27">
        <v>19.998019998019998</v>
      </c>
      <c r="M222" s="29">
        <v>19.998019998019998</v>
      </c>
      <c r="N222" s="14"/>
      <c r="O222" s="14"/>
      <c r="P222" s="14"/>
    </row>
    <row r="223" spans="2:16" x14ac:dyDescent="0.2">
      <c r="B223" s="37" t="s">
        <v>255</v>
      </c>
      <c r="C223" s="38">
        <v>9</v>
      </c>
      <c r="D223" s="38">
        <v>9</v>
      </c>
      <c r="E223">
        <v>5515.9380000000001</v>
      </c>
      <c r="F223" s="31" t="s">
        <v>256</v>
      </c>
      <c r="G223" s="32">
        <v>19.998019998019998</v>
      </c>
      <c r="H223" s="14"/>
      <c r="I223" s="14"/>
      <c r="J223" s="14"/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37" t="s">
        <v>257</v>
      </c>
      <c r="C224" s="38">
        <v>9</v>
      </c>
      <c r="D224" s="38">
        <v>10</v>
      </c>
      <c r="E224">
        <v>5475.9669999999996</v>
      </c>
      <c r="F224" s="31" t="s">
        <v>256</v>
      </c>
      <c r="G224" s="32">
        <v>19.998019998019998</v>
      </c>
      <c r="H224" s="14"/>
      <c r="I224" s="14"/>
      <c r="J224" s="14"/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37" t="s">
        <v>258</v>
      </c>
      <c r="C225" s="38">
        <v>9</v>
      </c>
      <c r="D225" s="38">
        <v>11</v>
      </c>
      <c r="E225">
        <v>75.239000000000004</v>
      </c>
      <c r="F225" s="14" t="s">
        <v>59</v>
      </c>
      <c r="G225" s="14"/>
      <c r="H225" s="14"/>
      <c r="I225" s="14"/>
      <c r="J225" s="21">
        <v>1.999801999802</v>
      </c>
      <c r="K225" s="14"/>
      <c r="L225" s="14"/>
      <c r="M225" s="14"/>
      <c r="N225" s="32">
        <v>19.998019998019998</v>
      </c>
      <c r="O225" s="14"/>
      <c r="P225" s="14"/>
    </row>
    <row r="226" spans="2:16" x14ac:dyDescent="0.2">
      <c r="B226" s="37" t="s">
        <v>259</v>
      </c>
      <c r="C226" s="38">
        <v>9</v>
      </c>
      <c r="D226" s="38">
        <v>12</v>
      </c>
      <c r="E226">
        <v>94.048000000000002</v>
      </c>
      <c r="F226" s="14" t="s">
        <v>59</v>
      </c>
      <c r="G226" s="14"/>
      <c r="H226" s="14"/>
      <c r="I226" s="14"/>
      <c r="J226" s="21">
        <v>1.999801999802</v>
      </c>
      <c r="K226" s="14"/>
      <c r="L226" s="14"/>
      <c r="M226" s="14"/>
      <c r="N226" s="32">
        <v>19.998019998019998</v>
      </c>
      <c r="O226" s="14"/>
      <c r="P226" s="14"/>
    </row>
    <row r="227" spans="2:16" x14ac:dyDescent="0.2">
      <c r="B227" s="37" t="s">
        <v>260</v>
      </c>
      <c r="C227" s="38">
        <v>9</v>
      </c>
      <c r="D227" s="38">
        <v>13</v>
      </c>
      <c r="E227">
        <v>197.50200000000001</v>
      </c>
      <c r="F227" s="14" t="s">
        <v>59</v>
      </c>
      <c r="G227" s="14"/>
      <c r="H227" s="17">
        <v>1000.005</v>
      </c>
      <c r="I227" s="14"/>
      <c r="J227" s="14"/>
      <c r="K227" s="14"/>
      <c r="L227" s="14"/>
      <c r="M227" s="14"/>
      <c r="N227" s="32">
        <v>19.9512</v>
      </c>
      <c r="O227" s="14"/>
      <c r="P227" s="14"/>
    </row>
    <row r="228" spans="2:16" x14ac:dyDescent="0.2">
      <c r="B228" s="37" t="s">
        <v>261</v>
      </c>
      <c r="C228" s="38">
        <v>9</v>
      </c>
      <c r="D228" s="38">
        <v>14</v>
      </c>
      <c r="E228">
        <v>258.63299999999998</v>
      </c>
      <c r="F228" s="14" t="s">
        <v>59</v>
      </c>
      <c r="G228" s="14"/>
      <c r="H228" s="17">
        <v>1000.005</v>
      </c>
      <c r="I228" s="14"/>
      <c r="J228" s="14"/>
      <c r="K228" s="14"/>
      <c r="L228" s="14"/>
      <c r="M228" s="14"/>
      <c r="N228" s="32">
        <v>19.9512</v>
      </c>
      <c r="O228" s="14"/>
      <c r="P228" s="14"/>
    </row>
    <row r="229" spans="2:16" x14ac:dyDescent="0.2">
      <c r="B229" s="37" t="s">
        <v>262</v>
      </c>
      <c r="C229" s="38">
        <v>9</v>
      </c>
      <c r="D229" s="38">
        <v>15</v>
      </c>
      <c r="E229">
        <v>155.18</v>
      </c>
      <c r="F229" s="22" t="s">
        <v>64</v>
      </c>
      <c r="G229" s="23">
        <v>19.998019998019998</v>
      </c>
      <c r="H229" s="14"/>
      <c r="I229" s="14"/>
      <c r="J229" s="14"/>
      <c r="K229" s="14"/>
      <c r="L229" s="14"/>
      <c r="M229" s="14"/>
      <c r="N229" s="14"/>
      <c r="O229" s="23">
        <v>19.998019998019998</v>
      </c>
      <c r="P229" s="14"/>
    </row>
    <row r="230" spans="2:16" x14ac:dyDescent="0.2">
      <c r="B230" s="37" t="s">
        <v>263</v>
      </c>
      <c r="C230" s="38">
        <v>9</v>
      </c>
      <c r="D230" s="38">
        <v>16</v>
      </c>
      <c r="E230">
        <v>150.477</v>
      </c>
      <c r="F230" s="22" t="s">
        <v>64</v>
      </c>
      <c r="G230" s="23">
        <v>19.998019998019998</v>
      </c>
      <c r="H230" s="14"/>
      <c r="I230" s="14"/>
      <c r="J230" s="14"/>
      <c r="K230" s="14"/>
      <c r="L230" s="14"/>
      <c r="M230" s="14"/>
      <c r="N230" s="14"/>
      <c r="O230" s="23">
        <v>19.998019998019998</v>
      </c>
      <c r="P230" s="14"/>
    </row>
    <row r="231" spans="2:16" x14ac:dyDescent="0.2">
      <c r="B231" s="37" t="s">
        <v>264</v>
      </c>
      <c r="C231" s="38">
        <v>9</v>
      </c>
      <c r="D231" s="38">
        <v>17</v>
      </c>
      <c r="E231">
        <v>110.50700000000001</v>
      </c>
      <c r="F231" s="14" t="s">
        <v>59</v>
      </c>
      <c r="G231" s="14"/>
      <c r="H231" s="14"/>
      <c r="I231" s="14"/>
      <c r="J231" s="14"/>
      <c r="K231" s="14"/>
      <c r="L231" s="14"/>
      <c r="M231" s="29">
        <v>19.998019998019998</v>
      </c>
      <c r="N231" s="14"/>
      <c r="O231" s="23">
        <v>19.998019998019998</v>
      </c>
      <c r="P231" s="14"/>
    </row>
    <row r="232" spans="2:16" x14ac:dyDescent="0.2">
      <c r="B232" s="37" t="s">
        <v>265</v>
      </c>
      <c r="C232" s="38">
        <v>9</v>
      </c>
      <c r="D232" s="38">
        <v>18</v>
      </c>
      <c r="E232">
        <v>37.619</v>
      </c>
      <c r="F232" s="14" t="s">
        <v>59</v>
      </c>
      <c r="G232" s="14"/>
      <c r="H232" s="14"/>
      <c r="I232" s="14"/>
      <c r="J232" s="14"/>
      <c r="K232" s="14"/>
      <c r="L232" s="14"/>
      <c r="M232" s="29">
        <v>19.998019998019998</v>
      </c>
      <c r="N232" s="14"/>
      <c r="O232" s="23">
        <v>19.998019998019998</v>
      </c>
      <c r="P232" s="14"/>
    </row>
    <row r="233" spans="2:16" x14ac:dyDescent="0.2">
      <c r="B233" s="37" t="s">
        <v>266</v>
      </c>
      <c r="C233" s="38">
        <v>9</v>
      </c>
      <c r="D233" s="38">
        <v>19</v>
      </c>
      <c r="E233">
        <v>63.482999999999997</v>
      </c>
      <c r="F233" s="14" t="s">
        <v>59</v>
      </c>
      <c r="G233" s="14"/>
      <c r="H233" s="14"/>
      <c r="I233" s="14"/>
      <c r="J233" s="14"/>
      <c r="K233" s="14"/>
      <c r="L233" s="14"/>
      <c r="M233" s="14"/>
      <c r="N233" s="14"/>
      <c r="O233" s="23">
        <v>19.998019998019998</v>
      </c>
      <c r="P233" s="28">
        <v>19.998019998019998</v>
      </c>
    </row>
    <row r="234" spans="2:16" x14ac:dyDescent="0.2">
      <c r="B234" s="37" t="s">
        <v>267</v>
      </c>
      <c r="C234" s="38">
        <v>9</v>
      </c>
      <c r="D234" s="38">
        <v>20</v>
      </c>
      <c r="E234">
        <v>68.185000000000002</v>
      </c>
      <c r="F234" s="14" t="s">
        <v>59</v>
      </c>
      <c r="G234" s="14"/>
      <c r="H234" s="14"/>
      <c r="I234" s="14"/>
      <c r="J234" s="14"/>
      <c r="K234" s="14"/>
      <c r="L234" s="14"/>
      <c r="M234" s="14"/>
      <c r="N234" s="14"/>
      <c r="O234" s="23">
        <v>19.998019998019998</v>
      </c>
      <c r="P234" s="28">
        <v>19.998019998019998</v>
      </c>
    </row>
    <row r="235" spans="2:16" x14ac:dyDescent="0.2">
      <c r="B235" s="37" t="s">
        <v>268</v>
      </c>
      <c r="C235" s="38">
        <v>9</v>
      </c>
      <c r="D235" s="38">
        <v>21</v>
      </c>
      <c r="E235">
        <v>858.19200000000001</v>
      </c>
      <c r="F235" s="33" t="s">
        <v>269</v>
      </c>
      <c r="G235" s="28">
        <v>19.998019998019998</v>
      </c>
      <c r="H235" s="14"/>
      <c r="I235" s="14"/>
      <c r="J235" s="14"/>
      <c r="K235" s="14"/>
      <c r="L235" s="14"/>
      <c r="M235" s="14"/>
      <c r="N235" s="14"/>
      <c r="O235" s="14"/>
      <c r="P235" s="28">
        <v>19.998019998019998</v>
      </c>
    </row>
    <row r="236" spans="2:16" x14ac:dyDescent="0.2">
      <c r="B236" s="37" t="s">
        <v>270</v>
      </c>
      <c r="C236" s="38">
        <v>9</v>
      </c>
      <c r="D236" s="38">
        <v>22</v>
      </c>
      <c r="E236">
        <v>531.37300000000005</v>
      </c>
      <c r="F236" s="33" t="s">
        <v>269</v>
      </c>
      <c r="G236" s="28">
        <v>19.998019998019998</v>
      </c>
      <c r="H236" s="14"/>
      <c r="I236" s="14"/>
      <c r="J236" s="14"/>
      <c r="K236" s="14"/>
      <c r="L236" s="14"/>
      <c r="M236" s="14"/>
      <c r="N236" s="14"/>
      <c r="O236" s="14"/>
      <c r="P236" s="28">
        <v>19.998019998019998</v>
      </c>
    </row>
    <row r="237" spans="2:16" x14ac:dyDescent="0.2">
      <c r="B237" s="37" t="s">
        <v>271</v>
      </c>
      <c r="C237" s="38">
        <v>9</v>
      </c>
      <c r="D237" s="38">
        <v>23</v>
      </c>
      <c r="E237">
        <v>35.268000000000001</v>
      </c>
      <c r="F237" s="14" t="s">
        <v>59</v>
      </c>
      <c r="G237" s="14"/>
      <c r="H237" s="14"/>
      <c r="I237" s="14"/>
      <c r="J237" s="14"/>
      <c r="K237" s="14"/>
      <c r="L237" s="14"/>
      <c r="M237" s="29">
        <v>19.998019998019998</v>
      </c>
      <c r="N237" s="14"/>
      <c r="O237" s="14"/>
      <c r="P237" s="28">
        <v>19.998019998019998</v>
      </c>
    </row>
    <row r="238" spans="2:16" x14ac:dyDescent="0.2">
      <c r="B238" s="37" t="s">
        <v>272</v>
      </c>
      <c r="C238" s="38">
        <v>9</v>
      </c>
      <c r="D238" s="38">
        <v>24</v>
      </c>
      <c r="E238">
        <v>11.756</v>
      </c>
      <c r="F238" s="14" t="s">
        <v>59</v>
      </c>
      <c r="G238" s="14"/>
      <c r="H238" s="14"/>
      <c r="I238" s="14"/>
      <c r="J238" s="14"/>
      <c r="K238" s="14"/>
      <c r="L238" s="14"/>
      <c r="M238" s="29">
        <v>19.998019998019998</v>
      </c>
      <c r="N238" s="14"/>
      <c r="O238" s="14"/>
      <c r="P238" s="28">
        <v>19.998019998019998</v>
      </c>
    </row>
    <row r="239" spans="2:16" x14ac:dyDescent="0.2">
      <c r="B239" s="37" t="s">
        <v>273</v>
      </c>
      <c r="C239" s="38">
        <v>10</v>
      </c>
      <c r="D239" s="38">
        <v>1</v>
      </c>
      <c r="E239">
        <v>15783.67</v>
      </c>
      <c r="F239" s="14" t="s">
        <v>59</v>
      </c>
      <c r="G239" s="14"/>
      <c r="H239" s="14"/>
      <c r="I239" s="14"/>
      <c r="J239" s="14"/>
      <c r="K239" s="25">
        <v>6.1380061380060003</v>
      </c>
      <c r="L239" s="27">
        <v>6.1380061380060003</v>
      </c>
      <c r="M239" s="14"/>
      <c r="N239" s="14"/>
      <c r="O239" s="14"/>
      <c r="P239" s="14"/>
    </row>
    <row r="240" spans="2:16" x14ac:dyDescent="0.2">
      <c r="B240" s="37" t="s">
        <v>274</v>
      </c>
      <c r="C240" s="38">
        <v>10</v>
      </c>
      <c r="D240" s="38">
        <v>2</v>
      </c>
      <c r="E240">
        <v>16496.09</v>
      </c>
      <c r="F240" s="14" t="s">
        <v>59</v>
      </c>
      <c r="G240" s="14"/>
      <c r="H240" s="14"/>
      <c r="I240" s="14"/>
      <c r="J240" s="14"/>
      <c r="K240" s="25">
        <v>6.1380061380060003</v>
      </c>
      <c r="L240" s="27">
        <v>6.1380061380060003</v>
      </c>
      <c r="M240" s="14"/>
      <c r="N240" s="14"/>
      <c r="O240" s="14"/>
      <c r="P240" s="14"/>
    </row>
    <row r="241" spans="2:16" x14ac:dyDescent="0.2">
      <c r="B241" s="37" t="s">
        <v>275</v>
      </c>
      <c r="C241" s="38">
        <v>10</v>
      </c>
      <c r="D241" s="38">
        <v>3</v>
      </c>
      <c r="E241">
        <v>7425.12</v>
      </c>
      <c r="F241" s="14" t="s">
        <v>59</v>
      </c>
      <c r="G241" s="14"/>
      <c r="H241" s="14"/>
      <c r="I241" s="14"/>
      <c r="J241" s="14"/>
      <c r="K241" s="25">
        <v>6.1380061380060003</v>
      </c>
      <c r="L241" s="14"/>
      <c r="M241" s="29">
        <v>6.1380061380060003</v>
      </c>
      <c r="N241" s="14"/>
      <c r="O241" s="14"/>
      <c r="P241" s="14"/>
    </row>
    <row r="242" spans="2:16" x14ac:dyDescent="0.2">
      <c r="B242" s="37" t="s">
        <v>276</v>
      </c>
      <c r="C242" s="38">
        <v>10</v>
      </c>
      <c r="D242" s="38">
        <v>4</v>
      </c>
      <c r="E242">
        <v>8302.1209999999992</v>
      </c>
      <c r="F242" s="14" t="s">
        <v>59</v>
      </c>
      <c r="G242" s="14"/>
      <c r="H242" s="14"/>
      <c r="I242" s="14"/>
      <c r="J242" s="14"/>
      <c r="K242" s="25">
        <v>6.1380061380060003</v>
      </c>
      <c r="L242" s="14"/>
      <c r="M242" s="29">
        <v>6.1380061380060003</v>
      </c>
      <c r="N242" s="14"/>
      <c r="O242" s="14"/>
      <c r="P242" s="14"/>
    </row>
    <row r="243" spans="2:16" x14ac:dyDescent="0.2">
      <c r="B243" s="37" t="s">
        <v>277</v>
      </c>
      <c r="C243" s="38">
        <v>10</v>
      </c>
      <c r="D243" s="38">
        <v>5</v>
      </c>
      <c r="E243">
        <v>20721.21</v>
      </c>
      <c r="F243" s="30" t="s">
        <v>251</v>
      </c>
      <c r="G243" s="29">
        <v>6.1380061380060003</v>
      </c>
      <c r="H243" s="14"/>
      <c r="I243" s="14"/>
      <c r="J243" s="14"/>
      <c r="K243" s="14"/>
      <c r="L243" s="14"/>
      <c r="M243" s="29">
        <v>6.1380061380060003</v>
      </c>
      <c r="N243" s="14"/>
      <c r="O243" s="14"/>
      <c r="P243" s="14"/>
    </row>
    <row r="244" spans="2:16" x14ac:dyDescent="0.2">
      <c r="B244" s="37" t="s">
        <v>278</v>
      </c>
      <c r="C244" s="38">
        <v>10</v>
      </c>
      <c r="D244" s="38">
        <v>6</v>
      </c>
      <c r="E244">
        <v>18362.95</v>
      </c>
      <c r="F244" s="30" t="s">
        <v>251</v>
      </c>
      <c r="G244" s="29">
        <v>6.1380061380060003</v>
      </c>
      <c r="H244" s="14"/>
      <c r="I244" s="14"/>
      <c r="J244" s="14"/>
      <c r="K244" s="14"/>
      <c r="L244" s="14"/>
      <c r="M244" s="29">
        <v>6.1380061380060003</v>
      </c>
      <c r="N244" s="14"/>
      <c r="O244" s="14"/>
      <c r="P244" s="14"/>
    </row>
    <row r="245" spans="2:16" x14ac:dyDescent="0.2">
      <c r="B245" s="37" t="s">
        <v>279</v>
      </c>
      <c r="C245" s="38">
        <v>10</v>
      </c>
      <c r="D245" s="38">
        <v>7</v>
      </c>
      <c r="E245">
        <v>6004.9889999999996</v>
      </c>
      <c r="F245" s="14" t="s">
        <v>59</v>
      </c>
      <c r="G245" s="14"/>
      <c r="H245" s="14"/>
      <c r="I245" s="14"/>
      <c r="J245" s="14"/>
      <c r="K245" s="14"/>
      <c r="L245" s="27">
        <v>6.1380061380060003</v>
      </c>
      <c r="M245" s="29">
        <v>6.1380061380060003</v>
      </c>
      <c r="N245" s="14"/>
      <c r="O245" s="14"/>
      <c r="P245" s="14"/>
    </row>
    <row r="246" spans="2:16" x14ac:dyDescent="0.2">
      <c r="B246" s="37" t="s">
        <v>280</v>
      </c>
      <c r="C246" s="38">
        <v>10</v>
      </c>
      <c r="D246" s="38">
        <v>8</v>
      </c>
      <c r="E246">
        <v>5487.723</v>
      </c>
      <c r="F246" s="14" t="s">
        <v>59</v>
      </c>
      <c r="G246" s="14"/>
      <c r="H246" s="14"/>
      <c r="I246" s="14"/>
      <c r="J246" s="14"/>
      <c r="K246" s="14"/>
      <c r="L246" s="27">
        <v>6.1380061380060003</v>
      </c>
      <c r="M246" s="29">
        <v>6.1380061380060003</v>
      </c>
      <c r="N246" s="14"/>
      <c r="O246" s="14"/>
      <c r="P246" s="14"/>
    </row>
    <row r="247" spans="2:16" x14ac:dyDescent="0.2">
      <c r="B247" s="37" t="s">
        <v>281</v>
      </c>
      <c r="C247" s="38">
        <v>10</v>
      </c>
      <c r="D247" s="38">
        <v>9</v>
      </c>
      <c r="E247">
        <v>5941.5069999999996</v>
      </c>
      <c r="F247" s="31" t="s">
        <v>256</v>
      </c>
      <c r="G247" s="32">
        <v>6.1380061380060003</v>
      </c>
      <c r="H247" s="14"/>
      <c r="I247" s="14"/>
      <c r="J247" s="14"/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37" t="s">
        <v>282</v>
      </c>
      <c r="C248" s="38">
        <v>10</v>
      </c>
      <c r="D248" s="38">
        <v>10</v>
      </c>
      <c r="E248">
        <v>8511.3790000000008</v>
      </c>
      <c r="F248" s="31" t="s">
        <v>256</v>
      </c>
      <c r="G248" s="32">
        <v>6.1380061380060003</v>
      </c>
      <c r="H248" s="14"/>
      <c r="I248" s="14"/>
      <c r="J248" s="14"/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37" t="s">
        <v>283</v>
      </c>
      <c r="C249" s="38">
        <v>10</v>
      </c>
      <c r="D249" s="38">
        <v>11</v>
      </c>
      <c r="E249">
        <v>265.68700000000001</v>
      </c>
      <c r="F249" s="14" t="s">
        <v>59</v>
      </c>
      <c r="G249" s="14"/>
      <c r="H249" s="14"/>
      <c r="I249" s="14"/>
      <c r="J249" s="21">
        <v>0.63360063360060004</v>
      </c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37" t="s">
        <v>284</v>
      </c>
      <c r="C250" s="38">
        <v>10</v>
      </c>
      <c r="D250" s="38">
        <v>12</v>
      </c>
      <c r="E250">
        <v>310.36</v>
      </c>
      <c r="F250" s="14" t="s">
        <v>59</v>
      </c>
      <c r="G250" s="14"/>
      <c r="H250" s="14"/>
      <c r="I250" s="14"/>
      <c r="J250" s="21">
        <v>0.63360063360060004</v>
      </c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37" t="s">
        <v>285</v>
      </c>
      <c r="C251" s="38">
        <v>10</v>
      </c>
      <c r="D251" s="38">
        <v>13</v>
      </c>
      <c r="E251">
        <v>6990.1459999999997</v>
      </c>
      <c r="F251" s="14" t="s">
        <v>59</v>
      </c>
      <c r="G251" s="14"/>
      <c r="H251" s="17">
        <v>221.26522126520001</v>
      </c>
      <c r="I251" s="14"/>
      <c r="J251" s="14"/>
      <c r="K251" s="14"/>
      <c r="L251" s="14"/>
      <c r="M251" s="14"/>
      <c r="N251" s="32">
        <v>6.1380061380060003</v>
      </c>
      <c r="O251" s="14"/>
      <c r="P251" s="14"/>
    </row>
    <row r="252" spans="2:16" x14ac:dyDescent="0.2">
      <c r="B252" s="37" t="s">
        <v>286</v>
      </c>
      <c r="C252" s="38">
        <v>10</v>
      </c>
      <c r="D252" s="38">
        <v>14</v>
      </c>
      <c r="E252">
        <v>8791.1730000000007</v>
      </c>
      <c r="F252" s="14" t="s">
        <v>59</v>
      </c>
      <c r="G252" s="14"/>
      <c r="H252" s="17">
        <v>221.26522126520001</v>
      </c>
      <c r="I252" s="14"/>
      <c r="J252" s="14"/>
      <c r="K252" s="14"/>
      <c r="L252" s="14"/>
      <c r="M252" s="14"/>
      <c r="N252" s="32">
        <v>6.1380061380060003</v>
      </c>
      <c r="O252" s="14"/>
      <c r="P252" s="14"/>
    </row>
    <row r="253" spans="2:16" x14ac:dyDescent="0.2">
      <c r="B253" s="37" t="s">
        <v>287</v>
      </c>
      <c r="C253" s="38">
        <v>10</v>
      </c>
      <c r="D253" s="38">
        <v>15</v>
      </c>
      <c r="E253">
        <v>31997.61</v>
      </c>
      <c r="F253" s="22" t="s">
        <v>64</v>
      </c>
      <c r="G253" s="23">
        <v>6.1380061380060003</v>
      </c>
      <c r="H253" s="14"/>
      <c r="I253" s="14"/>
      <c r="J253" s="14"/>
      <c r="K253" s="14"/>
      <c r="L253" s="14"/>
      <c r="M253" s="14"/>
      <c r="N253" s="14"/>
      <c r="O253" s="23">
        <v>6.1380061380060003</v>
      </c>
      <c r="P253" s="14"/>
    </row>
    <row r="254" spans="2:16" x14ac:dyDescent="0.2">
      <c r="B254" s="37" t="s">
        <v>288</v>
      </c>
      <c r="C254" s="38">
        <v>10</v>
      </c>
      <c r="D254" s="38">
        <v>16</v>
      </c>
      <c r="E254">
        <v>29832.15</v>
      </c>
      <c r="F254" s="22" t="s">
        <v>64</v>
      </c>
      <c r="G254" s="23">
        <v>6.1380061380060003</v>
      </c>
      <c r="H254" s="14"/>
      <c r="I254" s="14"/>
      <c r="J254" s="14"/>
      <c r="K254" s="14"/>
      <c r="L254" s="14"/>
      <c r="M254" s="14"/>
      <c r="N254" s="14"/>
      <c r="O254" s="23">
        <v>6.1380061380060003</v>
      </c>
      <c r="P254" s="14"/>
    </row>
    <row r="255" spans="2:16" x14ac:dyDescent="0.2">
      <c r="B255" s="37" t="s">
        <v>289</v>
      </c>
      <c r="C255" s="38">
        <v>10</v>
      </c>
      <c r="D255" s="38">
        <v>17</v>
      </c>
      <c r="E255">
        <v>3830.1210000000001</v>
      </c>
      <c r="F255" s="14" t="s">
        <v>59</v>
      </c>
      <c r="G255" s="14"/>
      <c r="H255" s="14"/>
      <c r="I255" s="14"/>
      <c r="J255" s="14"/>
      <c r="K255" s="14"/>
      <c r="L255" s="14"/>
      <c r="M255" s="29">
        <v>6.1380061380060003</v>
      </c>
      <c r="N255" s="14"/>
      <c r="O255" s="23">
        <v>6.1380061380060003</v>
      </c>
      <c r="P255" s="14"/>
    </row>
    <row r="256" spans="2:16" x14ac:dyDescent="0.2">
      <c r="B256" s="37" t="s">
        <v>290</v>
      </c>
      <c r="C256" s="38">
        <v>10</v>
      </c>
      <c r="D256" s="38">
        <v>18</v>
      </c>
      <c r="E256">
        <v>2508.741</v>
      </c>
      <c r="F256" s="14" t="s">
        <v>59</v>
      </c>
      <c r="G256" s="14"/>
      <c r="H256" s="14"/>
      <c r="I256" s="14"/>
      <c r="J256" s="14"/>
      <c r="K256" s="14"/>
      <c r="L256" s="14"/>
      <c r="M256" s="29">
        <v>6.1380061380060003</v>
      </c>
      <c r="N256" s="14"/>
      <c r="O256" s="23">
        <v>6.1380061380060003</v>
      </c>
      <c r="P256" s="14"/>
    </row>
    <row r="257" spans="2:16" x14ac:dyDescent="0.2">
      <c r="B257" s="37" t="s">
        <v>291</v>
      </c>
      <c r="C257" s="38">
        <v>10</v>
      </c>
      <c r="D257" s="38">
        <v>19</v>
      </c>
      <c r="E257">
        <v>58.78</v>
      </c>
      <c r="F257" s="14" t="s">
        <v>59</v>
      </c>
      <c r="G257" s="14"/>
      <c r="H257" s="14"/>
      <c r="I257" s="14"/>
      <c r="J257" s="14"/>
      <c r="K257" s="14"/>
      <c r="L257" s="14"/>
      <c r="M257" s="14"/>
      <c r="N257" s="14"/>
      <c r="O257" s="23">
        <v>6.1380061380060003</v>
      </c>
      <c r="P257" s="28">
        <v>6.1380061380060003</v>
      </c>
    </row>
    <row r="258" spans="2:16" x14ac:dyDescent="0.2">
      <c r="B258" s="37" t="s">
        <v>292</v>
      </c>
      <c r="C258" s="38">
        <v>10</v>
      </c>
      <c r="D258" s="38">
        <v>20</v>
      </c>
      <c r="E258">
        <v>126.965</v>
      </c>
      <c r="F258" s="14" t="s">
        <v>59</v>
      </c>
      <c r="G258" s="14"/>
      <c r="H258" s="14"/>
      <c r="I258" s="14"/>
      <c r="J258" s="14"/>
      <c r="K258" s="14"/>
      <c r="L258" s="14"/>
      <c r="M258" s="14"/>
      <c r="N258" s="14"/>
      <c r="O258" s="23">
        <v>6.1380061380060003</v>
      </c>
      <c r="P258" s="28">
        <v>6.1380061380060003</v>
      </c>
    </row>
    <row r="259" spans="2:16" x14ac:dyDescent="0.2">
      <c r="B259" s="37" t="s">
        <v>293</v>
      </c>
      <c r="C259" s="38">
        <v>10</v>
      </c>
      <c r="D259" s="38">
        <v>21</v>
      </c>
      <c r="E259">
        <v>2668.623</v>
      </c>
      <c r="F259" s="33" t="s">
        <v>269</v>
      </c>
      <c r="G259" s="28">
        <v>6.1380061380060003</v>
      </c>
      <c r="H259" s="14"/>
      <c r="I259" s="14"/>
      <c r="J259" s="14"/>
      <c r="K259" s="14"/>
      <c r="L259" s="14"/>
      <c r="M259" s="14"/>
      <c r="N259" s="14"/>
      <c r="O259" s="14"/>
      <c r="P259" s="28">
        <v>6.1380061380060003</v>
      </c>
    </row>
    <row r="260" spans="2:16" x14ac:dyDescent="0.2">
      <c r="B260" s="37" t="s">
        <v>294</v>
      </c>
      <c r="C260" s="38">
        <v>10</v>
      </c>
      <c r="D260" s="38">
        <v>22</v>
      </c>
      <c r="E260">
        <v>1993.826</v>
      </c>
      <c r="F260" s="33" t="s">
        <v>269</v>
      </c>
      <c r="G260" s="28">
        <v>6.1380061380060003</v>
      </c>
      <c r="H260" s="14"/>
      <c r="I260" s="14"/>
      <c r="J260" s="14"/>
      <c r="K260" s="14"/>
      <c r="L260" s="14"/>
      <c r="M260" s="14"/>
      <c r="N260" s="14"/>
      <c r="O260" s="14"/>
      <c r="P260" s="28">
        <v>6.1380061380060003</v>
      </c>
    </row>
    <row r="261" spans="2:16" x14ac:dyDescent="0.2">
      <c r="B261" s="37" t="s">
        <v>295</v>
      </c>
      <c r="C261" s="38">
        <v>10</v>
      </c>
      <c r="D261" s="38">
        <v>23</v>
      </c>
      <c r="E261">
        <v>432.62299999999999</v>
      </c>
      <c r="F261" s="14" t="s">
        <v>59</v>
      </c>
      <c r="G261" s="14"/>
      <c r="H261" s="14"/>
      <c r="I261" s="14"/>
      <c r="J261" s="14"/>
      <c r="K261" s="14"/>
      <c r="L261" s="14"/>
      <c r="M261" s="29">
        <v>6.1380061380060003</v>
      </c>
      <c r="N261" s="14"/>
      <c r="O261" s="14"/>
      <c r="P261" s="28">
        <v>6.1380061380060003</v>
      </c>
    </row>
    <row r="262" spans="2:16" x14ac:dyDescent="0.2">
      <c r="B262" s="37" t="s">
        <v>296</v>
      </c>
      <c r="C262" s="38">
        <v>10</v>
      </c>
      <c r="D262" s="38">
        <v>24</v>
      </c>
      <c r="E262">
        <v>298.60399999999998</v>
      </c>
      <c r="F262" s="14" t="s">
        <v>59</v>
      </c>
      <c r="G262" s="14"/>
      <c r="H262" s="14"/>
      <c r="I262" s="14"/>
      <c r="J262" s="14"/>
      <c r="K262" s="14"/>
      <c r="L262" s="14"/>
      <c r="M262" s="29">
        <v>6.1380061380060003</v>
      </c>
      <c r="N262" s="14"/>
      <c r="O262" s="14"/>
      <c r="P262" s="28">
        <v>6.1380061380060003</v>
      </c>
    </row>
    <row r="263" spans="2:16" x14ac:dyDescent="0.2">
      <c r="B263" s="37" t="s">
        <v>297</v>
      </c>
      <c r="C263" s="38">
        <v>11</v>
      </c>
      <c r="D263" s="38">
        <v>1</v>
      </c>
      <c r="E263">
        <v>21184.400000000001</v>
      </c>
      <c r="F263" s="14" t="s">
        <v>59</v>
      </c>
      <c r="G263" s="14"/>
      <c r="H263" s="14"/>
      <c r="I263" s="14"/>
      <c r="J263" s="14"/>
      <c r="K263" s="25">
        <v>1.8810018810019999</v>
      </c>
      <c r="L263" s="27">
        <v>1.8810018810019999</v>
      </c>
      <c r="M263" s="14"/>
      <c r="N263" s="14"/>
      <c r="O263" s="14"/>
      <c r="P263" s="14"/>
    </row>
    <row r="264" spans="2:16" x14ac:dyDescent="0.2">
      <c r="B264" s="37" t="s">
        <v>298</v>
      </c>
      <c r="C264" s="38">
        <v>11</v>
      </c>
      <c r="D264" s="38">
        <v>2</v>
      </c>
      <c r="E264">
        <v>19303.43</v>
      </c>
      <c r="F264" s="14" t="s">
        <v>59</v>
      </c>
      <c r="G264" s="14"/>
      <c r="H264" s="14"/>
      <c r="I264" s="14"/>
      <c r="J264" s="14"/>
      <c r="K264" s="25">
        <v>1.8810018810019999</v>
      </c>
      <c r="L264" s="27">
        <v>1.8810018810019999</v>
      </c>
      <c r="M264" s="14"/>
      <c r="N264" s="14"/>
      <c r="O264" s="14"/>
      <c r="P264" s="14"/>
    </row>
    <row r="265" spans="2:16" x14ac:dyDescent="0.2">
      <c r="B265" s="37" t="s">
        <v>299</v>
      </c>
      <c r="C265" s="38">
        <v>11</v>
      </c>
      <c r="D265" s="38">
        <v>3</v>
      </c>
      <c r="E265">
        <v>19439.8</v>
      </c>
      <c r="F265" s="14" t="s">
        <v>59</v>
      </c>
      <c r="G265" s="14"/>
      <c r="H265" s="14"/>
      <c r="I265" s="14"/>
      <c r="J265" s="14"/>
      <c r="K265" s="25">
        <v>1.8810018810019999</v>
      </c>
      <c r="L265" s="14"/>
      <c r="M265" s="29">
        <v>1.8810018810019999</v>
      </c>
      <c r="N265" s="14"/>
      <c r="O265" s="14"/>
      <c r="P265" s="14"/>
    </row>
    <row r="266" spans="2:16" x14ac:dyDescent="0.2">
      <c r="B266" s="37" t="s">
        <v>300</v>
      </c>
      <c r="C266" s="38">
        <v>11</v>
      </c>
      <c r="D266" s="38">
        <v>4</v>
      </c>
      <c r="E266">
        <v>19895.939999999999</v>
      </c>
      <c r="F266" s="14" t="s">
        <v>59</v>
      </c>
      <c r="G266" s="14"/>
      <c r="H266" s="14"/>
      <c r="I266" s="14"/>
      <c r="J266" s="14"/>
      <c r="K266" s="25">
        <v>1.8810018810019999</v>
      </c>
      <c r="L266" s="14"/>
      <c r="M266" s="29">
        <v>1.8810018810019999</v>
      </c>
      <c r="N266" s="14"/>
      <c r="O266" s="14"/>
      <c r="P266" s="14"/>
    </row>
    <row r="267" spans="2:16" x14ac:dyDescent="0.2">
      <c r="B267" s="37" t="s">
        <v>301</v>
      </c>
      <c r="C267" s="38">
        <v>11</v>
      </c>
      <c r="D267" s="38">
        <v>5</v>
      </c>
      <c r="E267">
        <v>39100.620000000003</v>
      </c>
      <c r="F267" s="30" t="s">
        <v>251</v>
      </c>
      <c r="G267" s="29">
        <v>1.8810018810019999</v>
      </c>
      <c r="H267" s="14"/>
      <c r="I267" s="14"/>
      <c r="J267" s="14"/>
      <c r="K267" s="14"/>
      <c r="L267" s="14"/>
      <c r="M267" s="29">
        <v>1.8810018810019999</v>
      </c>
      <c r="N267" s="14"/>
      <c r="O267" s="14"/>
      <c r="P267" s="14"/>
    </row>
    <row r="268" spans="2:16" x14ac:dyDescent="0.2">
      <c r="B268" s="37" t="s">
        <v>302</v>
      </c>
      <c r="C268" s="38">
        <v>11</v>
      </c>
      <c r="D268" s="38">
        <v>6</v>
      </c>
      <c r="E268">
        <v>45063.29</v>
      </c>
      <c r="F268" s="30" t="s">
        <v>251</v>
      </c>
      <c r="G268" s="29">
        <v>1.8810018810019999</v>
      </c>
      <c r="H268" s="14"/>
      <c r="I268" s="14"/>
      <c r="J268" s="14"/>
      <c r="K268" s="14"/>
      <c r="L268" s="14"/>
      <c r="M268" s="29">
        <v>1.8810018810019999</v>
      </c>
      <c r="N268" s="14"/>
      <c r="O268" s="14"/>
      <c r="P268" s="14"/>
    </row>
    <row r="269" spans="2:16" x14ac:dyDescent="0.2">
      <c r="B269" s="37" t="s">
        <v>303</v>
      </c>
      <c r="C269" s="38">
        <v>11</v>
      </c>
      <c r="D269" s="38">
        <v>7</v>
      </c>
      <c r="E269">
        <v>9806.8960000000006</v>
      </c>
      <c r="F269" s="14" t="s">
        <v>59</v>
      </c>
      <c r="G269" s="14"/>
      <c r="H269" s="14"/>
      <c r="I269" s="14"/>
      <c r="J269" s="14"/>
      <c r="K269" s="14"/>
      <c r="L269" s="27">
        <v>1.8810018810019999</v>
      </c>
      <c r="M269" s="29">
        <v>1.8810018810019999</v>
      </c>
      <c r="N269" s="14"/>
      <c r="O269" s="14"/>
      <c r="P269" s="14"/>
    </row>
    <row r="270" spans="2:16" x14ac:dyDescent="0.2">
      <c r="B270" s="37" t="s">
        <v>304</v>
      </c>
      <c r="C270" s="38">
        <v>11</v>
      </c>
      <c r="D270" s="38">
        <v>8</v>
      </c>
      <c r="E270">
        <v>9623.5010000000002</v>
      </c>
      <c r="F270" s="14" t="s">
        <v>59</v>
      </c>
      <c r="G270" s="14"/>
      <c r="H270" s="14"/>
      <c r="I270" s="14"/>
      <c r="J270" s="14"/>
      <c r="K270" s="14"/>
      <c r="L270" s="27">
        <v>1.8810018810019999</v>
      </c>
      <c r="M270" s="29">
        <v>1.8810018810019999</v>
      </c>
      <c r="N270" s="14"/>
      <c r="O270" s="14"/>
      <c r="P270" s="14"/>
    </row>
    <row r="271" spans="2:16" x14ac:dyDescent="0.2">
      <c r="B271" s="37" t="s">
        <v>305</v>
      </c>
      <c r="C271" s="38">
        <v>11</v>
      </c>
      <c r="D271" s="38">
        <v>9</v>
      </c>
      <c r="E271">
        <v>5092.72</v>
      </c>
      <c r="F271" s="31" t="s">
        <v>256</v>
      </c>
      <c r="G271" s="32">
        <v>1.8810018810019999</v>
      </c>
      <c r="H271" s="14"/>
      <c r="I271" s="14"/>
      <c r="J271" s="14"/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37" t="s">
        <v>306</v>
      </c>
      <c r="C272" s="38">
        <v>11</v>
      </c>
      <c r="D272" s="38">
        <v>10</v>
      </c>
      <c r="E272">
        <v>4526.0789999999997</v>
      </c>
      <c r="F272" s="31" t="s">
        <v>256</v>
      </c>
      <c r="G272" s="32">
        <v>1.8810018810019999</v>
      </c>
      <c r="H272" s="14"/>
      <c r="I272" s="14"/>
      <c r="J272" s="14"/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37" t="s">
        <v>307</v>
      </c>
      <c r="C273" s="38">
        <v>11</v>
      </c>
      <c r="D273" s="38">
        <v>11</v>
      </c>
      <c r="E273">
        <v>1069.8</v>
      </c>
      <c r="F273" s="14" t="s">
        <v>59</v>
      </c>
      <c r="G273" s="14"/>
      <c r="H273" s="14"/>
      <c r="I273" s="14"/>
      <c r="J273" s="21">
        <v>0.1980001980002</v>
      </c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37" t="s">
        <v>308</v>
      </c>
      <c r="C274" s="38">
        <v>11</v>
      </c>
      <c r="D274" s="38">
        <v>12</v>
      </c>
      <c r="E274">
        <v>853.48900000000003</v>
      </c>
      <c r="F274" s="14" t="s">
        <v>59</v>
      </c>
      <c r="G274" s="14"/>
      <c r="H274" s="14"/>
      <c r="I274" s="14"/>
      <c r="J274" s="21">
        <v>0.1980001980002</v>
      </c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37" t="s">
        <v>309</v>
      </c>
      <c r="C275" s="38">
        <v>11</v>
      </c>
      <c r="D275" s="38">
        <v>13</v>
      </c>
      <c r="E275">
        <v>8567.8080000000009</v>
      </c>
      <c r="F275" s="14" t="s">
        <v>59</v>
      </c>
      <c r="G275" s="14"/>
      <c r="H275" s="17">
        <v>49.005049005049997</v>
      </c>
      <c r="I275" s="14"/>
      <c r="J275" s="14"/>
      <c r="K275" s="14"/>
      <c r="L275" s="14"/>
      <c r="M275" s="14"/>
      <c r="N275" s="32">
        <v>1.8810018810019999</v>
      </c>
      <c r="O275" s="14"/>
      <c r="P275" s="14"/>
    </row>
    <row r="276" spans="2:16" x14ac:dyDescent="0.2">
      <c r="B276" s="37" t="s">
        <v>310</v>
      </c>
      <c r="C276" s="38">
        <v>11</v>
      </c>
      <c r="D276" s="38">
        <v>14</v>
      </c>
      <c r="E276">
        <v>8332.6869999999999</v>
      </c>
      <c r="F276" s="14" t="s">
        <v>59</v>
      </c>
      <c r="G276" s="14"/>
      <c r="H276" s="17">
        <v>49.005049005049997</v>
      </c>
      <c r="I276" s="14"/>
      <c r="J276" s="14"/>
      <c r="K276" s="14"/>
      <c r="L276" s="14"/>
      <c r="M276" s="14"/>
      <c r="N276" s="32">
        <v>1.8810018810019999</v>
      </c>
      <c r="O276" s="14"/>
      <c r="P276" s="14"/>
    </row>
    <row r="277" spans="2:16" x14ac:dyDescent="0.2">
      <c r="B277" s="37" t="s">
        <v>311</v>
      </c>
      <c r="C277" s="38">
        <v>11</v>
      </c>
      <c r="D277" s="38">
        <v>15</v>
      </c>
      <c r="E277">
        <v>50854.31</v>
      </c>
      <c r="F277" s="22" t="s">
        <v>64</v>
      </c>
      <c r="G277" s="23">
        <v>1.8810018810019999</v>
      </c>
      <c r="H277" s="14"/>
      <c r="I277" s="14"/>
      <c r="J277" s="14"/>
      <c r="K277" s="14"/>
      <c r="L277" s="14"/>
      <c r="M277" s="14"/>
      <c r="N277" s="14"/>
      <c r="O277" s="23">
        <v>1.8810018810019999</v>
      </c>
      <c r="P277" s="14"/>
    </row>
    <row r="278" spans="2:16" x14ac:dyDescent="0.2">
      <c r="B278" s="37" t="s">
        <v>312</v>
      </c>
      <c r="C278" s="38">
        <v>11</v>
      </c>
      <c r="D278" s="38">
        <v>16</v>
      </c>
      <c r="E278">
        <v>43915.9</v>
      </c>
      <c r="F278" s="22" t="s">
        <v>64</v>
      </c>
      <c r="G278" s="23">
        <v>1.8810018810019999</v>
      </c>
      <c r="H278" s="14"/>
      <c r="I278" s="14"/>
      <c r="J278" s="14"/>
      <c r="K278" s="14"/>
      <c r="L278" s="14"/>
      <c r="M278" s="14"/>
      <c r="N278" s="14"/>
      <c r="O278" s="23">
        <v>1.8810018810019999</v>
      </c>
      <c r="P278" s="14"/>
    </row>
    <row r="279" spans="2:16" x14ac:dyDescent="0.2">
      <c r="B279" s="37" t="s">
        <v>313</v>
      </c>
      <c r="C279" s="38">
        <v>11</v>
      </c>
      <c r="D279" s="38">
        <v>17</v>
      </c>
      <c r="E279">
        <v>27694.9</v>
      </c>
      <c r="F279" s="14" t="s">
        <v>59</v>
      </c>
      <c r="G279" s="14"/>
      <c r="H279" s="14"/>
      <c r="I279" s="14"/>
      <c r="J279" s="14"/>
      <c r="K279" s="14"/>
      <c r="L279" s="14"/>
      <c r="M279" s="29">
        <v>1.8810018810019999</v>
      </c>
      <c r="N279" s="14"/>
      <c r="O279" s="23">
        <v>1.8810018810019999</v>
      </c>
      <c r="P279" s="14"/>
    </row>
    <row r="280" spans="2:16" x14ac:dyDescent="0.2">
      <c r="B280" s="37" t="s">
        <v>314</v>
      </c>
      <c r="C280" s="38">
        <v>11</v>
      </c>
      <c r="D280" s="38">
        <v>18</v>
      </c>
      <c r="E280">
        <v>18080.8</v>
      </c>
      <c r="F280" s="14" t="s">
        <v>59</v>
      </c>
      <c r="G280" s="14"/>
      <c r="H280" s="14"/>
      <c r="I280" s="14"/>
      <c r="J280" s="14"/>
      <c r="K280" s="14"/>
      <c r="L280" s="14"/>
      <c r="M280" s="29">
        <v>1.8810018810019999</v>
      </c>
      <c r="N280" s="14"/>
      <c r="O280" s="23">
        <v>1.8810018810019999</v>
      </c>
      <c r="P280" s="14"/>
    </row>
    <row r="281" spans="2:16" x14ac:dyDescent="0.2">
      <c r="B281" s="37" t="s">
        <v>315</v>
      </c>
      <c r="C281" s="38">
        <v>11</v>
      </c>
      <c r="D281" s="38">
        <v>19</v>
      </c>
      <c r="E281">
        <v>514.91499999999996</v>
      </c>
      <c r="F281" s="14" t="s">
        <v>59</v>
      </c>
      <c r="G281" s="14"/>
      <c r="H281" s="14"/>
      <c r="I281" s="14"/>
      <c r="J281" s="14"/>
      <c r="K281" s="14"/>
      <c r="L281" s="14"/>
      <c r="M281" s="14"/>
      <c r="N281" s="14"/>
      <c r="O281" s="23">
        <v>1.8810018810019999</v>
      </c>
      <c r="P281" s="28">
        <v>1.8810018810019999</v>
      </c>
    </row>
    <row r="282" spans="2:16" x14ac:dyDescent="0.2">
      <c r="B282" s="37" t="s">
        <v>316</v>
      </c>
      <c r="C282" s="38">
        <v>11</v>
      </c>
      <c r="D282" s="38">
        <v>20</v>
      </c>
      <c r="E282">
        <v>437.32499999999999</v>
      </c>
      <c r="F282" s="14" t="s">
        <v>59</v>
      </c>
      <c r="G282" s="14"/>
      <c r="H282" s="14"/>
      <c r="I282" s="14"/>
      <c r="J282" s="14"/>
      <c r="K282" s="14"/>
      <c r="L282" s="14"/>
      <c r="M282" s="14"/>
      <c r="N282" s="14"/>
      <c r="O282" s="23">
        <v>1.8810018810019999</v>
      </c>
      <c r="P282" s="28">
        <v>1.8810018810019999</v>
      </c>
    </row>
    <row r="283" spans="2:16" x14ac:dyDescent="0.2">
      <c r="B283" s="37" t="s">
        <v>317</v>
      </c>
      <c r="C283" s="38">
        <v>11</v>
      </c>
      <c r="D283" s="38">
        <v>21</v>
      </c>
      <c r="E283">
        <v>3188.24</v>
      </c>
      <c r="F283" s="33" t="s">
        <v>269</v>
      </c>
      <c r="G283" s="28">
        <v>1.8810018810019999</v>
      </c>
      <c r="H283" s="14"/>
      <c r="I283" s="14"/>
      <c r="J283" s="14"/>
      <c r="K283" s="14"/>
      <c r="L283" s="14"/>
      <c r="M283" s="14"/>
      <c r="N283" s="14"/>
      <c r="O283" s="14"/>
      <c r="P283" s="28">
        <v>1.8810018810019999</v>
      </c>
    </row>
    <row r="284" spans="2:16" x14ac:dyDescent="0.2">
      <c r="B284" s="37" t="s">
        <v>318</v>
      </c>
      <c r="C284" s="38">
        <v>11</v>
      </c>
      <c r="D284" s="38">
        <v>22</v>
      </c>
      <c r="E284">
        <v>3428.0639999999999</v>
      </c>
      <c r="F284" s="33" t="s">
        <v>269</v>
      </c>
      <c r="G284" s="28">
        <v>1.8810018810019999</v>
      </c>
      <c r="H284" s="14"/>
      <c r="I284" s="14"/>
      <c r="J284" s="14"/>
      <c r="K284" s="14"/>
      <c r="L284" s="14"/>
      <c r="M284" s="14"/>
      <c r="N284" s="14"/>
      <c r="O284" s="14"/>
      <c r="P284" s="28">
        <v>1.8810018810019999</v>
      </c>
    </row>
    <row r="285" spans="2:16" x14ac:dyDescent="0.2">
      <c r="B285" s="37" t="s">
        <v>319</v>
      </c>
      <c r="C285" s="38">
        <v>11</v>
      </c>
      <c r="D285" s="38">
        <v>23</v>
      </c>
      <c r="E285">
        <v>1528.2860000000001</v>
      </c>
      <c r="F285" s="14" t="s">
        <v>59</v>
      </c>
      <c r="G285" s="14"/>
      <c r="H285" s="14"/>
      <c r="I285" s="14"/>
      <c r="J285" s="14"/>
      <c r="K285" s="14"/>
      <c r="L285" s="14"/>
      <c r="M285" s="29">
        <v>1.8810018810019999</v>
      </c>
      <c r="N285" s="14"/>
      <c r="O285" s="14"/>
      <c r="P285" s="28">
        <v>1.8810018810019999</v>
      </c>
    </row>
    <row r="286" spans="2:16" x14ac:dyDescent="0.2">
      <c r="B286" s="37" t="s">
        <v>320</v>
      </c>
      <c r="C286" s="38">
        <v>11</v>
      </c>
      <c r="D286" s="38">
        <v>24</v>
      </c>
      <c r="E286">
        <v>919.32299999999998</v>
      </c>
      <c r="F286" s="14" t="s">
        <v>59</v>
      </c>
      <c r="G286" s="14"/>
      <c r="H286" s="14"/>
      <c r="I286" s="14"/>
      <c r="J286" s="14"/>
      <c r="K286" s="14"/>
      <c r="L286" s="14"/>
      <c r="M286" s="29">
        <v>1.8810018810019999</v>
      </c>
      <c r="N286" s="14"/>
      <c r="O286" s="14"/>
      <c r="P286" s="28">
        <v>1.8810018810019999</v>
      </c>
    </row>
    <row r="287" spans="2:16" x14ac:dyDescent="0.2">
      <c r="B287" s="37" t="s">
        <v>321</v>
      </c>
      <c r="C287" s="38">
        <v>12</v>
      </c>
      <c r="D287" s="38">
        <v>1</v>
      </c>
      <c r="E287">
        <v>22776.17</v>
      </c>
      <c r="F287" s="14" t="s">
        <v>59</v>
      </c>
      <c r="G287" s="14"/>
      <c r="H287" s="14"/>
      <c r="I287" s="14"/>
      <c r="J287" s="14"/>
      <c r="K287" s="25">
        <v>0.5742005742006</v>
      </c>
      <c r="L287" s="27">
        <v>0.5742005742006</v>
      </c>
      <c r="M287" s="14"/>
      <c r="N287" s="14"/>
      <c r="O287" s="14"/>
      <c r="P287" s="14"/>
    </row>
    <row r="288" spans="2:16" x14ac:dyDescent="0.2">
      <c r="B288" s="37" t="s">
        <v>322</v>
      </c>
      <c r="C288" s="38">
        <v>12</v>
      </c>
      <c r="D288" s="38">
        <v>2</v>
      </c>
      <c r="E288">
        <v>30671.53</v>
      </c>
      <c r="F288" s="14" t="s">
        <v>59</v>
      </c>
      <c r="G288" s="14"/>
      <c r="H288" s="14"/>
      <c r="I288" s="14"/>
      <c r="J288" s="14"/>
      <c r="K288" s="25">
        <v>0.5742005742006</v>
      </c>
      <c r="L288" s="27">
        <v>0.5742005742006</v>
      </c>
      <c r="M288" s="14"/>
      <c r="N288" s="14"/>
      <c r="O288" s="14"/>
      <c r="P288" s="14"/>
    </row>
    <row r="289" spans="2:16" x14ac:dyDescent="0.2">
      <c r="B289" s="37" t="s">
        <v>323</v>
      </c>
      <c r="C289" s="38">
        <v>12</v>
      </c>
      <c r="D289" s="38">
        <v>3</v>
      </c>
      <c r="E289">
        <v>33490.629999999997</v>
      </c>
      <c r="F289" s="14" t="s">
        <v>59</v>
      </c>
      <c r="G289" s="14"/>
      <c r="H289" s="14"/>
      <c r="I289" s="14"/>
      <c r="J289" s="14"/>
      <c r="K289" s="25">
        <v>0.5742005742006</v>
      </c>
      <c r="L289" s="14"/>
      <c r="M289" s="29">
        <v>0.5742005742006</v>
      </c>
      <c r="N289" s="14"/>
      <c r="O289" s="14"/>
      <c r="P289" s="14"/>
    </row>
    <row r="290" spans="2:16" x14ac:dyDescent="0.2">
      <c r="B290" s="37" t="s">
        <v>324</v>
      </c>
      <c r="C290" s="38">
        <v>12</v>
      </c>
      <c r="D290" s="38">
        <v>4</v>
      </c>
      <c r="E290">
        <v>39208.769999999997</v>
      </c>
      <c r="F290" s="14" t="s">
        <v>59</v>
      </c>
      <c r="G290" s="14"/>
      <c r="H290" s="14"/>
      <c r="I290" s="14"/>
      <c r="J290" s="14"/>
      <c r="K290" s="25">
        <v>0.5742005742006</v>
      </c>
      <c r="L290" s="14"/>
      <c r="M290" s="29">
        <v>0.5742005742006</v>
      </c>
      <c r="N290" s="14"/>
      <c r="O290" s="14"/>
      <c r="P290" s="14"/>
    </row>
    <row r="291" spans="2:16" x14ac:dyDescent="0.2">
      <c r="B291" s="37" t="s">
        <v>325</v>
      </c>
      <c r="C291" s="38">
        <v>12</v>
      </c>
      <c r="D291" s="38">
        <v>5</v>
      </c>
      <c r="E291">
        <v>76468.39</v>
      </c>
      <c r="F291" s="30" t="s">
        <v>251</v>
      </c>
      <c r="G291" s="29">
        <v>0.5742005742006</v>
      </c>
      <c r="H291" s="14"/>
      <c r="I291" s="14"/>
      <c r="J291" s="14"/>
      <c r="K291" s="14"/>
      <c r="L291" s="14"/>
      <c r="M291" s="29">
        <v>0.5742005742006</v>
      </c>
      <c r="N291" s="14"/>
      <c r="O291" s="14"/>
      <c r="P291" s="14"/>
    </row>
    <row r="292" spans="2:16" x14ac:dyDescent="0.2">
      <c r="B292" s="37" t="s">
        <v>326</v>
      </c>
      <c r="C292" s="38">
        <v>12</v>
      </c>
      <c r="D292" s="38">
        <v>6</v>
      </c>
      <c r="E292">
        <v>68302.64</v>
      </c>
      <c r="F292" s="30" t="s">
        <v>251</v>
      </c>
      <c r="G292" s="29">
        <v>0.5742005742006</v>
      </c>
      <c r="H292" s="14"/>
      <c r="I292" s="14"/>
      <c r="J292" s="14"/>
      <c r="K292" s="14"/>
      <c r="L292" s="14"/>
      <c r="M292" s="29">
        <v>0.5742005742006</v>
      </c>
      <c r="N292" s="14"/>
      <c r="O292" s="14"/>
      <c r="P292" s="14"/>
    </row>
    <row r="293" spans="2:16" x14ac:dyDescent="0.2">
      <c r="B293" s="37" t="s">
        <v>327</v>
      </c>
      <c r="C293" s="38">
        <v>12</v>
      </c>
      <c r="D293" s="38">
        <v>7</v>
      </c>
      <c r="E293">
        <v>17152.07</v>
      </c>
      <c r="F293" s="14" t="s">
        <v>59</v>
      </c>
      <c r="G293" s="14"/>
      <c r="H293" s="14"/>
      <c r="I293" s="14"/>
      <c r="J293" s="14"/>
      <c r="K293" s="14"/>
      <c r="L293" s="27">
        <v>0.5742005742006</v>
      </c>
      <c r="M293" s="29">
        <v>0.5742005742006</v>
      </c>
      <c r="N293" s="14"/>
      <c r="O293" s="14"/>
      <c r="P293" s="14"/>
    </row>
    <row r="294" spans="2:16" x14ac:dyDescent="0.2">
      <c r="B294" s="37" t="s">
        <v>328</v>
      </c>
      <c r="C294" s="38">
        <v>12</v>
      </c>
      <c r="D294" s="38">
        <v>8</v>
      </c>
      <c r="E294">
        <v>16660.669999999998</v>
      </c>
      <c r="F294" s="14" t="s">
        <v>59</v>
      </c>
      <c r="G294" s="14"/>
      <c r="H294" s="14"/>
      <c r="I294" s="14"/>
      <c r="J294" s="14"/>
      <c r="K294" s="14"/>
      <c r="L294" s="27">
        <v>0.5742005742006</v>
      </c>
      <c r="M294" s="29">
        <v>0.5742005742006</v>
      </c>
      <c r="N294" s="14"/>
      <c r="O294" s="14"/>
      <c r="P294" s="14"/>
    </row>
    <row r="295" spans="2:16" x14ac:dyDescent="0.2">
      <c r="B295" s="37" t="s">
        <v>329</v>
      </c>
      <c r="C295" s="38">
        <v>12</v>
      </c>
      <c r="D295" s="38">
        <v>9</v>
      </c>
      <c r="E295">
        <v>3625.5650000000001</v>
      </c>
      <c r="F295" s="31" t="s">
        <v>256</v>
      </c>
      <c r="G295" s="32">
        <v>0.5742005742006</v>
      </c>
      <c r="H295" s="14"/>
      <c r="I295" s="14"/>
      <c r="J295" s="14"/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37" t="s">
        <v>330</v>
      </c>
      <c r="C296" s="38">
        <v>12</v>
      </c>
      <c r="D296" s="38">
        <v>10</v>
      </c>
      <c r="E296">
        <v>2950.768</v>
      </c>
      <c r="F296" s="31" t="s">
        <v>256</v>
      </c>
      <c r="G296" s="32">
        <v>0.5742005742006</v>
      </c>
      <c r="H296" s="14"/>
      <c r="I296" s="14"/>
      <c r="J296" s="14"/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37" t="s">
        <v>331</v>
      </c>
      <c r="C297" s="38">
        <v>12</v>
      </c>
      <c r="D297" s="38">
        <v>11</v>
      </c>
      <c r="E297">
        <v>665.39200000000005</v>
      </c>
      <c r="F297" s="14" t="s">
        <v>59</v>
      </c>
      <c r="G297" s="14"/>
      <c r="H297" s="14"/>
      <c r="I297" s="14"/>
      <c r="J297" s="21">
        <v>6.4350064350059993E-2</v>
      </c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37" t="s">
        <v>332</v>
      </c>
      <c r="C298" s="38">
        <v>12</v>
      </c>
      <c r="D298" s="38">
        <v>12</v>
      </c>
      <c r="E298">
        <v>797.06</v>
      </c>
      <c r="F298" s="14" t="s">
        <v>59</v>
      </c>
      <c r="G298" s="14"/>
      <c r="H298" s="14"/>
      <c r="I298" s="14"/>
      <c r="J298" s="21">
        <v>6.4350064350059993E-2</v>
      </c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37" t="s">
        <v>333</v>
      </c>
      <c r="C299" s="38">
        <v>12</v>
      </c>
      <c r="D299" s="38">
        <v>13</v>
      </c>
      <c r="E299">
        <v>6496.3919999999998</v>
      </c>
      <c r="F299" s="14" t="s">
        <v>59</v>
      </c>
      <c r="G299" s="14"/>
      <c r="H299" s="17">
        <v>10.89001089001</v>
      </c>
      <c r="I299" s="14"/>
      <c r="J299" s="14"/>
      <c r="K299" s="14"/>
      <c r="L299" s="14"/>
      <c r="M299" s="14"/>
      <c r="N299" s="32">
        <v>0.5742005742006</v>
      </c>
      <c r="O299" s="14"/>
      <c r="P299" s="14"/>
    </row>
    <row r="300" spans="2:16" x14ac:dyDescent="0.2">
      <c r="B300" s="37" t="s">
        <v>334</v>
      </c>
      <c r="C300" s="38">
        <v>12</v>
      </c>
      <c r="D300" s="38">
        <v>14</v>
      </c>
      <c r="E300">
        <v>6425.8559999999998</v>
      </c>
      <c r="F300" s="14" t="s">
        <v>59</v>
      </c>
      <c r="G300" s="14"/>
      <c r="H300" s="17">
        <v>10.89001089001</v>
      </c>
      <c r="I300" s="14"/>
      <c r="J300" s="14"/>
      <c r="K300" s="14"/>
      <c r="L300" s="14"/>
      <c r="M300" s="14"/>
      <c r="N300" s="32">
        <v>0.5742005742006</v>
      </c>
      <c r="O300" s="14"/>
      <c r="P300" s="14"/>
    </row>
    <row r="301" spans="2:16" x14ac:dyDescent="0.2">
      <c r="B301" s="37" t="s">
        <v>335</v>
      </c>
      <c r="C301" s="38">
        <v>12</v>
      </c>
      <c r="D301" s="38">
        <v>15</v>
      </c>
      <c r="E301">
        <v>64881.63</v>
      </c>
      <c r="F301" s="22" t="s">
        <v>64</v>
      </c>
      <c r="G301" s="23">
        <v>0.5742005742006</v>
      </c>
      <c r="H301" s="14"/>
      <c r="I301" s="14"/>
      <c r="J301" s="14"/>
      <c r="K301" s="14"/>
      <c r="L301" s="14"/>
      <c r="M301" s="14"/>
      <c r="N301" s="14"/>
      <c r="O301" s="23">
        <v>0.5742005742006</v>
      </c>
      <c r="P301" s="14"/>
    </row>
    <row r="302" spans="2:16" x14ac:dyDescent="0.2">
      <c r="B302" s="37" t="s">
        <v>336</v>
      </c>
      <c r="C302" s="38">
        <v>12</v>
      </c>
      <c r="D302" s="38">
        <v>16</v>
      </c>
      <c r="E302">
        <v>52921.03</v>
      </c>
      <c r="F302" s="22" t="s">
        <v>64</v>
      </c>
      <c r="G302" s="23">
        <v>0.5742005742006</v>
      </c>
      <c r="H302" s="14"/>
      <c r="I302" s="14"/>
      <c r="J302" s="14"/>
      <c r="K302" s="14"/>
      <c r="L302" s="14"/>
      <c r="M302" s="14"/>
      <c r="N302" s="14"/>
      <c r="O302" s="23">
        <v>0.5742005742006</v>
      </c>
      <c r="P302" s="14"/>
    </row>
    <row r="303" spans="2:16" x14ac:dyDescent="0.2">
      <c r="B303" s="37" t="s">
        <v>337</v>
      </c>
      <c r="C303" s="38">
        <v>12</v>
      </c>
      <c r="D303" s="38">
        <v>17</v>
      </c>
      <c r="E303">
        <v>59095.31</v>
      </c>
      <c r="F303" s="14" t="s">
        <v>59</v>
      </c>
      <c r="G303" s="14"/>
      <c r="H303" s="14"/>
      <c r="I303" s="14"/>
      <c r="J303" s="14"/>
      <c r="K303" s="14"/>
      <c r="L303" s="14"/>
      <c r="M303" s="29">
        <v>0.5742005742006</v>
      </c>
      <c r="N303" s="14"/>
      <c r="O303" s="23">
        <v>0.5742005742006</v>
      </c>
      <c r="P303" s="14"/>
    </row>
    <row r="304" spans="2:16" x14ac:dyDescent="0.2">
      <c r="B304" s="37" t="s">
        <v>338</v>
      </c>
      <c r="C304" s="38">
        <v>12</v>
      </c>
      <c r="D304" s="38">
        <v>18</v>
      </c>
      <c r="E304">
        <v>28910.48</v>
      </c>
      <c r="F304" s="14" t="s">
        <v>59</v>
      </c>
      <c r="G304" s="14"/>
      <c r="H304" s="14"/>
      <c r="I304" s="14"/>
      <c r="J304" s="14"/>
      <c r="K304" s="14"/>
      <c r="L304" s="14"/>
      <c r="M304" s="29">
        <v>0.5742005742006</v>
      </c>
      <c r="N304" s="14"/>
      <c r="O304" s="23">
        <v>0.5742005742006</v>
      </c>
      <c r="P304" s="14"/>
    </row>
    <row r="305" spans="2:16" x14ac:dyDescent="0.2">
      <c r="B305" s="37" t="s">
        <v>339</v>
      </c>
      <c r="C305" s="38">
        <v>12</v>
      </c>
      <c r="D305" s="38">
        <v>19</v>
      </c>
      <c r="E305">
        <v>1547.096</v>
      </c>
      <c r="F305" s="14" t="s">
        <v>59</v>
      </c>
      <c r="G305" s="14"/>
      <c r="H305" s="14"/>
      <c r="I305" s="14"/>
      <c r="J305" s="14"/>
      <c r="K305" s="14"/>
      <c r="L305" s="14"/>
      <c r="M305" s="14"/>
      <c r="N305" s="14"/>
      <c r="O305" s="23">
        <v>0.5742005742006</v>
      </c>
      <c r="P305" s="28">
        <v>0.5742005742006</v>
      </c>
    </row>
    <row r="306" spans="2:16" x14ac:dyDescent="0.2">
      <c r="B306" s="37" t="s">
        <v>340</v>
      </c>
      <c r="C306" s="38">
        <v>12</v>
      </c>
      <c r="D306" s="38">
        <v>20</v>
      </c>
      <c r="E306">
        <v>1996.1769999999999</v>
      </c>
      <c r="F306" s="14" t="s">
        <v>59</v>
      </c>
      <c r="G306" s="14"/>
      <c r="H306" s="14"/>
      <c r="I306" s="14"/>
      <c r="J306" s="14"/>
      <c r="K306" s="14"/>
      <c r="L306" s="14"/>
      <c r="M306" s="14"/>
      <c r="N306" s="14"/>
      <c r="O306" s="23">
        <v>0.5742005742006</v>
      </c>
      <c r="P306" s="28">
        <v>0.5742005742006</v>
      </c>
    </row>
    <row r="307" spans="2:16" x14ac:dyDescent="0.2">
      <c r="B307" s="37" t="s">
        <v>341</v>
      </c>
      <c r="C307" s="38">
        <v>12</v>
      </c>
      <c r="D307" s="38">
        <v>21</v>
      </c>
      <c r="E307">
        <v>3477.4389999999999</v>
      </c>
      <c r="F307" s="33" t="s">
        <v>269</v>
      </c>
      <c r="G307" s="28">
        <v>0.5742005742006</v>
      </c>
      <c r="H307" s="14"/>
      <c r="I307" s="14"/>
      <c r="J307" s="14"/>
      <c r="K307" s="14"/>
      <c r="L307" s="14"/>
      <c r="M307" s="14"/>
      <c r="N307" s="14"/>
      <c r="O307" s="14"/>
      <c r="P307" s="28">
        <v>0.5742005742006</v>
      </c>
    </row>
    <row r="308" spans="2:16" x14ac:dyDescent="0.2">
      <c r="B308" s="37" t="s">
        <v>342</v>
      </c>
      <c r="C308" s="38">
        <v>12</v>
      </c>
      <c r="D308" s="38">
        <v>22</v>
      </c>
      <c r="E308">
        <v>3430.415</v>
      </c>
      <c r="F308" s="33" t="s">
        <v>269</v>
      </c>
      <c r="G308" s="28">
        <v>0.5742005742006</v>
      </c>
      <c r="H308" s="14"/>
      <c r="I308" s="14"/>
      <c r="J308" s="14"/>
      <c r="K308" s="14"/>
      <c r="L308" s="14"/>
      <c r="M308" s="14"/>
      <c r="N308" s="14"/>
      <c r="O308" s="14"/>
      <c r="P308" s="28">
        <v>0.5742005742006</v>
      </c>
    </row>
    <row r="309" spans="2:16" x14ac:dyDescent="0.2">
      <c r="B309" s="37" t="s">
        <v>343</v>
      </c>
      <c r="C309" s="38">
        <v>12</v>
      </c>
      <c r="D309" s="38">
        <v>23</v>
      </c>
      <c r="E309">
        <v>3564.4340000000002</v>
      </c>
      <c r="F309" s="14" t="s">
        <v>59</v>
      </c>
      <c r="G309" s="14"/>
      <c r="H309" s="14"/>
      <c r="I309" s="14"/>
      <c r="J309" s="14"/>
      <c r="K309" s="14"/>
      <c r="L309" s="14"/>
      <c r="M309" s="29">
        <v>0.5742005742006</v>
      </c>
      <c r="N309" s="14"/>
      <c r="O309" s="14"/>
      <c r="P309" s="28">
        <v>0.5742005742006</v>
      </c>
    </row>
    <row r="310" spans="2:16" x14ac:dyDescent="0.2">
      <c r="B310" s="37" t="s">
        <v>344</v>
      </c>
      <c r="C310" s="38">
        <v>12</v>
      </c>
      <c r="D310" s="38">
        <v>24</v>
      </c>
      <c r="E310">
        <v>2847.3150000000001</v>
      </c>
      <c r="F310" s="14" t="s">
        <v>59</v>
      </c>
      <c r="G310" s="14"/>
      <c r="H310" s="14"/>
      <c r="I310" s="14"/>
      <c r="J310" s="14"/>
      <c r="K310" s="14"/>
      <c r="L310" s="14"/>
      <c r="M310" s="29">
        <v>0.5742005742006</v>
      </c>
      <c r="N310" s="14"/>
      <c r="O310" s="14"/>
      <c r="P310" s="28">
        <v>0.5742005742006</v>
      </c>
    </row>
    <row r="311" spans="2:16" x14ac:dyDescent="0.2">
      <c r="B311" s="37" t="s">
        <v>345</v>
      </c>
      <c r="C311" s="38">
        <v>13</v>
      </c>
      <c r="D311" s="38">
        <v>1</v>
      </c>
      <c r="E311">
        <v>22698.58</v>
      </c>
      <c r="F311" s="14" t="s">
        <v>59</v>
      </c>
      <c r="G311" s="14"/>
      <c r="H311" s="14"/>
      <c r="I311" s="14"/>
      <c r="J311" s="14"/>
      <c r="K311" s="25">
        <v>0.17325017325020001</v>
      </c>
      <c r="L311" s="27">
        <v>0.17325017325020001</v>
      </c>
      <c r="M311" s="14"/>
      <c r="N311" s="14"/>
      <c r="O311" s="14"/>
      <c r="P311" s="14"/>
    </row>
    <row r="312" spans="2:16" x14ac:dyDescent="0.2">
      <c r="B312" s="37" t="s">
        <v>346</v>
      </c>
      <c r="C312" s="38">
        <v>13</v>
      </c>
      <c r="D312" s="38">
        <v>2</v>
      </c>
      <c r="E312">
        <v>26110.18</v>
      </c>
      <c r="F312" s="14" t="s">
        <v>59</v>
      </c>
      <c r="G312" s="14"/>
      <c r="H312" s="14"/>
      <c r="I312" s="14"/>
      <c r="J312" s="14"/>
      <c r="K312" s="25">
        <v>0.17325017325020001</v>
      </c>
      <c r="L312" s="27">
        <v>0.17325017325020001</v>
      </c>
      <c r="M312" s="14"/>
      <c r="N312" s="14"/>
      <c r="O312" s="14"/>
      <c r="P312" s="14"/>
    </row>
    <row r="313" spans="2:16" x14ac:dyDescent="0.2">
      <c r="B313" s="37" t="s">
        <v>347</v>
      </c>
      <c r="C313" s="38">
        <v>13</v>
      </c>
      <c r="D313" s="38">
        <v>3</v>
      </c>
      <c r="E313">
        <v>35016.57</v>
      </c>
      <c r="F313" s="14" t="s">
        <v>59</v>
      </c>
      <c r="G313" s="14"/>
      <c r="H313" s="14"/>
      <c r="I313" s="14"/>
      <c r="J313" s="14"/>
      <c r="K313" s="25">
        <v>0.17325017325020001</v>
      </c>
      <c r="L313" s="14"/>
      <c r="M313" s="29">
        <v>0.17325017325020001</v>
      </c>
      <c r="N313" s="14"/>
      <c r="O313" s="14"/>
      <c r="P313" s="14"/>
    </row>
    <row r="314" spans="2:16" x14ac:dyDescent="0.2">
      <c r="B314" s="37" t="s">
        <v>348</v>
      </c>
      <c r="C314" s="38">
        <v>13</v>
      </c>
      <c r="D314" s="38">
        <v>4</v>
      </c>
      <c r="E314">
        <v>32665.360000000001</v>
      </c>
      <c r="F314" s="14" t="s">
        <v>59</v>
      </c>
      <c r="G314" s="14"/>
      <c r="H314" s="14"/>
      <c r="I314" s="14"/>
      <c r="J314" s="14"/>
      <c r="K314" s="25">
        <v>0.17325017325020001</v>
      </c>
      <c r="L314" s="14"/>
      <c r="M314" s="29">
        <v>0.17325017325020001</v>
      </c>
      <c r="N314" s="14"/>
      <c r="O314" s="14"/>
      <c r="P314" s="14"/>
    </row>
    <row r="315" spans="2:16" x14ac:dyDescent="0.2">
      <c r="B315" s="37" t="s">
        <v>349</v>
      </c>
      <c r="C315" s="38">
        <v>13</v>
      </c>
      <c r="D315" s="38">
        <v>5</v>
      </c>
      <c r="E315">
        <v>49913.83</v>
      </c>
      <c r="F315" s="30" t="s">
        <v>251</v>
      </c>
      <c r="G315" s="29">
        <v>0.17325017325020001</v>
      </c>
      <c r="H315" s="14"/>
      <c r="I315" s="14"/>
      <c r="J315" s="14"/>
      <c r="K315" s="14"/>
      <c r="L315" s="14"/>
      <c r="M315" s="29">
        <v>0.17325017325020001</v>
      </c>
      <c r="N315" s="14"/>
      <c r="O315" s="14"/>
      <c r="P315" s="14"/>
    </row>
    <row r="316" spans="2:16" x14ac:dyDescent="0.2">
      <c r="B316" s="37" t="s">
        <v>350</v>
      </c>
      <c r="C316" s="38">
        <v>13</v>
      </c>
      <c r="D316" s="38">
        <v>6</v>
      </c>
      <c r="E316">
        <v>37466.53</v>
      </c>
      <c r="F316" s="30" t="s">
        <v>251</v>
      </c>
      <c r="G316" s="29">
        <v>0.17325017325020001</v>
      </c>
      <c r="H316" s="14"/>
      <c r="I316" s="14"/>
      <c r="J316" s="14"/>
      <c r="K316" s="14"/>
      <c r="L316" s="14"/>
      <c r="M316" s="29">
        <v>0.17325017325020001</v>
      </c>
      <c r="N316" s="14"/>
      <c r="O316" s="14"/>
      <c r="P316" s="14"/>
    </row>
    <row r="317" spans="2:16" x14ac:dyDescent="0.2">
      <c r="B317" s="37" t="s">
        <v>351</v>
      </c>
      <c r="C317" s="38">
        <v>13</v>
      </c>
      <c r="D317" s="38">
        <v>7</v>
      </c>
      <c r="E317">
        <v>19750.16</v>
      </c>
      <c r="F317" s="14" t="s">
        <v>59</v>
      </c>
      <c r="G317" s="14"/>
      <c r="H317" s="14"/>
      <c r="I317" s="14"/>
      <c r="J317" s="14"/>
      <c r="K317" s="14"/>
      <c r="L317" s="27">
        <v>0.17325017325020001</v>
      </c>
      <c r="M317" s="29">
        <v>0.17325017325020001</v>
      </c>
      <c r="N317" s="14"/>
      <c r="O317" s="14"/>
      <c r="P317" s="14"/>
    </row>
    <row r="318" spans="2:16" x14ac:dyDescent="0.2">
      <c r="B318" s="37" t="s">
        <v>352</v>
      </c>
      <c r="C318" s="38">
        <v>13</v>
      </c>
      <c r="D318" s="38">
        <v>8</v>
      </c>
      <c r="E318">
        <v>18548.689999999999</v>
      </c>
      <c r="F318" s="14" t="s">
        <v>59</v>
      </c>
      <c r="G318" s="14"/>
      <c r="H318" s="14"/>
      <c r="I318" s="14"/>
      <c r="J318" s="14"/>
      <c r="K318" s="14"/>
      <c r="L318" s="27">
        <v>0.17325017325020001</v>
      </c>
      <c r="M318" s="29">
        <v>0.17325017325020001</v>
      </c>
      <c r="N318" s="14"/>
      <c r="O318" s="14"/>
      <c r="P318" s="14"/>
    </row>
    <row r="319" spans="2:16" x14ac:dyDescent="0.2">
      <c r="B319" s="37" t="s">
        <v>353</v>
      </c>
      <c r="C319" s="38">
        <v>13</v>
      </c>
      <c r="D319" s="38">
        <v>9</v>
      </c>
      <c r="E319">
        <v>3077.7330000000002</v>
      </c>
      <c r="F319" s="31" t="s">
        <v>256</v>
      </c>
      <c r="G319" s="32">
        <v>0.17325017325020001</v>
      </c>
      <c r="H319" s="14"/>
      <c r="I319" s="14"/>
      <c r="J319" s="14"/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37" t="s">
        <v>354</v>
      </c>
      <c r="C320" s="38">
        <v>13</v>
      </c>
      <c r="D320" s="38">
        <v>10</v>
      </c>
      <c r="E320">
        <v>2257.1610000000001</v>
      </c>
      <c r="F320" s="31" t="s">
        <v>256</v>
      </c>
      <c r="G320" s="32">
        <v>0.17325017325020001</v>
      </c>
      <c r="H320" s="14"/>
      <c r="I320" s="14"/>
      <c r="J320" s="14"/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37" t="s">
        <v>355</v>
      </c>
      <c r="C321" s="38">
        <v>13</v>
      </c>
      <c r="D321" s="38">
        <v>11</v>
      </c>
      <c r="E321">
        <v>691.25599999999997</v>
      </c>
      <c r="F321" s="14" t="s">
        <v>59</v>
      </c>
      <c r="G321" s="14"/>
      <c r="H321" s="14"/>
      <c r="I321" s="14"/>
      <c r="J321" s="21">
        <v>2.079002079002E-2</v>
      </c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37" t="s">
        <v>356</v>
      </c>
      <c r="C322" s="38">
        <v>13</v>
      </c>
      <c r="D322" s="38">
        <v>12</v>
      </c>
      <c r="E322">
        <v>651.28499999999997</v>
      </c>
      <c r="F322" s="14" t="s">
        <v>59</v>
      </c>
      <c r="G322" s="14"/>
      <c r="H322" s="14"/>
      <c r="I322" s="14"/>
      <c r="J322" s="21">
        <v>2.079002079002E-2</v>
      </c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37" t="s">
        <v>357</v>
      </c>
      <c r="C323" s="38">
        <v>13</v>
      </c>
      <c r="D323" s="38">
        <v>13</v>
      </c>
      <c r="E323">
        <v>3033.0610000000001</v>
      </c>
      <c r="F323" s="14" t="s">
        <v>59</v>
      </c>
      <c r="G323" s="14"/>
      <c r="H323" s="17">
        <v>2.4007524007519998</v>
      </c>
      <c r="I323" s="14"/>
      <c r="J323" s="14"/>
      <c r="K323" s="14"/>
      <c r="L323" s="14"/>
      <c r="M323" s="14"/>
      <c r="N323" s="32">
        <v>0.17325017325020001</v>
      </c>
      <c r="O323" s="14"/>
      <c r="P323" s="14"/>
    </row>
    <row r="324" spans="2:16" x14ac:dyDescent="0.2">
      <c r="B324" s="37" t="s">
        <v>358</v>
      </c>
      <c r="C324" s="38">
        <v>13</v>
      </c>
      <c r="D324" s="38">
        <v>14</v>
      </c>
      <c r="E324">
        <v>1871.5630000000001</v>
      </c>
      <c r="F324" s="14" t="s">
        <v>59</v>
      </c>
      <c r="G324" s="14"/>
      <c r="H324" s="17">
        <v>2.4007524007519998</v>
      </c>
      <c r="I324" s="14"/>
      <c r="J324" s="14"/>
      <c r="K324" s="14"/>
      <c r="L324" s="14"/>
      <c r="M324" s="14"/>
      <c r="N324" s="32">
        <v>0.17325017325020001</v>
      </c>
      <c r="O324" s="14"/>
      <c r="P324" s="14"/>
    </row>
    <row r="325" spans="2:16" x14ac:dyDescent="0.2">
      <c r="B325" s="37" t="s">
        <v>359</v>
      </c>
      <c r="C325" s="38">
        <v>13</v>
      </c>
      <c r="D325" s="38">
        <v>15</v>
      </c>
      <c r="E325">
        <v>42578.06</v>
      </c>
      <c r="F325" s="22" t="s">
        <v>64</v>
      </c>
      <c r="G325" s="23">
        <v>0.17325017325020001</v>
      </c>
      <c r="H325" s="14"/>
      <c r="I325" s="14"/>
      <c r="J325" s="14"/>
      <c r="K325" s="14"/>
      <c r="L325" s="14"/>
      <c r="M325" s="14"/>
      <c r="N325" s="14"/>
      <c r="O325" s="23">
        <v>0.17325017325020001</v>
      </c>
      <c r="P325" s="14"/>
    </row>
    <row r="326" spans="2:16" x14ac:dyDescent="0.2">
      <c r="B326" s="37" t="s">
        <v>360</v>
      </c>
      <c r="C326" s="38">
        <v>13</v>
      </c>
      <c r="D326" s="38">
        <v>16</v>
      </c>
      <c r="E326">
        <v>33572.92</v>
      </c>
      <c r="F326" s="22" t="s">
        <v>64</v>
      </c>
      <c r="G326" s="23">
        <v>0.17325017325020001</v>
      </c>
      <c r="H326" s="14"/>
      <c r="I326" s="14"/>
      <c r="J326" s="14"/>
      <c r="K326" s="14"/>
      <c r="L326" s="14"/>
      <c r="M326" s="14"/>
      <c r="N326" s="14"/>
      <c r="O326" s="23">
        <v>0.17325017325020001</v>
      </c>
      <c r="P326" s="14"/>
    </row>
    <row r="327" spans="2:16" x14ac:dyDescent="0.2">
      <c r="B327" s="37" t="s">
        <v>361</v>
      </c>
      <c r="C327" s="38">
        <v>13</v>
      </c>
      <c r="D327" s="38">
        <v>17</v>
      </c>
      <c r="E327">
        <v>31915.32</v>
      </c>
      <c r="F327" s="14" t="s">
        <v>59</v>
      </c>
      <c r="G327" s="14"/>
      <c r="H327" s="14"/>
      <c r="I327" s="14"/>
      <c r="J327" s="14"/>
      <c r="K327" s="14"/>
      <c r="L327" s="14"/>
      <c r="M327" s="29">
        <v>0.17325017325020001</v>
      </c>
      <c r="N327" s="14"/>
      <c r="O327" s="23">
        <v>0.17325017325020001</v>
      </c>
      <c r="P327" s="14"/>
    </row>
    <row r="328" spans="2:16" x14ac:dyDescent="0.2">
      <c r="B328" s="37" t="s">
        <v>362</v>
      </c>
      <c r="C328" s="38">
        <v>13</v>
      </c>
      <c r="D328" s="38">
        <v>18</v>
      </c>
      <c r="E328">
        <v>20114.599999999999</v>
      </c>
      <c r="F328" s="14" t="s">
        <v>59</v>
      </c>
      <c r="G328" s="14"/>
      <c r="H328" s="14"/>
      <c r="I328" s="14"/>
      <c r="J328" s="14"/>
      <c r="K328" s="14"/>
      <c r="L328" s="14"/>
      <c r="M328" s="29">
        <v>0.17325017325020001</v>
      </c>
      <c r="N328" s="14"/>
      <c r="O328" s="23">
        <v>0.17325017325020001</v>
      </c>
      <c r="P328" s="14"/>
    </row>
    <row r="329" spans="2:16" x14ac:dyDescent="0.2">
      <c r="B329" s="37" t="s">
        <v>363</v>
      </c>
      <c r="C329" s="38">
        <v>13</v>
      </c>
      <c r="D329" s="38">
        <v>19</v>
      </c>
      <c r="E329">
        <v>2094.9279999999999</v>
      </c>
      <c r="F329" s="14" t="s">
        <v>59</v>
      </c>
      <c r="G329" s="14"/>
      <c r="H329" s="14"/>
      <c r="I329" s="14"/>
      <c r="J329" s="14"/>
      <c r="K329" s="14"/>
      <c r="L329" s="14"/>
      <c r="M329" s="14"/>
      <c r="N329" s="14"/>
      <c r="O329" s="23">
        <v>0.17325017325020001</v>
      </c>
      <c r="P329" s="28">
        <v>0.17325017325020001</v>
      </c>
    </row>
    <row r="330" spans="2:16" x14ac:dyDescent="0.2">
      <c r="B330" s="37" t="s">
        <v>364</v>
      </c>
      <c r="C330" s="38">
        <v>13</v>
      </c>
      <c r="D330" s="38">
        <v>20</v>
      </c>
      <c r="E330">
        <v>1368.404</v>
      </c>
      <c r="F330" s="14" t="s">
        <v>59</v>
      </c>
      <c r="G330" s="14"/>
      <c r="H330" s="14"/>
      <c r="I330" s="14"/>
      <c r="J330" s="14"/>
      <c r="K330" s="14"/>
      <c r="L330" s="14"/>
      <c r="M330" s="14"/>
      <c r="N330" s="14"/>
      <c r="O330" s="23">
        <v>0.17325017325020001</v>
      </c>
      <c r="P330" s="28">
        <v>0.17325017325020001</v>
      </c>
    </row>
    <row r="331" spans="2:16" x14ac:dyDescent="0.2">
      <c r="B331" s="37" t="s">
        <v>365</v>
      </c>
      <c r="C331" s="38">
        <v>13</v>
      </c>
      <c r="D331" s="38">
        <v>21</v>
      </c>
      <c r="E331">
        <v>2099.63</v>
      </c>
      <c r="F331" s="33" t="s">
        <v>269</v>
      </c>
      <c r="G331" s="28">
        <v>0.17325017325020001</v>
      </c>
      <c r="H331" s="14"/>
      <c r="I331" s="14"/>
      <c r="J331" s="14"/>
      <c r="K331" s="14"/>
      <c r="L331" s="14"/>
      <c r="M331" s="14"/>
      <c r="N331" s="14"/>
      <c r="O331" s="14"/>
      <c r="P331" s="28">
        <v>0.17325017325020001</v>
      </c>
    </row>
    <row r="332" spans="2:16" x14ac:dyDescent="0.2">
      <c r="B332" s="37" t="s">
        <v>366</v>
      </c>
      <c r="C332" s="38">
        <v>13</v>
      </c>
      <c r="D332" s="38">
        <v>22</v>
      </c>
      <c r="E332">
        <v>2275.971</v>
      </c>
      <c r="F332" s="33" t="s">
        <v>269</v>
      </c>
      <c r="G332" s="28">
        <v>0.17325017325020001</v>
      </c>
      <c r="H332" s="14"/>
      <c r="I332" s="14"/>
      <c r="J332" s="14"/>
      <c r="K332" s="14"/>
      <c r="L332" s="14"/>
      <c r="M332" s="14"/>
      <c r="N332" s="14"/>
      <c r="O332" s="14"/>
      <c r="P332" s="28">
        <v>0.17325017325020001</v>
      </c>
    </row>
    <row r="333" spans="2:16" x14ac:dyDescent="0.2">
      <c r="B333" s="37" t="s">
        <v>367</v>
      </c>
      <c r="C333" s="38">
        <v>13</v>
      </c>
      <c r="D333" s="38">
        <v>23</v>
      </c>
      <c r="E333">
        <v>2492.2820000000002</v>
      </c>
      <c r="F333" s="14" t="s">
        <v>59</v>
      </c>
      <c r="G333" s="14"/>
      <c r="H333" s="14"/>
      <c r="I333" s="14"/>
      <c r="J333" s="14"/>
      <c r="K333" s="14"/>
      <c r="L333" s="14"/>
      <c r="M333" s="29">
        <v>0.17325017325020001</v>
      </c>
      <c r="N333" s="14"/>
      <c r="O333" s="14"/>
      <c r="P333" s="28">
        <v>0.17325017325020001</v>
      </c>
    </row>
    <row r="334" spans="2:16" x14ac:dyDescent="0.2">
      <c r="B334" s="37" t="s">
        <v>368</v>
      </c>
      <c r="C334" s="38">
        <v>13</v>
      </c>
      <c r="D334" s="38">
        <v>24</v>
      </c>
      <c r="E334">
        <v>1504.7739999999999</v>
      </c>
      <c r="F334" s="14" t="s">
        <v>59</v>
      </c>
      <c r="G334" s="14"/>
      <c r="H334" s="14"/>
      <c r="I334" s="14"/>
      <c r="J334" s="14"/>
      <c r="K334" s="14"/>
      <c r="L334" s="14"/>
      <c r="M334" s="29">
        <v>0.17325017325020001</v>
      </c>
      <c r="N334" s="14"/>
      <c r="O334" s="14"/>
      <c r="P334" s="28">
        <v>0.17325017325020001</v>
      </c>
    </row>
    <row r="335" spans="2:16" x14ac:dyDescent="0.2">
      <c r="B335" s="37" t="s">
        <v>369</v>
      </c>
      <c r="C335" s="38">
        <v>14</v>
      </c>
      <c r="D335" s="38">
        <v>1</v>
      </c>
      <c r="E335">
        <v>31057.13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27">
        <v>5.4450054450050002E-2</v>
      </c>
      <c r="M335" s="14"/>
      <c r="N335" s="14"/>
      <c r="O335" s="14"/>
      <c r="P335" s="14"/>
    </row>
    <row r="336" spans="2:16" x14ac:dyDescent="0.2">
      <c r="B336" s="37" t="s">
        <v>370</v>
      </c>
      <c r="C336" s="38">
        <v>14</v>
      </c>
      <c r="D336" s="38">
        <v>2</v>
      </c>
      <c r="E336">
        <v>25557.65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27">
        <v>5.4450054450050002E-2</v>
      </c>
      <c r="M336" s="14"/>
      <c r="N336" s="14"/>
      <c r="O336" s="14"/>
      <c r="P336" s="14"/>
    </row>
    <row r="337" spans="2:16" x14ac:dyDescent="0.2">
      <c r="B337" s="37" t="s">
        <v>371</v>
      </c>
      <c r="C337" s="38">
        <v>14</v>
      </c>
      <c r="D337" s="38">
        <v>3</v>
      </c>
      <c r="E337">
        <v>31454.48</v>
      </c>
      <c r="F337" s="14" t="s">
        <v>59</v>
      </c>
      <c r="G337" s="14"/>
      <c r="H337" s="14"/>
      <c r="I337" s="14"/>
      <c r="J337" s="14"/>
      <c r="K337" s="25">
        <v>5.4450054450050002E-2</v>
      </c>
      <c r="L337" s="14"/>
      <c r="M337" s="29">
        <v>5.4450054450050002E-2</v>
      </c>
      <c r="N337" s="14"/>
      <c r="O337" s="14"/>
      <c r="P337" s="14"/>
    </row>
    <row r="338" spans="2:16" x14ac:dyDescent="0.2">
      <c r="B338" s="37" t="s">
        <v>372</v>
      </c>
      <c r="C338" s="38">
        <v>14</v>
      </c>
      <c r="D338" s="38">
        <v>4</v>
      </c>
      <c r="E338">
        <v>32434.94</v>
      </c>
      <c r="F338" s="14" t="s">
        <v>59</v>
      </c>
      <c r="G338" s="14"/>
      <c r="H338" s="14"/>
      <c r="I338" s="14"/>
      <c r="J338" s="14"/>
      <c r="K338" s="25">
        <v>5.4450054450050002E-2</v>
      </c>
      <c r="L338" s="14"/>
      <c r="M338" s="29">
        <v>5.4450054450050002E-2</v>
      </c>
      <c r="N338" s="14"/>
      <c r="O338" s="14"/>
      <c r="P338" s="14"/>
    </row>
    <row r="339" spans="2:16" x14ac:dyDescent="0.2">
      <c r="B339" s="37" t="s">
        <v>373</v>
      </c>
      <c r="C339" s="38">
        <v>14</v>
      </c>
      <c r="D339" s="38">
        <v>5</v>
      </c>
      <c r="E339">
        <v>31687.25</v>
      </c>
      <c r="F339" s="30" t="s">
        <v>251</v>
      </c>
      <c r="G339" s="29">
        <v>5.4450054450050002E-2</v>
      </c>
      <c r="H339" s="14"/>
      <c r="I339" s="14"/>
      <c r="J339" s="14"/>
      <c r="K339" s="14"/>
      <c r="L339" s="14"/>
      <c r="M339" s="29">
        <v>5.4450054450050002E-2</v>
      </c>
      <c r="N339" s="14"/>
      <c r="O339" s="14"/>
      <c r="P339" s="14"/>
    </row>
    <row r="340" spans="2:16" x14ac:dyDescent="0.2">
      <c r="B340" s="37" t="s">
        <v>374</v>
      </c>
      <c r="C340" s="38">
        <v>14</v>
      </c>
      <c r="D340" s="38">
        <v>6</v>
      </c>
      <c r="E340">
        <v>35573.800000000003</v>
      </c>
      <c r="F340" s="30" t="s">
        <v>251</v>
      </c>
      <c r="G340" s="29">
        <v>5.4450054450050002E-2</v>
      </c>
      <c r="H340" s="14"/>
      <c r="I340" s="14"/>
      <c r="J340" s="14"/>
      <c r="K340" s="14"/>
      <c r="L340" s="14"/>
      <c r="M340" s="29">
        <v>5.4450054450050002E-2</v>
      </c>
      <c r="N340" s="14"/>
      <c r="O340" s="14"/>
      <c r="P340" s="14"/>
    </row>
    <row r="341" spans="2:16" x14ac:dyDescent="0.2">
      <c r="B341" s="37" t="s">
        <v>375</v>
      </c>
      <c r="C341" s="38">
        <v>14</v>
      </c>
      <c r="D341" s="38">
        <v>7</v>
      </c>
      <c r="E341">
        <v>22985.43</v>
      </c>
      <c r="F341" s="14" t="s">
        <v>59</v>
      </c>
      <c r="G341" s="14"/>
      <c r="H341" s="14"/>
      <c r="I341" s="14"/>
      <c r="J341" s="14"/>
      <c r="K341" s="14"/>
      <c r="L341" s="27">
        <v>5.4450054450050002E-2</v>
      </c>
      <c r="M341" s="29">
        <v>5.4450054450050002E-2</v>
      </c>
      <c r="N341" s="14"/>
      <c r="O341" s="14"/>
      <c r="P341" s="14"/>
    </row>
    <row r="342" spans="2:16" x14ac:dyDescent="0.2">
      <c r="B342" s="37" t="s">
        <v>376</v>
      </c>
      <c r="C342" s="38">
        <v>14</v>
      </c>
      <c r="D342" s="38">
        <v>8</v>
      </c>
      <c r="E342">
        <v>26719.15</v>
      </c>
      <c r="F342" s="14" t="s">
        <v>59</v>
      </c>
      <c r="G342" s="14"/>
      <c r="H342" s="14"/>
      <c r="I342" s="14"/>
      <c r="J342" s="14"/>
      <c r="K342" s="14"/>
      <c r="L342" s="27">
        <v>5.4450054450050002E-2</v>
      </c>
      <c r="M342" s="29">
        <v>5.4450054450050002E-2</v>
      </c>
      <c r="N342" s="14"/>
      <c r="O342" s="14"/>
      <c r="P342" s="14"/>
    </row>
    <row r="343" spans="2:16" x14ac:dyDescent="0.2">
      <c r="B343" s="37" t="s">
        <v>377</v>
      </c>
      <c r="C343" s="38">
        <v>14</v>
      </c>
      <c r="D343" s="38">
        <v>9</v>
      </c>
      <c r="E343">
        <v>4674.2049999999999</v>
      </c>
      <c r="F343" s="31" t="s">
        <v>256</v>
      </c>
      <c r="G343" s="32">
        <v>5.4450054450050002E-2</v>
      </c>
      <c r="H343" s="14"/>
      <c r="I343" s="14"/>
      <c r="J343" s="14"/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37" t="s">
        <v>378</v>
      </c>
      <c r="C344" s="38">
        <v>14</v>
      </c>
      <c r="D344" s="38">
        <v>10</v>
      </c>
      <c r="E344">
        <v>4631.8829999999998</v>
      </c>
      <c r="F344" s="31" t="s">
        <v>256</v>
      </c>
      <c r="G344" s="32">
        <v>5.4450054450050002E-2</v>
      </c>
      <c r="H344" s="14"/>
      <c r="I344" s="14"/>
      <c r="J344" s="14"/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37" t="s">
        <v>379</v>
      </c>
      <c r="C345" s="38">
        <v>14</v>
      </c>
      <c r="D345" s="38">
        <v>11</v>
      </c>
      <c r="E345">
        <v>1105.068</v>
      </c>
      <c r="F345" s="14" t="s">
        <v>59</v>
      </c>
      <c r="G345" s="14"/>
      <c r="H345" s="14"/>
      <c r="I345" s="14"/>
      <c r="J345" s="21">
        <v>6.9300069300070001E-3</v>
      </c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37" t="s">
        <v>380</v>
      </c>
      <c r="C346" s="38">
        <v>14</v>
      </c>
      <c r="D346" s="38">
        <v>12</v>
      </c>
      <c r="E346">
        <v>775.899</v>
      </c>
      <c r="F346" s="14" t="s">
        <v>59</v>
      </c>
      <c r="G346" s="14"/>
      <c r="H346" s="14"/>
      <c r="I346" s="14"/>
      <c r="J346" s="21">
        <v>6.9300069300070001E-3</v>
      </c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37" t="s">
        <v>381</v>
      </c>
      <c r="C347" s="38">
        <v>14</v>
      </c>
      <c r="D347" s="38">
        <v>13</v>
      </c>
      <c r="E347">
        <v>4203.9629999999997</v>
      </c>
      <c r="F347" s="14" t="s">
        <v>59</v>
      </c>
      <c r="G347" s="14"/>
      <c r="H347" s="17">
        <v>0.51975051975050002</v>
      </c>
      <c r="I347" s="14"/>
      <c r="J347" s="14"/>
      <c r="K347" s="14"/>
      <c r="L347" s="14"/>
      <c r="M347" s="14"/>
      <c r="N347" s="32">
        <v>5.4450054450050002E-2</v>
      </c>
      <c r="O347" s="14"/>
      <c r="P347" s="14"/>
    </row>
    <row r="348" spans="2:16" x14ac:dyDescent="0.2">
      <c r="B348" s="37" t="s">
        <v>382</v>
      </c>
      <c r="C348" s="38">
        <v>14</v>
      </c>
      <c r="D348" s="38">
        <v>14</v>
      </c>
      <c r="E348">
        <v>4606.0200000000004</v>
      </c>
      <c r="F348" s="14" t="s">
        <v>59</v>
      </c>
      <c r="G348" s="14"/>
      <c r="H348" s="17">
        <v>0.51975051975050002</v>
      </c>
      <c r="I348" s="14"/>
      <c r="J348" s="14"/>
      <c r="K348" s="14"/>
      <c r="L348" s="14"/>
      <c r="M348" s="14"/>
      <c r="N348" s="32">
        <v>5.4450054450050002E-2</v>
      </c>
      <c r="O348" s="14"/>
      <c r="P348" s="14"/>
    </row>
    <row r="349" spans="2:16" x14ac:dyDescent="0.2">
      <c r="B349" s="37" t="s">
        <v>383</v>
      </c>
      <c r="C349" s="38">
        <v>14</v>
      </c>
      <c r="D349" s="38">
        <v>15</v>
      </c>
      <c r="E349">
        <v>50755.56</v>
      </c>
      <c r="F349" s="22" t="s">
        <v>64</v>
      </c>
      <c r="G349" s="23">
        <v>5.4450054450050002E-2</v>
      </c>
      <c r="H349" s="14"/>
      <c r="I349" s="14"/>
      <c r="J349" s="14"/>
      <c r="K349" s="14"/>
      <c r="L349" s="14"/>
      <c r="M349" s="14"/>
      <c r="N349" s="14"/>
      <c r="O349" s="23">
        <v>5.4450054450050002E-2</v>
      </c>
      <c r="P349" s="14"/>
    </row>
    <row r="350" spans="2:16" x14ac:dyDescent="0.2">
      <c r="B350" s="37" t="s">
        <v>384</v>
      </c>
      <c r="C350" s="38">
        <v>14</v>
      </c>
      <c r="D350" s="38">
        <v>16</v>
      </c>
      <c r="E350">
        <v>31715.47</v>
      </c>
      <c r="F350" s="22" t="s">
        <v>64</v>
      </c>
      <c r="G350" s="23">
        <v>5.4450054450050002E-2</v>
      </c>
      <c r="H350" s="14"/>
      <c r="I350" s="14"/>
      <c r="J350" s="14"/>
      <c r="K350" s="14"/>
      <c r="L350" s="14"/>
      <c r="M350" s="14"/>
      <c r="N350" s="14"/>
      <c r="O350" s="23">
        <v>5.4450054450050002E-2</v>
      </c>
      <c r="P350" s="14"/>
    </row>
    <row r="351" spans="2:16" x14ac:dyDescent="0.2">
      <c r="B351" s="37" t="s">
        <v>385</v>
      </c>
      <c r="C351" s="38">
        <v>14</v>
      </c>
      <c r="D351" s="38">
        <v>17</v>
      </c>
      <c r="E351">
        <v>55142.92</v>
      </c>
      <c r="F351" s="14" t="s">
        <v>59</v>
      </c>
      <c r="G351" s="14"/>
      <c r="H351" s="14"/>
      <c r="I351" s="14"/>
      <c r="J351" s="14"/>
      <c r="K351" s="14"/>
      <c r="L351" s="14"/>
      <c r="M351" s="29">
        <v>5.4450054450050002E-2</v>
      </c>
      <c r="N351" s="14"/>
      <c r="O351" s="23">
        <v>5.4450054450050002E-2</v>
      </c>
      <c r="P351" s="14"/>
    </row>
    <row r="352" spans="2:16" x14ac:dyDescent="0.2">
      <c r="B352" s="37" t="s">
        <v>386</v>
      </c>
      <c r="C352" s="38">
        <v>14</v>
      </c>
      <c r="D352" s="38">
        <v>18</v>
      </c>
      <c r="E352">
        <v>34560.43</v>
      </c>
      <c r="F352" s="14" t="s">
        <v>59</v>
      </c>
      <c r="G352" s="14"/>
      <c r="H352" s="14"/>
      <c r="I352" s="14"/>
      <c r="J352" s="14"/>
      <c r="K352" s="14"/>
      <c r="L352" s="14"/>
      <c r="M352" s="29">
        <v>5.4450054450050002E-2</v>
      </c>
      <c r="N352" s="14"/>
      <c r="O352" s="23">
        <v>5.4450054450050002E-2</v>
      </c>
      <c r="P352" s="14"/>
    </row>
    <row r="353" spans="2:16" x14ac:dyDescent="0.2">
      <c r="B353" s="37" t="s">
        <v>387</v>
      </c>
      <c r="C353" s="38">
        <v>14</v>
      </c>
      <c r="D353" s="38">
        <v>19</v>
      </c>
      <c r="E353">
        <v>1805.729</v>
      </c>
      <c r="F353" s="14" t="s">
        <v>59</v>
      </c>
      <c r="G353" s="14"/>
      <c r="H353" s="14"/>
      <c r="I353" s="14"/>
      <c r="J353" s="14"/>
      <c r="K353" s="14"/>
      <c r="L353" s="14"/>
      <c r="M353" s="14"/>
      <c r="N353" s="14"/>
      <c r="O353" s="23">
        <v>5.4450054450050002E-2</v>
      </c>
      <c r="P353" s="28">
        <v>5.4450054450050002E-2</v>
      </c>
    </row>
    <row r="354" spans="2:16" x14ac:dyDescent="0.2">
      <c r="B354" s="37" t="s">
        <v>388</v>
      </c>
      <c r="C354" s="38">
        <v>14</v>
      </c>
      <c r="D354" s="38">
        <v>20</v>
      </c>
      <c r="E354">
        <v>1619.9829999999999</v>
      </c>
      <c r="F354" s="14" t="s">
        <v>59</v>
      </c>
      <c r="G354" s="14"/>
      <c r="H354" s="14"/>
      <c r="I354" s="14"/>
      <c r="J354" s="14"/>
      <c r="K354" s="14"/>
      <c r="L354" s="14"/>
      <c r="M354" s="14"/>
      <c r="N354" s="14"/>
      <c r="O354" s="23">
        <v>5.4450054450050002E-2</v>
      </c>
      <c r="P354" s="28">
        <v>5.4450054450050002E-2</v>
      </c>
    </row>
    <row r="355" spans="2:16" x14ac:dyDescent="0.2">
      <c r="B355" s="37" t="s">
        <v>389</v>
      </c>
      <c r="C355" s="38">
        <v>14</v>
      </c>
      <c r="D355" s="38">
        <v>21</v>
      </c>
      <c r="E355">
        <v>2539.306</v>
      </c>
      <c r="F355" s="33" t="s">
        <v>269</v>
      </c>
      <c r="G355" s="28">
        <v>5.4450054450050002E-2</v>
      </c>
      <c r="H355" s="14"/>
      <c r="I355" s="14"/>
      <c r="J355" s="14"/>
      <c r="K355" s="14"/>
      <c r="L355" s="14"/>
      <c r="M355" s="14"/>
      <c r="N355" s="14"/>
      <c r="O355" s="14"/>
      <c r="P355" s="28">
        <v>5.4450054450050002E-2</v>
      </c>
    </row>
    <row r="356" spans="2:16" x14ac:dyDescent="0.2">
      <c r="B356" s="37" t="s">
        <v>390</v>
      </c>
      <c r="C356" s="38">
        <v>14</v>
      </c>
      <c r="D356" s="38">
        <v>22</v>
      </c>
      <c r="E356">
        <v>3169.431</v>
      </c>
      <c r="F356" s="33" t="s">
        <v>269</v>
      </c>
      <c r="G356" s="28">
        <v>5.4450054450050002E-2</v>
      </c>
      <c r="H356" s="14"/>
      <c r="I356" s="14"/>
      <c r="J356" s="14"/>
      <c r="K356" s="14"/>
      <c r="L356" s="14"/>
      <c r="M356" s="14"/>
      <c r="N356" s="14"/>
      <c r="O356" s="14"/>
      <c r="P356" s="28">
        <v>5.4450054450050002E-2</v>
      </c>
    </row>
    <row r="357" spans="2:16" x14ac:dyDescent="0.2">
      <c r="B357" s="37" t="s">
        <v>391</v>
      </c>
      <c r="C357" s="38">
        <v>14</v>
      </c>
      <c r="D357" s="38">
        <v>23</v>
      </c>
      <c r="E357">
        <v>2955.47</v>
      </c>
      <c r="F357" s="14" t="s">
        <v>59</v>
      </c>
      <c r="G357" s="14"/>
      <c r="H357" s="14"/>
      <c r="I357" s="14"/>
      <c r="J357" s="14"/>
      <c r="K357" s="14"/>
      <c r="L357" s="14"/>
      <c r="M357" s="29">
        <v>5.4450054450050002E-2</v>
      </c>
      <c r="N357" s="14"/>
      <c r="O357" s="14"/>
      <c r="P357" s="28">
        <v>5.4450054450050002E-2</v>
      </c>
    </row>
    <row r="358" spans="2:16" x14ac:dyDescent="0.2">
      <c r="B358" s="37" t="s">
        <v>392</v>
      </c>
      <c r="C358" s="38">
        <v>14</v>
      </c>
      <c r="D358" s="38">
        <v>24</v>
      </c>
      <c r="E358">
        <v>2567.5210000000002</v>
      </c>
      <c r="F358" s="14" t="s">
        <v>59</v>
      </c>
      <c r="G358" s="14"/>
      <c r="H358" s="14"/>
      <c r="I358" s="14"/>
      <c r="J358" s="14"/>
      <c r="K358" s="14"/>
      <c r="L358" s="14"/>
      <c r="M358" s="29">
        <v>5.4450054450050002E-2</v>
      </c>
      <c r="N358" s="14"/>
      <c r="O358" s="14"/>
      <c r="P358" s="28">
        <v>5.4450054450050002E-2</v>
      </c>
    </row>
    <row r="359" spans="2:16" x14ac:dyDescent="0.2">
      <c r="B359" s="37" t="s">
        <v>393</v>
      </c>
      <c r="C359" s="38">
        <v>15</v>
      </c>
      <c r="D359" s="38">
        <v>1</v>
      </c>
      <c r="E359">
        <v>51507.95</v>
      </c>
      <c r="F359" s="14" t="s">
        <v>59</v>
      </c>
      <c r="G359" s="14"/>
      <c r="H359" s="14"/>
      <c r="I359" s="14"/>
      <c r="J359" s="14"/>
      <c r="K359" s="25">
        <v>1.485001485001E-2</v>
      </c>
      <c r="L359" s="27">
        <v>1.485001485001E-2</v>
      </c>
      <c r="M359" s="14"/>
      <c r="N359" s="14"/>
      <c r="O359" s="14"/>
      <c r="P359" s="14"/>
    </row>
    <row r="360" spans="2:16" x14ac:dyDescent="0.2">
      <c r="B360" s="37" t="s">
        <v>394</v>
      </c>
      <c r="C360" s="38">
        <v>15</v>
      </c>
      <c r="D360" s="38">
        <v>2</v>
      </c>
      <c r="E360">
        <v>60609.48</v>
      </c>
      <c r="F360" s="14" t="s">
        <v>59</v>
      </c>
      <c r="G360" s="14"/>
      <c r="H360" s="14"/>
      <c r="I360" s="14"/>
      <c r="J360" s="14"/>
      <c r="K360" s="25">
        <v>1.485001485001E-2</v>
      </c>
      <c r="L360" s="27">
        <v>1.485001485001E-2</v>
      </c>
      <c r="M360" s="14"/>
      <c r="N360" s="14"/>
      <c r="O360" s="14"/>
      <c r="P360" s="14"/>
    </row>
    <row r="361" spans="2:16" x14ac:dyDescent="0.2">
      <c r="B361" s="37" t="s">
        <v>395</v>
      </c>
      <c r="C361" s="38">
        <v>15</v>
      </c>
      <c r="D361" s="38">
        <v>3</v>
      </c>
      <c r="E361">
        <v>55650.78</v>
      </c>
      <c r="F361" s="14" t="s">
        <v>59</v>
      </c>
      <c r="G361" s="14"/>
      <c r="H361" s="14"/>
      <c r="I361" s="14"/>
      <c r="J361" s="14"/>
      <c r="K361" s="25">
        <v>1.485001485001E-2</v>
      </c>
      <c r="L361" s="14"/>
      <c r="M361" s="29">
        <v>1.485001485001E-2</v>
      </c>
      <c r="N361" s="14"/>
      <c r="O361" s="14"/>
      <c r="P361" s="14"/>
    </row>
    <row r="362" spans="2:16" x14ac:dyDescent="0.2">
      <c r="B362" s="37" t="s">
        <v>396</v>
      </c>
      <c r="C362" s="38">
        <v>15</v>
      </c>
      <c r="D362" s="38">
        <v>4</v>
      </c>
      <c r="E362">
        <v>53078.559999999998</v>
      </c>
      <c r="F362" s="14" t="s">
        <v>59</v>
      </c>
      <c r="G362" s="14"/>
      <c r="H362" s="14"/>
      <c r="I362" s="14"/>
      <c r="J362" s="14"/>
      <c r="K362" s="25">
        <v>1.485001485001E-2</v>
      </c>
      <c r="L362" s="14"/>
      <c r="M362" s="29">
        <v>1.485001485001E-2</v>
      </c>
      <c r="N362" s="14"/>
      <c r="O362" s="14"/>
      <c r="P362" s="14"/>
    </row>
    <row r="363" spans="2:16" x14ac:dyDescent="0.2">
      <c r="B363" s="37" t="s">
        <v>397</v>
      </c>
      <c r="C363" s="38">
        <v>15</v>
      </c>
      <c r="D363" s="38">
        <v>5</v>
      </c>
      <c r="E363">
        <v>54987.74</v>
      </c>
      <c r="F363" s="30" t="s">
        <v>251</v>
      </c>
      <c r="G363" s="29">
        <v>1.485001485001E-2</v>
      </c>
      <c r="H363" s="14"/>
      <c r="I363" s="14"/>
      <c r="J363" s="14"/>
      <c r="K363" s="14"/>
      <c r="L363" s="14"/>
      <c r="M363" s="29">
        <v>1.485001485001E-2</v>
      </c>
      <c r="N363" s="14"/>
      <c r="O363" s="14"/>
      <c r="P363" s="14"/>
    </row>
    <row r="364" spans="2:16" x14ac:dyDescent="0.2">
      <c r="B364" s="37" t="s">
        <v>398</v>
      </c>
      <c r="C364" s="38">
        <v>15</v>
      </c>
      <c r="D364" s="38">
        <v>6</v>
      </c>
      <c r="E364">
        <v>40781.730000000003</v>
      </c>
      <c r="F364" s="30" t="s">
        <v>251</v>
      </c>
      <c r="G364" s="29">
        <v>1.485001485001E-2</v>
      </c>
      <c r="H364" s="14"/>
      <c r="I364" s="14"/>
      <c r="J364" s="14"/>
      <c r="K364" s="14"/>
      <c r="L364" s="14"/>
      <c r="M364" s="29">
        <v>1.485001485001E-2</v>
      </c>
      <c r="N364" s="14"/>
      <c r="O364" s="14"/>
      <c r="P364" s="14"/>
    </row>
    <row r="365" spans="2:16" x14ac:dyDescent="0.2">
      <c r="B365" s="37" t="s">
        <v>399</v>
      </c>
      <c r="C365" s="38">
        <v>15</v>
      </c>
      <c r="D365" s="38">
        <v>7</v>
      </c>
      <c r="E365">
        <v>57527.05</v>
      </c>
      <c r="F365" s="14" t="s">
        <v>59</v>
      </c>
      <c r="G365" s="14"/>
      <c r="H365" s="14"/>
      <c r="I365" s="14"/>
      <c r="J365" s="14"/>
      <c r="K365" s="14"/>
      <c r="L365" s="27">
        <v>1.485001485001E-2</v>
      </c>
      <c r="M365" s="29">
        <v>1.485001485001E-2</v>
      </c>
      <c r="N365" s="14"/>
      <c r="O365" s="14"/>
      <c r="P365" s="14"/>
    </row>
    <row r="366" spans="2:16" x14ac:dyDescent="0.2">
      <c r="B366" s="37" t="s">
        <v>400</v>
      </c>
      <c r="C366" s="38">
        <v>15</v>
      </c>
      <c r="D366" s="38">
        <v>8</v>
      </c>
      <c r="E366">
        <v>53403.02</v>
      </c>
      <c r="F366" s="14" t="s">
        <v>59</v>
      </c>
      <c r="G366" s="14"/>
      <c r="H366" s="14"/>
      <c r="I366" s="14"/>
      <c r="J366" s="14"/>
      <c r="K366" s="14"/>
      <c r="L366" s="27">
        <v>1.485001485001E-2</v>
      </c>
      <c r="M366" s="29">
        <v>1.485001485001E-2</v>
      </c>
      <c r="N366" s="14"/>
      <c r="O366" s="14"/>
      <c r="P366" s="14"/>
    </row>
    <row r="367" spans="2:16" x14ac:dyDescent="0.2">
      <c r="B367" s="37" t="s">
        <v>401</v>
      </c>
      <c r="C367" s="38">
        <v>15</v>
      </c>
      <c r="D367" s="38">
        <v>9</v>
      </c>
      <c r="E367">
        <v>22465.81</v>
      </c>
      <c r="F367" s="31" t="s">
        <v>256</v>
      </c>
      <c r="G367" s="32">
        <v>1.485001485001E-2</v>
      </c>
      <c r="H367" s="14"/>
      <c r="I367" s="14"/>
      <c r="J367" s="14"/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37" t="s">
        <v>402</v>
      </c>
      <c r="C368" s="38">
        <v>15</v>
      </c>
      <c r="D368" s="38">
        <v>10</v>
      </c>
      <c r="E368">
        <v>22421.14</v>
      </c>
      <c r="F368" s="31" t="s">
        <v>256</v>
      </c>
      <c r="G368" s="32">
        <v>1.485001485001E-2</v>
      </c>
      <c r="H368" s="14"/>
      <c r="I368" s="14"/>
      <c r="J368" s="14"/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37" t="s">
        <v>403</v>
      </c>
      <c r="C369" s="38">
        <v>15</v>
      </c>
      <c r="D369" s="38">
        <v>11</v>
      </c>
      <c r="E369">
        <v>2929.607</v>
      </c>
      <c r="F369" s="14" t="s">
        <v>59</v>
      </c>
      <c r="G369" s="14"/>
      <c r="H369" s="14"/>
      <c r="I369" s="14"/>
      <c r="J369" s="21">
        <v>1.980001980002E-3</v>
      </c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37" t="s">
        <v>404</v>
      </c>
      <c r="C370" s="38">
        <v>15</v>
      </c>
      <c r="D370" s="38">
        <v>12</v>
      </c>
      <c r="E370">
        <v>3068.3290000000002</v>
      </c>
      <c r="F370" s="14" t="s">
        <v>59</v>
      </c>
      <c r="G370" s="14"/>
      <c r="H370" s="14"/>
      <c r="I370" s="14"/>
      <c r="J370" s="21">
        <v>1.980001980002E-3</v>
      </c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37" t="s">
        <v>405</v>
      </c>
      <c r="C371" s="38">
        <v>15</v>
      </c>
      <c r="D371" s="38">
        <v>13</v>
      </c>
      <c r="E371">
        <v>19538.55</v>
      </c>
      <c r="F371" s="14" t="s">
        <v>59</v>
      </c>
      <c r="G371" s="14"/>
      <c r="H371" s="17">
        <v>0.1237501237501</v>
      </c>
      <c r="I371" s="14"/>
      <c r="J371" s="14"/>
      <c r="K371" s="14"/>
      <c r="L371" s="14"/>
      <c r="M371" s="14"/>
      <c r="N371" s="32">
        <v>1.485001485001E-2</v>
      </c>
      <c r="O371" s="14"/>
      <c r="P371" s="14"/>
    </row>
    <row r="372" spans="2:16" x14ac:dyDescent="0.2">
      <c r="B372" s="37" t="s">
        <v>406</v>
      </c>
      <c r="C372" s="38">
        <v>15</v>
      </c>
      <c r="D372" s="38">
        <v>14</v>
      </c>
      <c r="E372">
        <v>20361.48</v>
      </c>
      <c r="F372" s="14" t="s">
        <v>59</v>
      </c>
      <c r="G372" s="14"/>
      <c r="H372" s="17">
        <v>0.1237501237501</v>
      </c>
      <c r="I372" s="14"/>
      <c r="J372" s="14"/>
      <c r="K372" s="14"/>
      <c r="L372" s="14"/>
      <c r="M372" s="14"/>
      <c r="N372" s="32">
        <v>1.485001485001E-2</v>
      </c>
      <c r="O372" s="14"/>
      <c r="P372" s="14"/>
    </row>
    <row r="373" spans="2:16" x14ac:dyDescent="0.2">
      <c r="B373" s="37" t="s">
        <v>407</v>
      </c>
      <c r="C373" s="38">
        <v>15</v>
      </c>
      <c r="D373" s="38">
        <v>15</v>
      </c>
      <c r="E373">
        <v>50172.46</v>
      </c>
      <c r="F373" s="22" t="s">
        <v>64</v>
      </c>
      <c r="G373" s="23">
        <v>1.485001485001E-2</v>
      </c>
      <c r="H373" s="14"/>
      <c r="I373" s="14"/>
      <c r="J373" s="14"/>
      <c r="K373" s="14"/>
      <c r="L373" s="14"/>
      <c r="M373" s="14"/>
      <c r="N373" s="14"/>
      <c r="O373" s="23">
        <v>1.485001485001E-2</v>
      </c>
      <c r="P373" s="14"/>
    </row>
    <row r="374" spans="2:16" x14ac:dyDescent="0.2">
      <c r="B374" s="37" t="s">
        <v>408</v>
      </c>
      <c r="C374" s="38">
        <v>15</v>
      </c>
      <c r="D374" s="38">
        <v>16</v>
      </c>
      <c r="E374">
        <v>46149.54</v>
      </c>
      <c r="F374" s="22" t="s">
        <v>64</v>
      </c>
      <c r="G374" s="23">
        <v>1.485001485001E-2</v>
      </c>
      <c r="H374" s="14"/>
      <c r="I374" s="14"/>
      <c r="J374" s="14"/>
      <c r="K374" s="14"/>
      <c r="L374" s="14"/>
      <c r="M374" s="14"/>
      <c r="N374" s="14"/>
      <c r="O374" s="23">
        <v>1.485001485001E-2</v>
      </c>
      <c r="P374" s="14"/>
    </row>
    <row r="375" spans="2:16" x14ac:dyDescent="0.2">
      <c r="B375" s="37" t="s">
        <v>409</v>
      </c>
      <c r="C375" s="38">
        <v>15</v>
      </c>
      <c r="D375" s="38">
        <v>17</v>
      </c>
      <c r="E375">
        <v>56784.06</v>
      </c>
      <c r="F375" s="14" t="s">
        <v>59</v>
      </c>
      <c r="G375" s="14"/>
      <c r="H375" s="14"/>
      <c r="I375" s="14"/>
      <c r="J375" s="14"/>
      <c r="K375" s="14"/>
      <c r="L375" s="14"/>
      <c r="M375" s="29">
        <v>1.485001485001E-2</v>
      </c>
      <c r="N375" s="14"/>
      <c r="O375" s="23">
        <v>1.485001485001E-2</v>
      </c>
      <c r="P375" s="14"/>
    </row>
    <row r="376" spans="2:16" x14ac:dyDescent="0.2">
      <c r="B376" s="37" t="s">
        <v>410</v>
      </c>
      <c r="C376" s="38">
        <v>15</v>
      </c>
      <c r="D376" s="38">
        <v>18</v>
      </c>
      <c r="E376">
        <v>57259.01</v>
      </c>
      <c r="F376" s="14" t="s">
        <v>59</v>
      </c>
      <c r="G376" s="14"/>
      <c r="H376" s="14"/>
      <c r="I376" s="14"/>
      <c r="J376" s="14"/>
      <c r="K376" s="14"/>
      <c r="L376" s="14"/>
      <c r="M376" s="29">
        <v>1.485001485001E-2</v>
      </c>
      <c r="N376" s="14"/>
      <c r="O376" s="23">
        <v>1.485001485001E-2</v>
      </c>
      <c r="P376" s="14"/>
    </row>
    <row r="377" spans="2:16" x14ac:dyDescent="0.2">
      <c r="B377" s="37" t="s">
        <v>411</v>
      </c>
      <c r="C377" s="38">
        <v>15</v>
      </c>
      <c r="D377" s="38">
        <v>19</v>
      </c>
      <c r="E377">
        <v>3334.0149999999999</v>
      </c>
      <c r="F377" s="14" t="s">
        <v>59</v>
      </c>
      <c r="G377" s="14"/>
      <c r="H377" s="14"/>
      <c r="I377" s="14"/>
      <c r="J377" s="14"/>
      <c r="K377" s="14"/>
      <c r="L377" s="14"/>
      <c r="M377" s="14"/>
      <c r="N377" s="14"/>
      <c r="O377" s="23">
        <v>1.485001485001E-2</v>
      </c>
      <c r="P377" s="28">
        <v>1.485001485001E-2</v>
      </c>
    </row>
    <row r="378" spans="2:16" x14ac:dyDescent="0.2">
      <c r="B378" s="37" t="s">
        <v>412</v>
      </c>
      <c r="C378" s="38">
        <v>15</v>
      </c>
      <c r="D378" s="38">
        <v>20</v>
      </c>
      <c r="E378">
        <v>3418.6590000000001</v>
      </c>
      <c r="F378" s="14" t="s">
        <v>59</v>
      </c>
      <c r="G378" s="14"/>
      <c r="H378" s="14"/>
      <c r="I378" s="14"/>
      <c r="J378" s="14"/>
      <c r="K378" s="14"/>
      <c r="L378" s="14"/>
      <c r="M378" s="14"/>
      <c r="N378" s="14"/>
      <c r="O378" s="23">
        <v>1.485001485001E-2</v>
      </c>
      <c r="P378" s="28">
        <v>1.485001485001E-2</v>
      </c>
    </row>
    <row r="379" spans="2:16" x14ac:dyDescent="0.2">
      <c r="B379" s="37" t="s">
        <v>413</v>
      </c>
      <c r="C379" s="38">
        <v>15</v>
      </c>
      <c r="D379" s="38">
        <v>21</v>
      </c>
      <c r="E379">
        <v>3496.2489999999998</v>
      </c>
      <c r="F379" s="33" t="s">
        <v>269</v>
      </c>
      <c r="G379" s="28">
        <v>1.485001485001E-2</v>
      </c>
      <c r="H379" s="14"/>
      <c r="I379" s="14"/>
      <c r="J379" s="14"/>
      <c r="K379" s="14"/>
      <c r="L379" s="14"/>
      <c r="M379" s="14"/>
      <c r="N379" s="14"/>
      <c r="O379" s="14"/>
      <c r="P379" s="28">
        <v>1.485001485001E-2</v>
      </c>
    </row>
    <row r="380" spans="2:16" x14ac:dyDescent="0.2">
      <c r="B380" s="37" t="s">
        <v>414</v>
      </c>
      <c r="C380" s="38">
        <v>15</v>
      </c>
      <c r="D380" s="38">
        <v>22</v>
      </c>
      <c r="E380">
        <v>5511.2349999999997</v>
      </c>
      <c r="F380" s="33" t="s">
        <v>269</v>
      </c>
      <c r="G380" s="28">
        <v>1.485001485001E-2</v>
      </c>
      <c r="H380" s="14"/>
      <c r="I380" s="14"/>
      <c r="J380" s="14"/>
      <c r="K380" s="14"/>
      <c r="L380" s="14"/>
      <c r="M380" s="14"/>
      <c r="N380" s="14"/>
      <c r="O380" s="14"/>
      <c r="P380" s="28">
        <v>1.485001485001E-2</v>
      </c>
    </row>
    <row r="381" spans="2:16" x14ac:dyDescent="0.2">
      <c r="B381" s="37" t="s">
        <v>415</v>
      </c>
      <c r="C381" s="38">
        <v>15</v>
      </c>
      <c r="D381" s="38">
        <v>23</v>
      </c>
      <c r="E381">
        <v>6157.8180000000002</v>
      </c>
      <c r="F381" s="14" t="s">
        <v>59</v>
      </c>
      <c r="G381" s="14"/>
      <c r="H381" s="14"/>
      <c r="I381" s="14"/>
      <c r="J381" s="14"/>
      <c r="K381" s="14"/>
      <c r="L381" s="14"/>
      <c r="M381" s="29">
        <v>1.485001485001E-2</v>
      </c>
      <c r="N381" s="14"/>
      <c r="O381" s="14"/>
      <c r="P381" s="28">
        <v>1.485001485001E-2</v>
      </c>
    </row>
    <row r="382" spans="2:16" x14ac:dyDescent="0.2">
      <c r="B382" s="37" t="s">
        <v>416</v>
      </c>
      <c r="C382" s="38">
        <v>15</v>
      </c>
      <c r="D382" s="38">
        <v>24</v>
      </c>
      <c r="E382">
        <v>4312.1189999999997</v>
      </c>
      <c r="F382" s="14" t="s">
        <v>59</v>
      </c>
      <c r="G382" s="14"/>
      <c r="H382" s="14"/>
      <c r="I382" s="14"/>
      <c r="J382" s="14"/>
      <c r="K382" s="14"/>
      <c r="L382" s="14"/>
      <c r="M382" s="29">
        <v>1.485001485001E-2</v>
      </c>
      <c r="N382" s="14"/>
      <c r="O382" s="14"/>
      <c r="P382" s="28">
        <v>1.485001485001E-2</v>
      </c>
    </row>
    <row r="383" spans="2:16" x14ac:dyDescent="0.2">
      <c r="B383" s="37" t="s">
        <v>417</v>
      </c>
      <c r="C383" s="38">
        <v>16</v>
      </c>
      <c r="D383" s="38">
        <v>1</v>
      </c>
      <c r="E383">
        <v>55834.18</v>
      </c>
      <c r="F383" s="14" t="s">
        <v>59</v>
      </c>
      <c r="G383" s="14"/>
      <c r="H383" s="14"/>
      <c r="I383" s="14"/>
      <c r="J383" s="14"/>
      <c r="K383" s="25">
        <v>4.950004950005E-3</v>
      </c>
      <c r="L383" s="27">
        <v>4.950004950005E-3</v>
      </c>
      <c r="M383" s="14"/>
      <c r="N383" s="14"/>
      <c r="O383" s="14"/>
      <c r="P383" s="14"/>
    </row>
    <row r="384" spans="2:16" x14ac:dyDescent="0.2">
      <c r="B384" s="37" t="s">
        <v>418</v>
      </c>
      <c r="C384" s="38">
        <v>16</v>
      </c>
      <c r="D384" s="38">
        <v>2</v>
      </c>
      <c r="E384">
        <v>49713.98</v>
      </c>
      <c r="F384" s="14" t="s">
        <v>59</v>
      </c>
      <c r="G384" s="14"/>
      <c r="H384" s="14"/>
      <c r="I384" s="14"/>
      <c r="J384" s="14"/>
      <c r="K384" s="25">
        <v>4.950004950005E-3</v>
      </c>
      <c r="L384" s="27">
        <v>4.950004950005E-3</v>
      </c>
      <c r="M384" s="14"/>
      <c r="N384" s="14"/>
      <c r="O384" s="14"/>
      <c r="P384" s="14"/>
    </row>
    <row r="385" spans="2:16" x14ac:dyDescent="0.2">
      <c r="B385" s="37" t="s">
        <v>419</v>
      </c>
      <c r="C385" s="38">
        <v>16</v>
      </c>
      <c r="D385" s="38">
        <v>3</v>
      </c>
      <c r="E385">
        <v>45444.18</v>
      </c>
      <c r="F385" s="14" t="s">
        <v>59</v>
      </c>
      <c r="G385" s="14"/>
      <c r="H385" s="14"/>
      <c r="I385" s="14"/>
      <c r="J385" s="14"/>
      <c r="K385" s="25">
        <v>4.950004950005E-3</v>
      </c>
      <c r="L385" s="14"/>
      <c r="M385" s="29">
        <v>4.950004950005E-3</v>
      </c>
      <c r="N385" s="14"/>
      <c r="O385" s="14"/>
      <c r="P385" s="14"/>
    </row>
    <row r="386" spans="2:16" x14ac:dyDescent="0.2">
      <c r="B386" s="37" t="s">
        <v>420</v>
      </c>
      <c r="C386" s="38">
        <v>16</v>
      </c>
      <c r="D386" s="38">
        <v>4</v>
      </c>
      <c r="E386">
        <v>56287.96</v>
      </c>
      <c r="F386" s="14" t="s">
        <v>59</v>
      </c>
      <c r="G386" s="14"/>
      <c r="H386" s="14"/>
      <c r="I386" s="14"/>
      <c r="J386" s="14"/>
      <c r="K386" s="25">
        <v>4.950004950005E-3</v>
      </c>
      <c r="L386" s="14"/>
      <c r="M386" s="29">
        <v>4.950004950005E-3</v>
      </c>
      <c r="N386" s="14"/>
      <c r="O386" s="14"/>
      <c r="P386" s="14"/>
    </row>
    <row r="387" spans="2:16" x14ac:dyDescent="0.2">
      <c r="B387" s="37" t="s">
        <v>421</v>
      </c>
      <c r="C387" s="38">
        <v>16</v>
      </c>
      <c r="D387" s="38">
        <v>5</v>
      </c>
      <c r="E387">
        <v>45992.01</v>
      </c>
      <c r="F387" s="30" t="s">
        <v>251</v>
      </c>
      <c r="G387" s="29">
        <v>4.950004950005E-3</v>
      </c>
      <c r="H387" s="14"/>
      <c r="I387" s="14"/>
      <c r="J387" s="14"/>
      <c r="K387" s="14"/>
      <c r="L387" s="14"/>
      <c r="M387" s="29">
        <v>4.950004950005E-3</v>
      </c>
      <c r="N387" s="14"/>
      <c r="O387" s="14"/>
      <c r="P387" s="14"/>
    </row>
    <row r="388" spans="2:16" x14ac:dyDescent="0.2">
      <c r="B388" s="37" t="s">
        <v>422</v>
      </c>
      <c r="C388" s="38">
        <v>16</v>
      </c>
      <c r="D388" s="38">
        <v>6</v>
      </c>
      <c r="E388">
        <v>49796.27</v>
      </c>
      <c r="F388" s="30" t="s">
        <v>251</v>
      </c>
      <c r="G388" s="29">
        <v>4.950004950005E-3</v>
      </c>
      <c r="H388" s="14"/>
      <c r="I388" s="14"/>
      <c r="J388" s="14"/>
      <c r="K388" s="14"/>
      <c r="L388" s="14"/>
      <c r="M388" s="29">
        <v>4.950004950005E-3</v>
      </c>
      <c r="N388" s="14"/>
      <c r="O388" s="14"/>
      <c r="P388" s="14"/>
    </row>
    <row r="389" spans="2:16" x14ac:dyDescent="0.2">
      <c r="B389" s="37" t="s">
        <v>423</v>
      </c>
      <c r="C389" s="38">
        <v>16</v>
      </c>
      <c r="D389" s="38">
        <v>7</v>
      </c>
      <c r="E389">
        <v>63447.39</v>
      </c>
      <c r="F389" s="14" t="s">
        <v>59</v>
      </c>
      <c r="G389" s="14"/>
      <c r="H389" s="14"/>
      <c r="I389" s="14"/>
      <c r="J389" s="14"/>
      <c r="K389" s="14"/>
      <c r="L389" s="27">
        <v>4.950004950005E-3</v>
      </c>
      <c r="M389" s="29">
        <v>4.950004950005E-3</v>
      </c>
      <c r="N389" s="14"/>
      <c r="O389" s="14"/>
      <c r="P389" s="14"/>
    </row>
    <row r="390" spans="2:16" x14ac:dyDescent="0.2">
      <c r="B390" s="37" t="s">
        <v>424</v>
      </c>
      <c r="C390" s="38">
        <v>16</v>
      </c>
      <c r="D390" s="38">
        <v>8</v>
      </c>
      <c r="E390">
        <v>56412.57</v>
      </c>
      <c r="F390" s="14" t="s">
        <v>59</v>
      </c>
      <c r="G390" s="14"/>
      <c r="H390" s="14"/>
      <c r="I390" s="14"/>
      <c r="J390" s="14"/>
      <c r="K390" s="14"/>
      <c r="L390" s="27">
        <v>4.950004950005E-3</v>
      </c>
      <c r="M390" s="29">
        <v>4.950004950005E-3</v>
      </c>
      <c r="N390" s="14"/>
      <c r="O390" s="14"/>
      <c r="P390" s="14"/>
    </row>
    <row r="391" spans="2:16" x14ac:dyDescent="0.2">
      <c r="B391" s="37" t="s">
        <v>425</v>
      </c>
      <c r="C391" s="38">
        <v>16</v>
      </c>
      <c r="D391" s="38">
        <v>9</v>
      </c>
      <c r="E391">
        <v>52401.41</v>
      </c>
      <c r="F391" s="31" t="s">
        <v>256</v>
      </c>
      <c r="G391" s="32">
        <v>4.950004950005E-3</v>
      </c>
      <c r="H391" s="14"/>
      <c r="I391" s="14"/>
      <c r="J391" s="14"/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37" t="s">
        <v>426</v>
      </c>
      <c r="C392" s="38">
        <v>16</v>
      </c>
      <c r="D392" s="38">
        <v>10</v>
      </c>
      <c r="E392">
        <v>52427.27</v>
      </c>
      <c r="F392" s="31" t="s">
        <v>256</v>
      </c>
      <c r="G392" s="32">
        <v>4.950004950005E-3</v>
      </c>
      <c r="H392" s="14"/>
      <c r="I392" s="14"/>
      <c r="J392" s="14"/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37" t="s">
        <v>427</v>
      </c>
      <c r="C393" s="38">
        <v>16</v>
      </c>
      <c r="D393" s="38">
        <v>11</v>
      </c>
      <c r="E393">
        <v>41214.36</v>
      </c>
      <c r="F393" s="14" t="s">
        <v>59</v>
      </c>
      <c r="G393" s="14"/>
      <c r="H393" s="14"/>
      <c r="I393" s="14"/>
      <c r="J393" s="21">
        <v>6.435006435006E-4</v>
      </c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37" t="s">
        <v>428</v>
      </c>
      <c r="C394" s="38">
        <v>16</v>
      </c>
      <c r="D394" s="38">
        <v>12</v>
      </c>
      <c r="E394">
        <v>63132.33</v>
      </c>
      <c r="F394" s="14" t="s">
        <v>59</v>
      </c>
      <c r="G394" s="14"/>
      <c r="H394" s="14"/>
      <c r="I394" s="14"/>
      <c r="J394" s="21">
        <v>6.435006435006E-4</v>
      </c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37" t="s">
        <v>429</v>
      </c>
      <c r="C395" s="38">
        <v>16</v>
      </c>
      <c r="D395" s="38">
        <v>13</v>
      </c>
      <c r="E395">
        <v>43092.97</v>
      </c>
      <c r="F395" s="14" t="s">
        <v>59</v>
      </c>
      <c r="G395" s="14"/>
      <c r="H395" s="17">
        <v>2.475002475002E-2</v>
      </c>
      <c r="I395" s="14"/>
      <c r="J395" s="14"/>
      <c r="K395" s="14"/>
      <c r="L395" s="14"/>
      <c r="M395" s="14"/>
      <c r="N395" s="32">
        <v>4.950004950005E-3</v>
      </c>
      <c r="O395" s="14"/>
      <c r="P395" s="14"/>
    </row>
    <row r="396" spans="2:16" x14ac:dyDescent="0.2">
      <c r="B396" s="37" t="s">
        <v>430</v>
      </c>
      <c r="C396" s="38">
        <v>16</v>
      </c>
      <c r="D396" s="38">
        <v>14</v>
      </c>
      <c r="E396">
        <v>37351.32</v>
      </c>
      <c r="F396" s="14" t="s">
        <v>59</v>
      </c>
      <c r="G396" s="14"/>
      <c r="H396" s="17">
        <v>2.475002475002E-2</v>
      </c>
      <c r="I396" s="14"/>
      <c r="J396" s="14"/>
      <c r="K396" s="14"/>
      <c r="L396" s="14"/>
      <c r="M396" s="14"/>
      <c r="N396" s="32">
        <v>4.950004950005E-3</v>
      </c>
      <c r="O396" s="14"/>
      <c r="P396" s="14"/>
    </row>
    <row r="397" spans="2:16" x14ac:dyDescent="0.2">
      <c r="B397" s="37" t="s">
        <v>431</v>
      </c>
      <c r="C397" s="38">
        <v>16</v>
      </c>
      <c r="D397" s="38">
        <v>15</v>
      </c>
      <c r="E397">
        <v>70308.22</v>
      </c>
      <c r="F397" s="22" t="s">
        <v>64</v>
      </c>
      <c r="G397" s="23">
        <v>4.950004950005E-3</v>
      </c>
      <c r="H397" s="14"/>
      <c r="I397" s="14"/>
      <c r="J397" s="14"/>
      <c r="K397" s="14"/>
      <c r="L397" s="14"/>
      <c r="M397" s="14"/>
      <c r="N397" s="14"/>
      <c r="O397" s="23">
        <v>4.950004950005E-3</v>
      </c>
      <c r="P397" s="14"/>
    </row>
    <row r="398" spans="2:16" x14ac:dyDescent="0.2">
      <c r="B398" s="37" t="s">
        <v>432</v>
      </c>
      <c r="C398" s="38">
        <v>16</v>
      </c>
      <c r="D398" s="38">
        <v>16</v>
      </c>
      <c r="E398">
        <v>24196.3</v>
      </c>
      <c r="F398" s="22" t="s">
        <v>64</v>
      </c>
      <c r="G398" s="23">
        <v>4.950004950005E-3</v>
      </c>
      <c r="H398" s="14"/>
      <c r="I398" s="14"/>
      <c r="J398" s="14"/>
      <c r="K398" s="14"/>
      <c r="L398" s="14"/>
      <c r="M398" s="14"/>
      <c r="N398" s="14"/>
      <c r="O398" s="23">
        <v>4.950004950005E-3</v>
      </c>
      <c r="P398" s="14"/>
    </row>
    <row r="399" spans="2:16" x14ac:dyDescent="0.2">
      <c r="B399" s="37" t="s">
        <v>433</v>
      </c>
      <c r="C399" s="38">
        <v>16</v>
      </c>
      <c r="D399" s="38">
        <v>17</v>
      </c>
      <c r="E399">
        <v>47473.27</v>
      </c>
      <c r="F399" s="14" t="s">
        <v>59</v>
      </c>
      <c r="G399" s="14"/>
      <c r="H399" s="14"/>
      <c r="I399" s="14"/>
      <c r="J399" s="14"/>
      <c r="K399" s="14"/>
      <c r="L399" s="14"/>
      <c r="M399" s="29">
        <v>4.950004950005E-3</v>
      </c>
      <c r="N399" s="14"/>
      <c r="O399" s="23">
        <v>4.950004950005E-3</v>
      </c>
      <c r="P399" s="14"/>
    </row>
    <row r="400" spans="2:16" x14ac:dyDescent="0.2">
      <c r="B400" s="37" t="s">
        <v>434</v>
      </c>
      <c r="C400" s="38">
        <v>16</v>
      </c>
      <c r="D400" s="38">
        <v>18</v>
      </c>
      <c r="E400">
        <v>55763.64</v>
      </c>
      <c r="F400" s="14" t="s">
        <v>59</v>
      </c>
      <c r="G400" s="14"/>
      <c r="H400" s="14"/>
      <c r="I400" s="14"/>
      <c r="J400" s="14"/>
      <c r="K400" s="14"/>
      <c r="L400" s="14"/>
      <c r="M400" s="29">
        <v>4.950004950005E-3</v>
      </c>
      <c r="N400" s="14"/>
      <c r="O400" s="23">
        <v>4.950004950005E-3</v>
      </c>
      <c r="P400" s="14"/>
    </row>
    <row r="401" spans="2:16" x14ac:dyDescent="0.2">
      <c r="B401" s="37" t="s">
        <v>435</v>
      </c>
      <c r="C401" s="38">
        <v>16</v>
      </c>
      <c r="D401" s="38">
        <v>19</v>
      </c>
      <c r="E401">
        <v>9190.8790000000008</v>
      </c>
      <c r="F401" s="14" t="s">
        <v>59</v>
      </c>
      <c r="G401" s="14"/>
      <c r="H401" s="14"/>
      <c r="I401" s="14"/>
      <c r="J401" s="14"/>
      <c r="K401" s="14"/>
      <c r="L401" s="14"/>
      <c r="M401" s="14"/>
      <c r="N401" s="14"/>
      <c r="O401" s="23">
        <v>4.950004950005E-3</v>
      </c>
      <c r="P401" s="28">
        <v>4.950004950005E-3</v>
      </c>
    </row>
    <row r="402" spans="2:16" x14ac:dyDescent="0.2">
      <c r="B402" s="37" t="s">
        <v>436</v>
      </c>
      <c r="C402" s="38">
        <v>16</v>
      </c>
      <c r="D402" s="38">
        <v>20</v>
      </c>
      <c r="E402">
        <v>9308.4390000000003</v>
      </c>
      <c r="F402" s="14" t="s">
        <v>59</v>
      </c>
      <c r="G402" s="14"/>
      <c r="H402" s="14"/>
      <c r="I402" s="14"/>
      <c r="J402" s="14"/>
      <c r="K402" s="14"/>
      <c r="L402" s="14"/>
      <c r="M402" s="14"/>
      <c r="N402" s="14"/>
      <c r="O402" s="23">
        <v>4.950004950005E-3</v>
      </c>
      <c r="P402" s="28">
        <v>4.950004950005E-3</v>
      </c>
    </row>
    <row r="403" spans="2:16" x14ac:dyDescent="0.2">
      <c r="B403" s="37" t="s">
        <v>437</v>
      </c>
      <c r="C403" s="38">
        <v>16</v>
      </c>
      <c r="D403" s="38">
        <v>21</v>
      </c>
      <c r="E403">
        <v>13155.02</v>
      </c>
      <c r="F403" s="33" t="s">
        <v>269</v>
      </c>
      <c r="G403" s="28">
        <v>4.950004950005E-3</v>
      </c>
      <c r="H403" s="14"/>
      <c r="I403" s="14"/>
      <c r="J403" s="14"/>
      <c r="K403" s="14"/>
      <c r="L403" s="14"/>
      <c r="M403" s="14"/>
      <c r="N403" s="14"/>
      <c r="O403" s="14"/>
      <c r="P403" s="28">
        <v>4.950004950005E-3</v>
      </c>
    </row>
    <row r="404" spans="2:16" x14ac:dyDescent="0.2">
      <c r="B404" s="37" t="s">
        <v>438</v>
      </c>
      <c r="C404" s="38">
        <v>16</v>
      </c>
      <c r="D404" s="38">
        <v>22</v>
      </c>
      <c r="E404">
        <v>13926.22</v>
      </c>
      <c r="F404" s="33" t="s">
        <v>269</v>
      </c>
      <c r="G404" s="28">
        <v>4.950004950005E-3</v>
      </c>
      <c r="H404" s="14"/>
      <c r="I404" s="14"/>
      <c r="J404" s="14"/>
      <c r="K404" s="14"/>
      <c r="L404" s="14"/>
      <c r="M404" s="14"/>
      <c r="N404" s="14"/>
      <c r="O404" s="14"/>
      <c r="P404" s="28">
        <v>4.950004950005E-3</v>
      </c>
    </row>
    <row r="405" spans="2:16" x14ac:dyDescent="0.2">
      <c r="B405" s="37" t="s">
        <v>439</v>
      </c>
      <c r="C405" s="38">
        <v>16</v>
      </c>
      <c r="D405" s="38">
        <v>23</v>
      </c>
      <c r="E405">
        <v>12444.95</v>
      </c>
      <c r="F405" s="14" t="s">
        <v>59</v>
      </c>
      <c r="G405" s="14"/>
      <c r="H405" s="14"/>
      <c r="I405" s="14"/>
      <c r="J405" s="14"/>
      <c r="K405" s="14"/>
      <c r="L405" s="14"/>
      <c r="M405" s="29">
        <v>4.950004950005E-3</v>
      </c>
      <c r="N405" s="14"/>
      <c r="O405" s="14"/>
      <c r="P405" s="28">
        <v>4.950004950005E-3</v>
      </c>
    </row>
    <row r="406" spans="2:16" x14ac:dyDescent="0.2">
      <c r="B406" s="37" t="s">
        <v>440</v>
      </c>
      <c r="C406" s="38">
        <v>16</v>
      </c>
      <c r="D406" s="38">
        <v>24</v>
      </c>
      <c r="E406">
        <v>12404.98</v>
      </c>
      <c r="F406" s="14" t="s">
        <v>59</v>
      </c>
      <c r="G406" s="14"/>
      <c r="H406" s="14"/>
      <c r="I406" s="14"/>
      <c r="J406" s="14"/>
      <c r="K406" s="14"/>
      <c r="L406" s="14"/>
      <c r="M406" s="29">
        <v>4.950004950005E-3</v>
      </c>
      <c r="N406" s="14"/>
      <c r="O406" s="14"/>
      <c r="P406" s="28">
        <v>4.950004950005E-3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MASTER</vt:lpstr>
      <vt:lpstr>Control D0</vt:lpstr>
      <vt:lpstr>Tabular_Opt0016</vt:lpstr>
      <vt:lpstr>Tabular_RAS04</vt:lpstr>
      <vt:lpstr>Tabular_Opt0112</vt:lpstr>
      <vt:lpstr>Opt0016 D5</vt:lpstr>
      <vt:lpstr>RAS04 D5</vt:lpstr>
      <vt:lpstr>OPT01-12 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2022-04-26T09:40:34Z</dcterms:created>
  <dcterms:modified xsi:type="dcterms:W3CDTF">2022-05-04T12:08:38Z</dcterms:modified>
</cp:coreProperties>
</file>