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Administrator\Desktop\CASA0007\course work one\"/>
    </mc:Choice>
  </mc:AlternateContent>
  <xr:revisionPtr revIDLastSave="0" documentId="13_ncr:1_{275F880F-570F-466F-A8C2-F61FA583249F}" xr6:coauthVersionLast="36" xr6:coauthVersionMax="36" xr10:uidLastSave="{00000000-0000-0000-0000-000000000000}"/>
  <bookViews>
    <workbookView xWindow="0" yWindow="0" windowWidth="23040" windowHeight="9012" tabRatio="774" activeTab="5" xr2:uid="{00000000-000D-0000-FFFF-FFFF00000000}"/>
  </bookViews>
  <sheets>
    <sheet name="my analytics" sheetId="1" r:id="rId1"/>
    <sheet name="Sheet1" sheetId="2" r:id="rId2"/>
    <sheet name="Sheet2" sheetId="3" r:id="rId3"/>
    <sheet name="summary" sheetId="4" r:id="rId4"/>
    <sheet name="scatter plots" sheetId="5" r:id="rId5"/>
    <sheet name="box plots" sheetId="6" r:id="rId6"/>
    <sheet name="hist | KDE" sheetId="7" r:id="rId7"/>
    <sheet name="correlations" sheetId="8" r:id="rId8"/>
  </sheets>
  <definedNames>
    <definedName name="_xlnm._FilterDatabase" localSheetId="2" hidden="1">Sheet2!$A$1:$A$153</definedName>
  </definedNames>
  <calcPr calcId="181029"/>
</workbook>
</file>

<file path=xl/calcChain.xml><?xml version="1.0" encoding="utf-8"?>
<calcChain xmlns="http://schemas.openxmlformats.org/spreadsheetml/2006/main">
  <c r="G2" i="8" l="1"/>
  <c r="I8" i="8" s="1"/>
  <c r="F2" i="8"/>
  <c r="H2" i="8" s="1"/>
  <c r="C4" i="8"/>
  <c r="C6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C5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I4" i="8"/>
  <c r="I5" i="8"/>
  <c r="I6" i="8"/>
  <c r="I7" i="8"/>
  <c r="I9" i="8"/>
  <c r="I12" i="8"/>
  <c r="I13" i="8"/>
  <c r="I14" i="8"/>
  <c r="I15" i="8"/>
  <c r="I17" i="8"/>
  <c r="I19" i="8"/>
  <c r="I20" i="8"/>
  <c r="I21" i="8"/>
  <c r="I22" i="8"/>
  <c r="I23" i="8"/>
  <c r="I25" i="8"/>
  <c r="I27" i="8"/>
  <c r="I28" i="8"/>
  <c r="I29" i="8"/>
  <c r="I30" i="8"/>
  <c r="I31" i="8"/>
  <c r="I33" i="8"/>
  <c r="H33" i="8"/>
  <c r="H32" i="8"/>
  <c r="H30" i="8"/>
  <c r="H29" i="8"/>
  <c r="H25" i="8"/>
  <c r="H23" i="8"/>
  <c r="H21" i="8"/>
  <c r="H20" i="8"/>
  <c r="H16" i="8"/>
  <c r="H15" i="8"/>
  <c r="H13" i="8"/>
  <c r="H12" i="8"/>
  <c r="H8" i="8"/>
  <c r="H7" i="8"/>
  <c r="H5" i="8"/>
  <c r="H4" i="8"/>
  <c r="C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G3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B6" i="8"/>
  <c r="B5" i="8"/>
  <c r="B4" i="8"/>
  <c r="B3" i="8"/>
  <c r="B2" i="8"/>
  <c r="I11" i="8" l="1"/>
  <c r="I2" i="8"/>
  <c r="I26" i="8"/>
  <c r="I18" i="8"/>
  <c r="I10" i="8"/>
  <c r="I3" i="8"/>
  <c r="C3" i="8" s="1"/>
  <c r="I32" i="8"/>
  <c r="I24" i="8"/>
  <c r="I16" i="8"/>
  <c r="H6" i="8"/>
  <c r="H14" i="8"/>
  <c r="H22" i="8"/>
  <c r="H31" i="8"/>
  <c r="H9" i="8"/>
  <c r="H17" i="8"/>
  <c r="H26" i="8"/>
  <c r="H3" i="8"/>
  <c r="H10" i="8"/>
  <c r="H18" i="8"/>
  <c r="H27" i="8"/>
  <c r="H24" i="8"/>
  <c r="H11" i="8"/>
  <c r="H19" i="8"/>
  <c r="H28" i="8"/>
  <c r="M17" i="4"/>
  <c r="M16" i="4"/>
  <c r="L17" i="4"/>
  <c r="L16" i="4"/>
  <c r="K17" i="4"/>
  <c r="K16" i="4"/>
  <c r="J17" i="4"/>
  <c r="J16" i="4"/>
  <c r="I17" i="4"/>
  <c r="I16" i="4"/>
  <c r="H17" i="4"/>
  <c r="H16" i="4"/>
  <c r="G17" i="4"/>
  <c r="G16" i="4"/>
  <c r="F17" i="4"/>
  <c r="F16" i="4"/>
  <c r="E17" i="4"/>
  <c r="E16" i="4"/>
  <c r="D17" i="4"/>
  <c r="D16" i="4"/>
  <c r="C17" i="4"/>
  <c r="C16" i="4"/>
  <c r="M15" i="4"/>
  <c r="M14" i="4"/>
  <c r="L15" i="4"/>
  <c r="L14" i="4"/>
  <c r="K15" i="4"/>
  <c r="K14" i="4"/>
  <c r="J15" i="4"/>
  <c r="J14" i="4"/>
  <c r="I15" i="4"/>
  <c r="I14" i="4"/>
  <c r="F14" i="4"/>
  <c r="M10" i="4"/>
  <c r="L10" i="4"/>
  <c r="K10" i="4"/>
  <c r="J10" i="4"/>
  <c r="I10" i="4"/>
  <c r="H10" i="4"/>
  <c r="G10" i="4"/>
  <c r="F10" i="4"/>
  <c r="E10" i="4"/>
  <c r="D10" i="4"/>
  <c r="C10" i="4"/>
  <c r="M9" i="4"/>
  <c r="L9" i="4"/>
  <c r="K9" i="4"/>
  <c r="J9" i="4"/>
  <c r="I9" i="4"/>
  <c r="H9" i="4"/>
  <c r="G9" i="4"/>
  <c r="F9" i="4"/>
  <c r="F11" i="4" s="1"/>
  <c r="F12" i="4" s="1"/>
  <c r="E9" i="4"/>
  <c r="D9" i="4"/>
  <c r="C9" i="4"/>
  <c r="B17" i="4"/>
  <c r="B16" i="4"/>
  <c r="B10" i="4"/>
  <c r="B9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C5" i="4"/>
  <c r="H5" i="4"/>
  <c r="B6" i="4"/>
  <c r="D11" i="4" l="1"/>
  <c r="D12" i="4" s="1"/>
  <c r="D14" i="4" s="1"/>
  <c r="L13" i="4"/>
  <c r="I8" i="4"/>
  <c r="E11" i="4"/>
  <c r="E12" i="4" s="1"/>
  <c r="E14" i="4" s="1"/>
  <c r="M11" i="4"/>
  <c r="M12" i="4" s="1"/>
  <c r="F13" i="4"/>
  <c r="F15" i="4" s="1"/>
  <c r="L11" i="4"/>
  <c r="L12" i="4" s="1"/>
  <c r="G11" i="4"/>
  <c r="G13" i="4" s="1"/>
  <c r="G15" i="4" s="1"/>
  <c r="H8" i="4"/>
  <c r="H11" i="4"/>
  <c r="H12" i="4" s="1"/>
  <c r="H14" i="4" s="1"/>
  <c r="J11" i="4"/>
  <c r="J13" i="4" s="1"/>
  <c r="K11" i="4"/>
  <c r="K12" i="4" s="1"/>
  <c r="I11" i="4"/>
  <c r="I13" i="4" s="1"/>
  <c r="L8" i="4"/>
  <c r="C11" i="4"/>
  <c r="C12" i="4" s="1"/>
  <c r="C14" i="4" s="1"/>
  <c r="E13" i="4"/>
  <c r="E15" i="4" s="1"/>
  <c r="D13" i="4"/>
  <c r="D15" i="4" s="1"/>
  <c r="J8" i="4"/>
  <c r="D8" i="4"/>
  <c r="G8" i="4"/>
  <c r="C8" i="4"/>
  <c r="E8" i="4"/>
  <c r="F8" i="4"/>
  <c r="M8" i="4"/>
  <c r="K8" i="4"/>
  <c r="B8" i="4"/>
  <c r="B11" i="4"/>
  <c r="B13" i="4" s="1"/>
  <c r="B15" i="4" s="1"/>
  <c r="M5" i="4"/>
  <c r="L5" i="4"/>
  <c r="K5" i="4"/>
  <c r="J5" i="4"/>
  <c r="I5" i="4"/>
  <c r="G5" i="4"/>
  <c r="F5" i="4"/>
  <c r="E5" i="4"/>
  <c r="D5" i="4"/>
  <c r="B5" i="4"/>
  <c r="M3" i="4"/>
  <c r="M4" i="4"/>
  <c r="L4" i="4"/>
  <c r="K4" i="4"/>
  <c r="J4" i="4"/>
  <c r="I4" i="4"/>
  <c r="L3" i="4"/>
  <c r="J3" i="4"/>
  <c r="C3" i="4"/>
  <c r="I3" i="4"/>
  <c r="H3" i="4"/>
  <c r="G4" i="4"/>
  <c r="F4" i="4"/>
  <c r="E4" i="4"/>
  <c r="D4" i="4"/>
  <c r="C4" i="4"/>
  <c r="H4" i="4"/>
  <c r="B4" i="4"/>
  <c r="G3" i="4"/>
  <c r="F3" i="4"/>
  <c r="E3" i="4"/>
  <c r="D3" i="4"/>
  <c r="B3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2" i="3"/>
  <c r="H13" i="4" l="1"/>
  <c r="H15" i="4" s="1"/>
  <c r="M13" i="4"/>
  <c r="I12" i="4"/>
  <c r="G12" i="4"/>
  <c r="G14" i="4" s="1"/>
  <c r="J12" i="4"/>
  <c r="K13" i="4"/>
  <c r="C13" i="4"/>
  <c r="C15" i="4" s="1"/>
  <c r="B12" i="4"/>
  <c r="B14" i="4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2" i="2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T2" i="2"/>
  <c r="S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2" i="1"/>
</calcChain>
</file>

<file path=xl/sharedStrings.xml><?xml version="1.0" encoding="utf-8"?>
<sst xmlns="http://schemas.openxmlformats.org/spreadsheetml/2006/main" count="689" uniqueCount="69">
  <si>
    <t>clean_air</t>
  </si>
  <si>
    <t>ratio_2008</t>
    <phoneticPr fontId="19" type="noConversion"/>
  </si>
  <si>
    <t>2008_cases_total</t>
  </si>
  <si>
    <t>2013_cases_total</t>
  </si>
  <si>
    <t>2018_cases_total</t>
  </si>
  <si>
    <t>2008_pop_total</t>
  </si>
  <si>
    <t>2013_pop_total</t>
  </si>
  <si>
    <t>2018_pop_total</t>
  </si>
  <si>
    <t>ratio_2013</t>
    <phoneticPr fontId="19" type="noConversion"/>
  </si>
  <si>
    <t>ratio_2018</t>
    <phoneticPr fontId="19" type="noConversion"/>
  </si>
  <si>
    <t>total_budget</t>
    <phoneticPr fontId="19" type="noConversion"/>
  </si>
  <si>
    <t>clean_environ</t>
  </si>
  <si>
    <t>health_training</t>
  </si>
  <si>
    <t>school_awareness</t>
  </si>
  <si>
    <t>media_awareness</t>
  </si>
  <si>
    <t>sub_counselling</t>
  </si>
  <si>
    <t>ln(ratio_2008)</t>
    <phoneticPr fontId="19" type="noConversion"/>
  </si>
  <si>
    <t>ln(total_buget)</t>
    <phoneticPr fontId="19" type="noConversion"/>
  </si>
  <si>
    <t>sqrt(total)</t>
    <phoneticPr fontId="19" type="noConversion"/>
  </si>
  <si>
    <t>sqrt(rtio_2008)</t>
    <phoneticPr fontId="19" type="noConversion"/>
  </si>
  <si>
    <t>percent_ratio_2018</t>
    <phoneticPr fontId="19" type="noConversion"/>
  </si>
  <si>
    <t>total_budget</t>
    <phoneticPr fontId="19" type="noConversion"/>
  </si>
  <si>
    <t>london_borough</t>
  </si>
  <si>
    <t>metropolitan_borough</t>
  </si>
  <si>
    <t>unitary_authority</t>
  </si>
  <si>
    <t>non_metropolitan_county</t>
  </si>
  <si>
    <t>2018_pop_male</t>
  </si>
  <si>
    <t>2018_cases_male</t>
    <phoneticPr fontId="19" type="noConversion"/>
  </si>
  <si>
    <t>2018_cases_female</t>
  </si>
  <si>
    <t>2018_pop_female</t>
  </si>
  <si>
    <t>local_authority_type</t>
    <phoneticPr fontId="19" type="noConversion"/>
  </si>
  <si>
    <t>unitary_authority</t>
    <phoneticPr fontId="19" type="noConversion"/>
  </si>
  <si>
    <t>non_metropolitan_county</t>
    <phoneticPr fontId="19" type="noConversion"/>
  </si>
  <si>
    <t>other_london</t>
    <phoneticPr fontId="19" type="noConversion"/>
  </si>
  <si>
    <t>ratio_male</t>
    <phoneticPr fontId="19" type="noConversion"/>
  </si>
  <si>
    <t>ratio_female</t>
    <phoneticPr fontId="19" type="noConversion"/>
  </si>
  <si>
    <t>male</t>
    <phoneticPr fontId="19" type="noConversion"/>
  </si>
  <si>
    <t>all_data</t>
    <phoneticPr fontId="19" type="noConversion"/>
  </si>
  <si>
    <t>metropolitan_borough</t>
    <phoneticPr fontId="19" type="noConversion"/>
  </si>
  <si>
    <t>lodon_b</t>
    <phoneticPr fontId="19" type="noConversion"/>
  </si>
  <si>
    <t>metro_b</t>
    <phoneticPr fontId="19" type="noConversion"/>
  </si>
  <si>
    <t>n_metro_c</t>
    <phoneticPr fontId="19" type="noConversion"/>
  </si>
  <si>
    <t>o_london</t>
    <phoneticPr fontId="19" type="noConversion"/>
  </si>
  <si>
    <t>u_authority</t>
    <phoneticPr fontId="19" type="noConversion"/>
  </si>
  <si>
    <t>female</t>
    <phoneticPr fontId="19" type="noConversion"/>
  </si>
  <si>
    <t>quantity</t>
  </si>
  <si>
    <t>mean</t>
  </si>
  <si>
    <t>median</t>
  </si>
  <si>
    <t>min</t>
  </si>
  <si>
    <t>max</t>
  </si>
  <si>
    <t>range</t>
  </si>
  <si>
    <t>LQ</t>
  </si>
  <si>
    <t>UQ</t>
  </si>
  <si>
    <t>IQR</t>
  </si>
  <si>
    <t>lo-tukey</t>
  </si>
  <si>
    <t>hi-tukey</t>
  </si>
  <si>
    <t>lo-outliers</t>
  </si>
  <si>
    <t>hi-outliers</t>
  </si>
  <si>
    <t>st. dev.</t>
  </si>
  <si>
    <t>Correlations (M vs. F)</t>
  </si>
  <si>
    <t>Pearson</t>
  </si>
  <si>
    <t>Spearman</t>
  </si>
  <si>
    <t>london_borough</t>
    <phoneticPr fontId="19" type="noConversion"/>
  </si>
  <si>
    <t>metropolitan_borough</t>
    <phoneticPr fontId="19" type="noConversion"/>
  </si>
  <si>
    <t>non_metropolitan_county</t>
    <phoneticPr fontId="19" type="noConversion"/>
  </si>
  <si>
    <t>non_metropolitan_county</t>
    <phoneticPr fontId="19" type="noConversion"/>
  </si>
  <si>
    <t>unitary_authority</t>
    <phoneticPr fontId="19" type="noConversion"/>
  </si>
  <si>
    <t>Overall</t>
    <phoneticPr fontId="19" type="noConversion"/>
  </si>
  <si>
    <t>variance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</si>
</sst>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1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3" fontId="18" fillId="0" borderId="0" xfId="0" applyNumberFormat="1" applyFont="1" applyFill="1" applyBorder="1" applyAlignment="1" applyProtection="1">
      <alignment vertical="center"/>
    </xf>
    <xf numFmtId="0" fontId="0" fillId="0" borderId="0" xfId="0" applyAlignment="1"/>
    <xf numFmtId="0" fontId="20" fillId="33" borderId="10" xfId="0" applyFont="1" applyFill="1" applyBorder="1" applyAlignment="1"/>
    <xf numFmtId="0" fontId="20" fillId="33" borderId="10" xfId="0" applyFont="1" applyFill="1" applyBorder="1" applyAlignment="1">
      <alignment horizontal="center"/>
    </xf>
    <xf numFmtId="2" fontId="20" fillId="33" borderId="10" xfId="0" applyNumberFormat="1" applyFont="1" applyFill="1" applyBorder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3590113735783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 analytics'!$H$1</c:f>
              <c:strCache>
                <c:ptCount val="1"/>
                <c:pt idx="0">
                  <c:v>ratio_2008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'my analytics'!$G$2:$G$153</c:f>
              <c:numCache>
                <c:formatCode>General</c:formatCode>
                <c:ptCount val="152"/>
                <c:pt idx="0">
                  <c:v>139000</c:v>
                </c:pt>
                <c:pt idx="1">
                  <c:v>220000</c:v>
                </c:pt>
                <c:pt idx="2">
                  <c:v>160000</c:v>
                </c:pt>
                <c:pt idx="3">
                  <c:v>161000</c:v>
                </c:pt>
                <c:pt idx="4">
                  <c:v>130000</c:v>
                </c:pt>
                <c:pt idx="5" formatCode="#,##0">
                  <c:v>199000</c:v>
                </c:pt>
                <c:pt idx="6" formatCode="#,##0">
                  <c:v>831000</c:v>
                </c:pt>
                <c:pt idx="7">
                  <c:v>91000</c:v>
                </c:pt>
                <c:pt idx="8">
                  <c:v>99000</c:v>
                </c:pt>
                <c:pt idx="9">
                  <c:v>201000</c:v>
                </c:pt>
                <c:pt idx="10">
                  <c:v>130000</c:v>
                </c:pt>
                <c:pt idx="11">
                  <c:v>90000</c:v>
                </c:pt>
                <c:pt idx="12">
                  <c:v>449000</c:v>
                </c:pt>
                <c:pt idx="13">
                  <c:v>239000</c:v>
                </c:pt>
                <c:pt idx="14">
                  <c:v>230000</c:v>
                </c:pt>
                <c:pt idx="15">
                  <c:v>370000</c:v>
                </c:pt>
                <c:pt idx="16">
                  <c:v>290000</c:v>
                </c:pt>
                <c:pt idx="17">
                  <c:v>349000</c:v>
                </c:pt>
                <c:pt idx="18">
                  <c:v>141000</c:v>
                </c:pt>
                <c:pt idx="19">
                  <c:v>149000</c:v>
                </c:pt>
                <c:pt idx="20">
                  <c:v>551000</c:v>
                </c:pt>
                <c:pt idx="21">
                  <c:v>180000</c:v>
                </c:pt>
                <c:pt idx="22">
                  <c:v>180000</c:v>
                </c:pt>
                <c:pt idx="23">
                  <c:v>299000</c:v>
                </c:pt>
                <c:pt idx="24">
                  <c:v>281000</c:v>
                </c:pt>
                <c:pt idx="25">
                  <c:v>50000</c:v>
                </c:pt>
                <c:pt idx="26">
                  <c:v>411000</c:v>
                </c:pt>
                <c:pt idx="27">
                  <c:v>240000</c:v>
                </c:pt>
                <c:pt idx="28">
                  <c:v>230000</c:v>
                </c:pt>
                <c:pt idx="29">
                  <c:v>340000</c:v>
                </c:pt>
                <c:pt idx="30">
                  <c:v>79000</c:v>
                </c:pt>
                <c:pt idx="31">
                  <c:v>189000</c:v>
                </c:pt>
                <c:pt idx="32">
                  <c:v>580000</c:v>
                </c:pt>
                <c:pt idx="33">
                  <c:v>580000</c:v>
                </c:pt>
                <c:pt idx="34">
                  <c:v>200000</c:v>
                </c:pt>
                <c:pt idx="35">
                  <c:v>310000</c:v>
                </c:pt>
                <c:pt idx="36">
                  <c:v>260000</c:v>
                </c:pt>
                <c:pt idx="37">
                  <c:v>411000</c:v>
                </c:pt>
                <c:pt idx="38">
                  <c:v>250000</c:v>
                </c:pt>
                <c:pt idx="39">
                  <c:v>269000</c:v>
                </c:pt>
                <c:pt idx="40">
                  <c:v>449000</c:v>
                </c:pt>
                <c:pt idx="41">
                  <c:v>249000</c:v>
                </c:pt>
                <c:pt idx="42">
                  <c:v>1070000</c:v>
                </c:pt>
                <c:pt idx="43">
                  <c:v>131000</c:v>
                </c:pt>
                <c:pt idx="44">
                  <c:v>459000</c:v>
                </c:pt>
                <c:pt idx="45">
                  <c:v>179000</c:v>
                </c:pt>
                <c:pt idx="46">
                  <c:v>169000</c:v>
                </c:pt>
                <c:pt idx="47">
                  <c:v>99000</c:v>
                </c:pt>
                <c:pt idx="48">
                  <c:v>121000</c:v>
                </c:pt>
                <c:pt idx="49">
                  <c:v>1120000</c:v>
                </c:pt>
                <c:pt idx="50">
                  <c:v>181000</c:v>
                </c:pt>
                <c:pt idx="51">
                  <c:v>191000</c:v>
                </c:pt>
                <c:pt idx="52">
                  <c:v>89000</c:v>
                </c:pt>
                <c:pt idx="53">
                  <c:v>211000</c:v>
                </c:pt>
                <c:pt idx="54">
                  <c:v>120000</c:v>
                </c:pt>
                <c:pt idx="55">
                  <c:v>890000</c:v>
                </c:pt>
                <c:pt idx="56">
                  <c:v>209000</c:v>
                </c:pt>
                <c:pt idx="57">
                  <c:v>190000</c:v>
                </c:pt>
                <c:pt idx="58">
                  <c:v>120000</c:v>
                </c:pt>
                <c:pt idx="59">
                  <c:v>2000</c:v>
                </c:pt>
                <c:pt idx="60">
                  <c:v>140000</c:v>
                </c:pt>
                <c:pt idx="61">
                  <c:v>130000</c:v>
                </c:pt>
                <c:pt idx="62">
                  <c:v>1170000</c:v>
                </c:pt>
                <c:pt idx="63">
                  <c:v>200000</c:v>
                </c:pt>
                <c:pt idx="64">
                  <c:v>139000</c:v>
                </c:pt>
                <c:pt idx="65">
                  <c:v>330000</c:v>
                </c:pt>
                <c:pt idx="66">
                  <c:v>120000</c:v>
                </c:pt>
                <c:pt idx="67">
                  <c:v>260000</c:v>
                </c:pt>
                <c:pt idx="68">
                  <c:v>800000</c:v>
                </c:pt>
                <c:pt idx="69">
                  <c:v>550000</c:v>
                </c:pt>
                <c:pt idx="70">
                  <c:v>241000</c:v>
                </c:pt>
                <c:pt idx="71">
                  <c:v>459000</c:v>
                </c:pt>
                <c:pt idx="72">
                  <c:v>180000</c:v>
                </c:pt>
                <c:pt idx="73">
                  <c:v>491000</c:v>
                </c:pt>
                <c:pt idx="74">
                  <c:v>310000</c:v>
                </c:pt>
                <c:pt idx="75">
                  <c:v>140000</c:v>
                </c:pt>
                <c:pt idx="76">
                  <c:v>439000</c:v>
                </c:pt>
                <c:pt idx="77">
                  <c:v>190000</c:v>
                </c:pt>
                <c:pt idx="78">
                  <c:v>160000</c:v>
                </c:pt>
                <c:pt idx="79">
                  <c:v>101000</c:v>
                </c:pt>
                <c:pt idx="80">
                  <c:v>210000</c:v>
                </c:pt>
                <c:pt idx="81">
                  <c:v>220000</c:v>
                </c:pt>
                <c:pt idx="82">
                  <c:v>200000</c:v>
                </c:pt>
                <c:pt idx="83">
                  <c:v>619000</c:v>
                </c:pt>
                <c:pt idx="84">
                  <c:v>110000</c:v>
                </c:pt>
                <c:pt idx="85">
                  <c:v>141000</c:v>
                </c:pt>
                <c:pt idx="86">
                  <c:v>160000</c:v>
                </c:pt>
                <c:pt idx="87">
                  <c:v>150000</c:v>
                </c:pt>
                <c:pt idx="88">
                  <c:v>489000</c:v>
                </c:pt>
                <c:pt idx="89">
                  <c:v>590000</c:v>
                </c:pt>
                <c:pt idx="90">
                  <c:v>240000</c:v>
                </c:pt>
                <c:pt idx="91">
                  <c:v>221000</c:v>
                </c:pt>
                <c:pt idx="92">
                  <c:v>529000</c:v>
                </c:pt>
                <c:pt idx="93">
                  <c:v>180000</c:v>
                </c:pt>
                <c:pt idx="94">
                  <c:v>559000</c:v>
                </c:pt>
                <c:pt idx="95">
                  <c:v>130000</c:v>
                </c:pt>
                <c:pt idx="96">
                  <c:v>209000</c:v>
                </c:pt>
                <c:pt idx="97">
                  <c:v>100000</c:v>
                </c:pt>
                <c:pt idx="98">
                  <c:v>162000</c:v>
                </c:pt>
                <c:pt idx="99">
                  <c:v>110000</c:v>
                </c:pt>
                <c:pt idx="100">
                  <c:v>200000</c:v>
                </c:pt>
                <c:pt idx="101">
                  <c:v>119000</c:v>
                </c:pt>
                <c:pt idx="102">
                  <c:v>130000</c:v>
                </c:pt>
                <c:pt idx="103">
                  <c:v>140000</c:v>
                </c:pt>
                <c:pt idx="104">
                  <c:v>210000</c:v>
                </c:pt>
                <c:pt idx="105">
                  <c:v>51000</c:v>
                </c:pt>
                <c:pt idx="106">
                  <c:v>189000</c:v>
                </c:pt>
                <c:pt idx="107">
                  <c:v>250000</c:v>
                </c:pt>
                <c:pt idx="108">
                  <c:v>220000</c:v>
                </c:pt>
                <c:pt idx="109">
                  <c:v>430000</c:v>
                </c:pt>
                <c:pt idx="110">
                  <c:v>231000</c:v>
                </c:pt>
                <c:pt idx="111">
                  <c:v>110000</c:v>
                </c:pt>
                <c:pt idx="112">
                  <c:v>149000</c:v>
                </c:pt>
                <c:pt idx="113">
                  <c:v>439000</c:v>
                </c:pt>
                <c:pt idx="114">
                  <c:v>210000</c:v>
                </c:pt>
                <c:pt idx="115">
                  <c:v>130000</c:v>
                </c:pt>
                <c:pt idx="116">
                  <c:v>191000</c:v>
                </c:pt>
                <c:pt idx="117">
                  <c:v>119000</c:v>
                </c:pt>
                <c:pt idx="118">
                  <c:v>221000</c:v>
                </c:pt>
                <c:pt idx="119">
                  <c:v>139000</c:v>
                </c:pt>
                <c:pt idx="120">
                  <c:v>561000</c:v>
                </c:pt>
                <c:pt idx="121">
                  <c:v>220000</c:v>
                </c:pt>
                <c:pt idx="122">
                  <c:v>160000</c:v>
                </c:pt>
                <c:pt idx="123">
                  <c:v>200000</c:v>
                </c:pt>
                <c:pt idx="124">
                  <c:v>559000</c:v>
                </c:pt>
                <c:pt idx="125">
                  <c:v>260000</c:v>
                </c:pt>
                <c:pt idx="126">
                  <c:v>1010000</c:v>
                </c:pt>
                <c:pt idx="127">
                  <c:v>160000</c:v>
                </c:pt>
                <c:pt idx="128">
                  <c:v>150000</c:v>
                </c:pt>
                <c:pt idx="129">
                  <c:v>171000</c:v>
                </c:pt>
                <c:pt idx="130">
                  <c:v>110000</c:v>
                </c:pt>
                <c:pt idx="131">
                  <c:v>120000</c:v>
                </c:pt>
                <c:pt idx="132">
                  <c:v>121000</c:v>
                </c:pt>
                <c:pt idx="133">
                  <c:v>210000</c:v>
                </c:pt>
                <c:pt idx="134">
                  <c:v>150000</c:v>
                </c:pt>
                <c:pt idx="135">
                  <c:v>240000</c:v>
                </c:pt>
                <c:pt idx="136">
                  <c:v>201000</c:v>
                </c:pt>
                <c:pt idx="137">
                  <c:v>180000</c:v>
                </c:pt>
                <c:pt idx="138">
                  <c:v>200000</c:v>
                </c:pt>
                <c:pt idx="139">
                  <c:v>180000</c:v>
                </c:pt>
                <c:pt idx="140">
                  <c:v>440000</c:v>
                </c:pt>
                <c:pt idx="141">
                  <c:v>141000</c:v>
                </c:pt>
                <c:pt idx="142">
                  <c:v>700000</c:v>
                </c:pt>
                <c:pt idx="143">
                  <c:v>200000</c:v>
                </c:pt>
                <c:pt idx="144">
                  <c:v>260000</c:v>
                </c:pt>
                <c:pt idx="145">
                  <c:v>380000</c:v>
                </c:pt>
                <c:pt idx="146">
                  <c:v>110000</c:v>
                </c:pt>
                <c:pt idx="147">
                  <c:v>209000</c:v>
                </c:pt>
                <c:pt idx="148">
                  <c:v>109000</c:v>
                </c:pt>
                <c:pt idx="149">
                  <c:v>201000</c:v>
                </c:pt>
                <c:pt idx="150">
                  <c:v>470000</c:v>
                </c:pt>
                <c:pt idx="151">
                  <c:v>140000</c:v>
                </c:pt>
              </c:numCache>
            </c:numRef>
          </c:xVal>
          <c:yVal>
            <c:numRef>
              <c:f>'my analytics'!$H$2:$H$153</c:f>
              <c:numCache>
                <c:formatCode>General</c:formatCode>
                <c:ptCount val="152"/>
                <c:pt idx="0">
                  <c:v>3.4340182066665121E-3</c:v>
                </c:pt>
                <c:pt idx="1">
                  <c:v>1.5832684653458075E-3</c:v>
                </c:pt>
                <c:pt idx="2">
                  <c:v>1.5876165905933718E-3</c:v>
                </c:pt>
                <c:pt idx="3">
                  <c:v>2.5528341497550733E-3</c:v>
                </c:pt>
                <c:pt idx="4">
                  <c:v>1.9660524069918133E-3</c:v>
                </c:pt>
                <c:pt idx="5">
                  <c:v>2.2908445668582324E-3</c:v>
                </c:pt>
                <c:pt idx="6">
                  <c:v>3.1250060902051962E-3</c:v>
                </c:pt>
                <c:pt idx="7">
                  <c:v>5.9203636285915804E-3</c:v>
                </c:pt>
                <c:pt idx="8">
                  <c:v>4.1180750294905026E-3</c:v>
                </c:pt>
                <c:pt idx="9">
                  <c:v>1.901921128648958E-3</c:v>
                </c:pt>
                <c:pt idx="10">
                  <c:v>5.2130785521639703E-3</c:v>
                </c:pt>
                <c:pt idx="11">
                  <c:v>1.611680765243451E-3</c:v>
                </c:pt>
                <c:pt idx="12">
                  <c:v>4.8092254730491245E-3</c:v>
                </c:pt>
                <c:pt idx="13">
                  <c:v>3.6408619438222417E-3</c:v>
                </c:pt>
                <c:pt idx="14">
                  <c:v>2.3165449045794806E-3</c:v>
                </c:pt>
                <c:pt idx="15">
                  <c:v>4.5310143738506396E-3</c:v>
                </c:pt>
                <c:pt idx="16">
                  <c:v>1.9701606116204005E-3</c:v>
                </c:pt>
                <c:pt idx="17">
                  <c:v>2.0994394759281786E-3</c:v>
                </c:pt>
                <c:pt idx="18">
                  <c:v>2.5867632099926719E-3</c:v>
                </c:pt>
                <c:pt idx="19">
                  <c:v>3.2906165315015733E-3</c:v>
                </c:pt>
                <c:pt idx="20">
                  <c:v>2.5680117999563453E-3</c:v>
                </c:pt>
                <c:pt idx="21">
                  <c:v>1.4864248631962958E-3</c:v>
                </c:pt>
                <c:pt idx="22">
                  <c:v>1.9996923550223041E-3</c:v>
                </c:pt>
                <c:pt idx="23">
                  <c:v>3.5864996257207959E-3</c:v>
                </c:pt>
                <c:pt idx="24">
                  <c:v>3.6283210104462744E-3</c:v>
                </c:pt>
                <c:pt idx="25">
                  <c:v>1.4062225347161188E-3</c:v>
                </c:pt>
                <c:pt idx="26">
                  <c:v>5.6338133897840684E-3</c:v>
                </c:pt>
                <c:pt idx="27">
                  <c:v>5.0056933764921121E-3</c:v>
                </c:pt>
                <c:pt idx="28">
                  <c:v>1.9938525305918105E-3</c:v>
                </c:pt>
                <c:pt idx="29">
                  <c:v>2.4833525259099786E-3</c:v>
                </c:pt>
                <c:pt idx="30">
                  <c:v>1.4386205117520414E-3</c:v>
                </c:pt>
                <c:pt idx="31">
                  <c:v>4.1408205685256804E-3</c:v>
                </c:pt>
                <c:pt idx="32">
                  <c:v>4.8353606214833591E-3</c:v>
                </c:pt>
                <c:pt idx="33">
                  <c:v>1.8990447592083057E-3</c:v>
                </c:pt>
                <c:pt idx="34">
                  <c:v>3.6835131034198654E-3</c:v>
                </c:pt>
                <c:pt idx="35">
                  <c:v>2.7361589027953851E-3</c:v>
                </c:pt>
                <c:pt idx="36">
                  <c:v>5.0451502034596241E-3</c:v>
                </c:pt>
                <c:pt idx="37">
                  <c:v>1.6460597812726775E-3</c:v>
                </c:pt>
                <c:pt idx="38">
                  <c:v>3.6785413119918538E-3</c:v>
                </c:pt>
                <c:pt idx="39">
                  <c:v>2.8839817860002778E-3</c:v>
                </c:pt>
                <c:pt idx="40">
                  <c:v>2.9788391660027593E-3</c:v>
                </c:pt>
                <c:pt idx="41">
                  <c:v>2.2611994666593355E-3</c:v>
                </c:pt>
                <c:pt idx="42">
                  <c:v>1.9676726205047376E-3</c:v>
                </c:pt>
                <c:pt idx="43">
                  <c:v>2.1860667011835092E-3</c:v>
                </c:pt>
                <c:pt idx="44">
                  <c:v>1.8941190821485207E-3</c:v>
                </c:pt>
                <c:pt idx="45">
                  <c:v>2.1842882194943285E-3</c:v>
                </c:pt>
                <c:pt idx="46">
                  <c:v>4.274980165212116E-3</c:v>
                </c:pt>
                <c:pt idx="47">
                  <c:v>3.394290886538494E-3</c:v>
                </c:pt>
                <c:pt idx="48">
                  <c:v>3.0512947385782615E-3</c:v>
                </c:pt>
                <c:pt idx="49">
                  <c:v>2.2793671622575173E-3</c:v>
                </c:pt>
                <c:pt idx="50">
                  <c:v>2.2657544874281482E-3</c:v>
                </c:pt>
                <c:pt idx="51">
                  <c:v>3.2913723745026592E-3</c:v>
                </c:pt>
                <c:pt idx="52">
                  <c:v>3.1719295175385827E-3</c:v>
                </c:pt>
                <c:pt idx="53">
                  <c:v>2.8259456871195022E-3</c:v>
                </c:pt>
                <c:pt idx="54">
                  <c:v>2.2513405457560013E-3</c:v>
                </c:pt>
                <c:pt idx="55">
                  <c:v>3.166618562652043E-3</c:v>
                </c:pt>
                <c:pt idx="56">
                  <c:v>2.3164359209179551E-3</c:v>
                </c:pt>
                <c:pt idx="57">
                  <c:v>2.0967254842745591E-3</c:v>
                </c:pt>
                <c:pt idx="58">
                  <c:v>2.5218179757452112E-3</c:v>
                </c:pt>
                <c:pt idx="59">
                  <c:v>2.2727272727272726E-3</c:v>
                </c:pt>
                <c:pt idx="60">
                  <c:v>2.6817420259006752E-3</c:v>
                </c:pt>
                <c:pt idx="61">
                  <c:v>1.729722199649412E-3</c:v>
                </c:pt>
                <c:pt idx="62">
                  <c:v>2.3778146211509304E-3</c:v>
                </c:pt>
                <c:pt idx="63">
                  <c:v>2.1871184429238162E-3</c:v>
                </c:pt>
                <c:pt idx="64">
                  <c:v>1.6230533918195696E-3</c:v>
                </c:pt>
                <c:pt idx="65">
                  <c:v>3.7009057868484965E-3</c:v>
                </c:pt>
                <c:pt idx="66">
                  <c:v>3.4298831053378798E-3</c:v>
                </c:pt>
                <c:pt idx="67">
                  <c:v>2.9822511937828001E-3</c:v>
                </c:pt>
                <c:pt idx="68">
                  <c:v>3.5792646439573592E-3</c:v>
                </c:pt>
                <c:pt idx="69">
                  <c:v>2.2314772098761025E-3</c:v>
                </c:pt>
                <c:pt idx="70">
                  <c:v>3.2298347815284834E-3</c:v>
                </c:pt>
                <c:pt idx="71">
                  <c:v>3.3440156054061585E-3</c:v>
                </c:pt>
                <c:pt idx="72">
                  <c:v>1.9483793198867363E-3</c:v>
                </c:pt>
                <c:pt idx="73">
                  <c:v>2.8769110399141065E-3</c:v>
                </c:pt>
                <c:pt idx="74">
                  <c:v>3.0890743134014491E-3</c:v>
                </c:pt>
                <c:pt idx="75">
                  <c:v>2.5753847437127247E-3</c:v>
                </c:pt>
                <c:pt idx="76">
                  <c:v>3.7316252088282951E-3</c:v>
                </c:pt>
                <c:pt idx="77">
                  <c:v>3.8471935467441851E-3</c:v>
                </c:pt>
                <c:pt idx="78">
                  <c:v>1.6258570029382957E-3</c:v>
                </c:pt>
                <c:pt idx="79">
                  <c:v>1.6233420998532611E-3</c:v>
                </c:pt>
                <c:pt idx="80">
                  <c:v>3.5777031060774045E-3</c:v>
                </c:pt>
                <c:pt idx="81">
                  <c:v>1.7267390729234443E-3</c:v>
                </c:pt>
                <c:pt idx="82">
                  <c:v>2.3271630734941042E-3</c:v>
                </c:pt>
                <c:pt idx="83">
                  <c:v>2.9103874929525958E-3</c:v>
                </c:pt>
                <c:pt idx="84">
                  <c:v>2.4828475038853721E-3</c:v>
                </c:pt>
                <c:pt idx="85">
                  <c:v>1.5778921835552695E-3</c:v>
                </c:pt>
                <c:pt idx="86">
                  <c:v>3.7086969663530506E-3</c:v>
                </c:pt>
                <c:pt idx="87">
                  <c:v>3.1364958399627066E-3</c:v>
                </c:pt>
                <c:pt idx="88">
                  <c:v>3.5425092746139133E-3</c:v>
                </c:pt>
                <c:pt idx="89">
                  <c:v>4.4597815438155259E-3</c:v>
                </c:pt>
                <c:pt idx="90">
                  <c:v>3.229547000929573E-3</c:v>
                </c:pt>
                <c:pt idx="91">
                  <c:v>7.0249926334681632E-3</c:v>
                </c:pt>
                <c:pt idx="92">
                  <c:v>6.50493167574232E-3</c:v>
                </c:pt>
                <c:pt idx="93">
                  <c:v>3.0950311096141678E-3</c:v>
                </c:pt>
                <c:pt idx="94">
                  <c:v>1.5424550195424519E-3</c:v>
                </c:pt>
                <c:pt idx="95">
                  <c:v>2.4331327168617268E-3</c:v>
                </c:pt>
                <c:pt idx="96">
                  <c:v>2.7431857478678141E-3</c:v>
                </c:pt>
                <c:pt idx="97">
                  <c:v>3.3739906262352476E-3</c:v>
                </c:pt>
                <c:pt idx="98">
                  <c:v>2.918661002007202E-3</c:v>
                </c:pt>
                <c:pt idx="99">
                  <c:v>9.9846901417826E-4</c:v>
                </c:pt>
                <c:pt idx="100">
                  <c:v>2.1647303310719746E-3</c:v>
                </c:pt>
                <c:pt idx="101">
                  <c:v>1.4990774907749078E-3</c:v>
                </c:pt>
                <c:pt idx="102">
                  <c:v>1.1512363854360639E-3</c:v>
                </c:pt>
                <c:pt idx="103">
                  <c:v>3.0950576254057099E-3</c:v>
                </c:pt>
                <c:pt idx="104">
                  <c:v>3.5657343920579942E-3</c:v>
                </c:pt>
                <c:pt idx="105">
                  <c:v>2.29387691265021E-3</c:v>
                </c:pt>
                <c:pt idx="106">
                  <c:v>6.5422641845550907E-3</c:v>
                </c:pt>
                <c:pt idx="107">
                  <c:v>2.9515573076843689E-3</c:v>
                </c:pt>
                <c:pt idx="108">
                  <c:v>2.6186733503806674E-3</c:v>
                </c:pt>
                <c:pt idx="109">
                  <c:v>2.2611530592720154E-3</c:v>
                </c:pt>
                <c:pt idx="110">
                  <c:v>3.7272767648194268E-3</c:v>
                </c:pt>
                <c:pt idx="111">
                  <c:v>6.1340975297823463E-3</c:v>
                </c:pt>
                <c:pt idx="112">
                  <c:v>2.9215744418140013E-3</c:v>
                </c:pt>
                <c:pt idx="113">
                  <c:v>3.1146981925656474E-3</c:v>
                </c:pt>
                <c:pt idx="114">
                  <c:v>4.3898122792698649E-3</c:v>
                </c:pt>
                <c:pt idx="115">
                  <c:v>1.6005667580651509E-3</c:v>
                </c:pt>
                <c:pt idx="116">
                  <c:v>5.7017525252739511E-3</c:v>
                </c:pt>
                <c:pt idx="117">
                  <c:v>1.7902159219611998E-3</c:v>
                </c:pt>
                <c:pt idx="118">
                  <c:v>3.2356099580985002E-3</c:v>
                </c:pt>
                <c:pt idx="119">
                  <c:v>3.1755845323741009E-3</c:v>
                </c:pt>
                <c:pt idx="120">
                  <c:v>4.8564267795189447E-3</c:v>
                </c:pt>
                <c:pt idx="121">
                  <c:v>5.0940232236835166E-3</c:v>
                </c:pt>
                <c:pt idx="122">
                  <c:v>2.6110480296790868E-3</c:v>
                </c:pt>
                <c:pt idx="123">
                  <c:v>4.8308176283341567E-3</c:v>
                </c:pt>
                <c:pt idx="124">
                  <c:v>3.4045788510804228E-3</c:v>
                </c:pt>
                <c:pt idx="125">
                  <c:v>2.3299391882336301E-3</c:v>
                </c:pt>
                <c:pt idx="126">
                  <c:v>1.5519249734503532E-3</c:v>
                </c:pt>
                <c:pt idx="127">
                  <c:v>1.5617711952790488E-3</c:v>
                </c:pt>
                <c:pt idx="128">
                  <c:v>3.1010265816755677E-3</c:v>
                </c:pt>
                <c:pt idx="129">
                  <c:v>2.575492979928757E-3</c:v>
                </c:pt>
                <c:pt idx="130">
                  <c:v>4.7169521610151274E-3</c:v>
                </c:pt>
                <c:pt idx="131">
                  <c:v>1.5997747517149585E-3</c:v>
                </c:pt>
                <c:pt idx="132">
                  <c:v>4.5580878265703171E-3</c:v>
                </c:pt>
                <c:pt idx="133">
                  <c:v>2.4916143383866248E-3</c:v>
                </c:pt>
                <c:pt idx="134">
                  <c:v>3.4158084544744765E-3</c:v>
                </c:pt>
                <c:pt idx="135">
                  <c:v>5.3195253346624456E-3</c:v>
                </c:pt>
                <c:pt idx="136">
                  <c:v>4.6094790198628055E-3</c:v>
                </c:pt>
                <c:pt idx="137">
                  <c:v>2.0185799066070364E-3</c:v>
                </c:pt>
                <c:pt idx="138">
                  <c:v>1.8238529155391568E-3</c:v>
                </c:pt>
                <c:pt idx="139">
                  <c:v>2.2778466756093242E-3</c:v>
                </c:pt>
                <c:pt idx="140">
                  <c:v>4.7552348560763822E-3</c:v>
                </c:pt>
                <c:pt idx="141">
                  <c:v>1.0233131731891948E-3</c:v>
                </c:pt>
                <c:pt idx="142">
                  <c:v>2.9721200031232447E-3</c:v>
                </c:pt>
                <c:pt idx="143">
                  <c:v>2.0700515096474872E-3</c:v>
                </c:pt>
                <c:pt idx="144">
                  <c:v>6.5591576181510134E-3</c:v>
                </c:pt>
                <c:pt idx="145">
                  <c:v>3.0006386198811992E-3</c:v>
                </c:pt>
                <c:pt idx="146">
                  <c:v>3.1889766538873974E-3</c:v>
                </c:pt>
                <c:pt idx="147">
                  <c:v>8.2413160351543641E-3</c:v>
                </c:pt>
                <c:pt idx="148">
                  <c:v>7.4003594460302362E-4</c:v>
                </c:pt>
                <c:pt idx="149">
                  <c:v>6.0147490656700482E-3</c:v>
                </c:pt>
                <c:pt idx="150">
                  <c:v>4.8610800611659077E-3</c:v>
                </c:pt>
                <c:pt idx="151">
                  <c:v>5.9619049560245812E-3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9-4A2E-A64E-E7D01281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821552"/>
        <c:axId val="283758480"/>
      </c:scatterChart>
      <c:valAx>
        <c:axId val="18828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58480"/>
        <c:crosses val="autoZero"/>
        <c:crossBetween val="midCat"/>
      </c:valAx>
      <c:valAx>
        <c:axId val="2837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82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ratio_2008_health</a:t>
            </a:r>
          </a:p>
        </c:rich>
      </c:tx>
      <c:layout>
        <c:manualLayout>
          <c:xMode val="edge"/>
          <c:yMode val="edge"/>
          <c:x val="0.364145669291338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ratio_2008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Sheet1!$K$2:$K$153</c:f>
              <c:numCache>
                <c:formatCode>General</c:formatCode>
                <c:ptCount val="152"/>
                <c:pt idx="0">
                  <c:v>18000</c:v>
                </c:pt>
                <c:pt idx="1">
                  <c:v>23000</c:v>
                </c:pt>
                <c:pt idx="2">
                  <c:v>5000</c:v>
                </c:pt>
                <c:pt idx="3">
                  <c:v>19000</c:v>
                </c:pt>
                <c:pt idx="4">
                  <c:v>17000</c:v>
                </c:pt>
                <c:pt idx="5">
                  <c:v>14000</c:v>
                </c:pt>
                <c:pt idx="6">
                  <c:v>130000</c:v>
                </c:pt>
                <c:pt idx="7">
                  <c:v>13000</c:v>
                </c:pt>
                <c:pt idx="8">
                  <c:v>9000</c:v>
                </c:pt>
                <c:pt idx="9">
                  <c:v>11000</c:v>
                </c:pt>
                <c:pt idx="10">
                  <c:v>17000</c:v>
                </c:pt>
                <c:pt idx="11">
                  <c:v>9000</c:v>
                </c:pt>
                <c:pt idx="12">
                  <c:v>18000</c:v>
                </c:pt>
                <c:pt idx="13">
                  <c:v>22000</c:v>
                </c:pt>
                <c:pt idx="14">
                  <c:v>15000</c:v>
                </c:pt>
                <c:pt idx="15">
                  <c:v>37000</c:v>
                </c:pt>
                <c:pt idx="16">
                  <c:v>22000</c:v>
                </c:pt>
                <c:pt idx="17">
                  <c:v>61000</c:v>
                </c:pt>
                <c:pt idx="18">
                  <c:v>6000</c:v>
                </c:pt>
                <c:pt idx="19">
                  <c:v>18000</c:v>
                </c:pt>
                <c:pt idx="20">
                  <c:v>84000</c:v>
                </c:pt>
                <c:pt idx="21">
                  <c:v>16000</c:v>
                </c:pt>
                <c:pt idx="22">
                  <c:v>31000</c:v>
                </c:pt>
                <c:pt idx="23">
                  <c:v>24000</c:v>
                </c:pt>
                <c:pt idx="24">
                  <c:v>22000</c:v>
                </c:pt>
                <c:pt idx="25">
                  <c:v>6000</c:v>
                </c:pt>
                <c:pt idx="26">
                  <c:v>10000</c:v>
                </c:pt>
                <c:pt idx="27">
                  <c:v>15000</c:v>
                </c:pt>
                <c:pt idx="28">
                  <c:v>28000</c:v>
                </c:pt>
                <c:pt idx="29">
                  <c:v>54000</c:v>
                </c:pt>
                <c:pt idx="30">
                  <c:v>3000</c:v>
                </c:pt>
                <c:pt idx="31">
                  <c:v>7000</c:v>
                </c:pt>
                <c:pt idx="32">
                  <c:v>38000</c:v>
                </c:pt>
                <c:pt idx="33">
                  <c:v>88000</c:v>
                </c:pt>
                <c:pt idx="34">
                  <c:v>14000</c:v>
                </c:pt>
                <c:pt idx="35">
                  <c:v>18000</c:v>
                </c:pt>
                <c:pt idx="36">
                  <c:v>23000</c:v>
                </c:pt>
                <c:pt idx="37">
                  <c:v>23000</c:v>
                </c:pt>
                <c:pt idx="38">
                  <c:v>24000</c:v>
                </c:pt>
                <c:pt idx="39">
                  <c:v>5000</c:v>
                </c:pt>
                <c:pt idx="40">
                  <c:v>54000</c:v>
                </c:pt>
                <c:pt idx="41">
                  <c:v>17000</c:v>
                </c:pt>
                <c:pt idx="42">
                  <c:v>47000</c:v>
                </c:pt>
                <c:pt idx="43">
                  <c:v>19000</c:v>
                </c:pt>
                <c:pt idx="44">
                  <c:v>20000</c:v>
                </c:pt>
                <c:pt idx="45">
                  <c:v>6000</c:v>
                </c:pt>
                <c:pt idx="46">
                  <c:v>20000</c:v>
                </c:pt>
                <c:pt idx="47">
                  <c:v>7000</c:v>
                </c:pt>
                <c:pt idx="48">
                  <c:v>13000</c:v>
                </c:pt>
                <c:pt idx="49">
                  <c:v>122000</c:v>
                </c:pt>
                <c:pt idx="50">
                  <c:v>13000</c:v>
                </c:pt>
                <c:pt idx="51">
                  <c:v>4000</c:v>
                </c:pt>
                <c:pt idx="52">
                  <c:v>7000</c:v>
                </c:pt>
                <c:pt idx="53">
                  <c:v>32000</c:v>
                </c:pt>
                <c:pt idx="54">
                  <c:v>13000</c:v>
                </c:pt>
                <c:pt idx="55">
                  <c:v>102000</c:v>
                </c:pt>
                <c:pt idx="56">
                  <c:v>18000</c:v>
                </c:pt>
                <c:pt idx="57">
                  <c:v>8000</c:v>
                </c:pt>
                <c:pt idx="58">
                  <c:v>9000</c:v>
                </c:pt>
                <c:pt idx="59">
                  <c:v>0</c:v>
                </c:pt>
                <c:pt idx="60">
                  <c:v>13000</c:v>
                </c:pt>
                <c:pt idx="61">
                  <c:v>10000</c:v>
                </c:pt>
                <c:pt idx="62">
                  <c:v>84000</c:v>
                </c:pt>
                <c:pt idx="63">
                  <c:v>23000</c:v>
                </c:pt>
                <c:pt idx="64">
                  <c:v>13000</c:v>
                </c:pt>
                <c:pt idx="65">
                  <c:v>51000</c:v>
                </c:pt>
                <c:pt idx="66">
                  <c:v>13000</c:v>
                </c:pt>
                <c:pt idx="67">
                  <c:v>32000</c:v>
                </c:pt>
                <c:pt idx="68">
                  <c:v>41000</c:v>
                </c:pt>
                <c:pt idx="69">
                  <c:v>22000</c:v>
                </c:pt>
                <c:pt idx="70">
                  <c:v>14000</c:v>
                </c:pt>
                <c:pt idx="71">
                  <c:v>67000</c:v>
                </c:pt>
                <c:pt idx="72">
                  <c:v>30000</c:v>
                </c:pt>
                <c:pt idx="73">
                  <c:v>45000</c:v>
                </c:pt>
                <c:pt idx="74">
                  <c:v>37000</c:v>
                </c:pt>
                <c:pt idx="75">
                  <c:v>15000</c:v>
                </c:pt>
                <c:pt idx="76">
                  <c:v>55000</c:v>
                </c:pt>
                <c:pt idx="77">
                  <c:v>10000</c:v>
                </c:pt>
                <c:pt idx="78">
                  <c:v>8000</c:v>
                </c:pt>
                <c:pt idx="79">
                  <c:v>10000</c:v>
                </c:pt>
                <c:pt idx="80">
                  <c:v>23000</c:v>
                </c:pt>
                <c:pt idx="81">
                  <c:v>20000</c:v>
                </c:pt>
                <c:pt idx="82">
                  <c:v>22000</c:v>
                </c:pt>
                <c:pt idx="83">
                  <c:v>98000</c:v>
                </c:pt>
                <c:pt idx="84">
                  <c:v>7000</c:v>
                </c:pt>
                <c:pt idx="85">
                  <c:v>17000</c:v>
                </c:pt>
                <c:pt idx="86">
                  <c:v>24000</c:v>
                </c:pt>
                <c:pt idx="87">
                  <c:v>15000</c:v>
                </c:pt>
                <c:pt idx="88">
                  <c:v>11000</c:v>
                </c:pt>
                <c:pt idx="89">
                  <c:v>87000</c:v>
                </c:pt>
                <c:pt idx="90">
                  <c:v>21000</c:v>
                </c:pt>
                <c:pt idx="91">
                  <c:v>23000</c:v>
                </c:pt>
                <c:pt idx="92">
                  <c:v>70000</c:v>
                </c:pt>
                <c:pt idx="93">
                  <c:v>18000</c:v>
                </c:pt>
                <c:pt idx="94">
                  <c:v>61000</c:v>
                </c:pt>
                <c:pt idx="95">
                  <c:v>11000</c:v>
                </c:pt>
                <c:pt idx="96">
                  <c:v>7000</c:v>
                </c:pt>
                <c:pt idx="97">
                  <c:v>15000</c:v>
                </c:pt>
                <c:pt idx="98">
                  <c:v>24000</c:v>
                </c:pt>
                <c:pt idx="99">
                  <c:v>10000</c:v>
                </c:pt>
                <c:pt idx="100">
                  <c:v>19000</c:v>
                </c:pt>
                <c:pt idx="101">
                  <c:v>5000</c:v>
                </c:pt>
                <c:pt idx="102">
                  <c:v>16000</c:v>
                </c:pt>
                <c:pt idx="103">
                  <c:v>11000</c:v>
                </c:pt>
                <c:pt idx="104">
                  <c:v>19000</c:v>
                </c:pt>
                <c:pt idx="105">
                  <c:v>8000</c:v>
                </c:pt>
                <c:pt idx="106">
                  <c:v>1000</c:v>
                </c:pt>
                <c:pt idx="107">
                  <c:v>35000</c:v>
                </c:pt>
                <c:pt idx="108">
                  <c:v>24000</c:v>
                </c:pt>
                <c:pt idx="109">
                  <c:v>20000</c:v>
                </c:pt>
                <c:pt idx="110">
                  <c:v>26000</c:v>
                </c:pt>
                <c:pt idx="111">
                  <c:v>16000</c:v>
                </c:pt>
                <c:pt idx="112">
                  <c:v>10000</c:v>
                </c:pt>
                <c:pt idx="113">
                  <c:v>36000</c:v>
                </c:pt>
                <c:pt idx="114">
                  <c:v>18000</c:v>
                </c:pt>
                <c:pt idx="115">
                  <c:v>17000</c:v>
                </c:pt>
                <c:pt idx="116">
                  <c:v>25000</c:v>
                </c:pt>
                <c:pt idx="117">
                  <c:v>3000</c:v>
                </c:pt>
                <c:pt idx="118">
                  <c:v>21000</c:v>
                </c:pt>
                <c:pt idx="119">
                  <c:v>15000</c:v>
                </c:pt>
                <c:pt idx="120">
                  <c:v>35000</c:v>
                </c:pt>
                <c:pt idx="121">
                  <c:v>20000</c:v>
                </c:pt>
                <c:pt idx="122">
                  <c:v>16000</c:v>
                </c:pt>
                <c:pt idx="123">
                  <c:v>7000</c:v>
                </c:pt>
                <c:pt idx="124">
                  <c:v>41000</c:v>
                </c:pt>
                <c:pt idx="125">
                  <c:v>5000</c:v>
                </c:pt>
                <c:pt idx="126">
                  <c:v>49000</c:v>
                </c:pt>
                <c:pt idx="127">
                  <c:v>18000</c:v>
                </c:pt>
                <c:pt idx="128">
                  <c:v>19000</c:v>
                </c:pt>
                <c:pt idx="129">
                  <c:v>29000</c:v>
                </c:pt>
                <c:pt idx="130">
                  <c:v>9000</c:v>
                </c:pt>
                <c:pt idx="131">
                  <c:v>31000</c:v>
                </c:pt>
                <c:pt idx="132">
                  <c:v>15000</c:v>
                </c:pt>
                <c:pt idx="133">
                  <c:v>21000</c:v>
                </c:pt>
                <c:pt idx="134">
                  <c:v>13000</c:v>
                </c:pt>
                <c:pt idx="135">
                  <c:v>18000</c:v>
                </c:pt>
                <c:pt idx="136">
                  <c:v>11000</c:v>
                </c:pt>
                <c:pt idx="137">
                  <c:v>12000</c:v>
                </c:pt>
                <c:pt idx="138">
                  <c:v>17000</c:v>
                </c:pt>
                <c:pt idx="139">
                  <c:v>19000</c:v>
                </c:pt>
                <c:pt idx="140">
                  <c:v>53000</c:v>
                </c:pt>
                <c:pt idx="141">
                  <c:v>21000</c:v>
                </c:pt>
                <c:pt idx="142">
                  <c:v>63000</c:v>
                </c:pt>
                <c:pt idx="143">
                  <c:v>24000</c:v>
                </c:pt>
                <c:pt idx="144">
                  <c:v>26000</c:v>
                </c:pt>
                <c:pt idx="145">
                  <c:v>11000</c:v>
                </c:pt>
                <c:pt idx="146">
                  <c:v>13000</c:v>
                </c:pt>
                <c:pt idx="147">
                  <c:v>30000</c:v>
                </c:pt>
                <c:pt idx="148">
                  <c:v>13000</c:v>
                </c:pt>
                <c:pt idx="149">
                  <c:v>23000</c:v>
                </c:pt>
                <c:pt idx="150">
                  <c:v>57000</c:v>
                </c:pt>
                <c:pt idx="151">
                  <c:v>8000</c:v>
                </c:pt>
              </c:numCache>
            </c:numRef>
          </c:xVal>
          <c:yVal>
            <c:numRef>
              <c:f>Sheet1!$R$2:$R$153</c:f>
              <c:numCache>
                <c:formatCode>General</c:formatCode>
                <c:ptCount val="152"/>
                <c:pt idx="0">
                  <c:v>3.4340182066665121E-3</c:v>
                </c:pt>
                <c:pt idx="1">
                  <c:v>1.5832684653458075E-3</c:v>
                </c:pt>
                <c:pt idx="2">
                  <c:v>1.5876165905933718E-3</c:v>
                </c:pt>
                <c:pt idx="3">
                  <c:v>2.5528341497550733E-3</c:v>
                </c:pt>
                <c:pt idx="4">
                  <c:v>1.9660524069918133E-3</c:v>
                </c:pt>
                <c:pt idx="5">
                  <c:v>2.2908445668582324E-3</c:v>
                </c:pt>
                <c:pt idx="6">
                  <c:v>3.1250060902051962E-3</c:v>
                </c:pt>
                <c:pt idx="7">
                  <c:v>5.9203636285915804E-3</c:v>
                </c:pt>
                <c:pt idx="8">
                  <c:v>4.1180750294905026E-3</c:v>
                </c:pt>
                <c:pt idx="9">
                  <c:v>1.901921128648958E-3</c:v>
                </c:pt>
                <c:pt idx="10">
                  <c:v>5.2130785521639703E-3</c:v>
                </c:pt>
                <c:pt idx="11">
                  <c:v>1.611680765243451E-3</c:v>
                </c:pt>
                <c:pt idx="12">
                  <c:v>4.8092254730491245E-3</c:v>
                </c:pt>
                <c:pt idx="13">
                  <c:v>3.6408619438222417E-3</c:v>
                </c:pt>
                <c:pt idx="14">
                  <c:v>2.3165449045794806E-3</c:v>
                </c:pt>
                <c:pt idx="15">
                  <c:v>4.5310143738506396E-3</c:v>
                </c:pt>
                <c:pt idx="16">
                  <c:v>1.9701606116204005E-3</c:v>
                </c:pt>
                <c:pt idx="17">
                  <c:v>2.0994394759281786E-3</c:v>
                </c:pt>
                <c:pt idx="18">
                  <c:v>2.5867632099926719E-3</c:v>
                </c:pt>
                <c:pt idx="19">
                  <c:v>3.2906165315015733E-3</c:v>
                </c:pt>
                <c:pt idx="20">
                  <c:v>2.5680117999563453E-3</c:v>
                </c:pt>
                <c:pt idx="21">
                  <c:v>1.4864248631962958E-3</c:v>
                </c:pt>
                <c:pt idx="22">
                  <c:v>1.9996923550223041E-3</c:v>
                </c:pt>
                <c:pt idx="23">
                  <c:v>3.5864996257207959E-3</c:v>
                </c:pt>
                <c:pt idx="24">
                  <c:v>3.6283210104462744E-3</c:v>
                </c:pt>
                <c:pt idx="25">
                  <c:v>1.4062225347161188E-3</c:v>
                </c:pt>
                <c:pt idx="26">
                  <c:v>5.6338133897840684E-3</c:v>
                </c:pt>
                <c:pt idx="27">
                  <c:v>5.0056933764921121E-3</c:v>
                </c:pt>
                <c:pt idx="28">
                  <c:v>1.9938525305918105E-3</c:v>
                </c:pt>
                <c:pt idx="29">
                  <c:v>2.4833525259099786E-3</c:v>
                </c:pt>
                <c:pt idx="30">
                  <c:v>1.4386205117520414E-3</c:v>
                </c:pt>
                <c:pt idx="31">
                  <c:v>4.1408205685256804E-3</c:v>
                </c:pt>
                <c:pt idx="32">
                  <c:v>4.8353606214833591E-3</c:v>
                </c:pt>
                <c:pt idx="33">
                  <c:v>1.8990447592083057E-3</c:v>
                </c:pt>
                <c:pt idx="34">
                  <c:v>3.6835131034198654E-3</c:v>
                </c:pt>
                <c:pt idx="35">
                  <c:v>2.7361589027953851E-3</c:v>
                </c:pt>
                <c:pt idx="36">
                  <c:v>5.0451502034596241E-3</c:v>
                </c:pt>
                <c:pt idx="37">
                  <c:v>1.6460597812726775E-3</c:v>
                </c:pt>
                <c:pt idx="38">
                  <c:v>3.6785413119918538E-3</c:v>
                </c:pt>
                <c:pt idx="39">
                  <c:v>2.8839817860002778E-3</c:v>
                </c:pt>
                <c:pt idx="40">
                  <c:v>2.9788391660027593E-3</c:v>
                </c:pt>
                <c:pt idx="41">
                  <c:v>2.2611994666593355E-3</c:v>
                </c:pt>
                <c:pt idx="42">
                  <c:v>1.9676726205047376E-3</c:v>
                </c:pt>
                <c:pt idx="43">
                  <c:v>2.1860667011835092E-3</c:v>
                </c:pt>
                <c:pt idx="44">
                  <c:v>1.8941190821485207E-3</c:v>
                </c:pt>
                <c:pt idx="45">
                  <c:v>2.1842882194943285E-3</c:v>
                </c:pt>
                <c:pt idx="46">
                  <c:v>4.274980165212116E-3</c:v>
                </c:pt>
                <c:pt idx="47">
                  <c:v>3.394290886538494E-3</c:v>
                </c:pt>
                <c:pt idx="48">
                  <c:v>3.0512947385782615E-3</c:v>
                </c:pt>
                <c:pt idx="49">
                  <c:v>2.2793671622575173E-3</c:v>
                </c:pt>
                <c:pt idx="50">
                  <c:v>2.2657544874281482E-3</c:v>
                </c:pt>
                <c:pt idx="51">
                  <c:v>3.2913723745026592E-3</c:v>
                </c:pt>
                <c:pt idx="52">
                  <c:v>3.1719295175385827E-3</c:v>
                </c:pt>
                <c:pt idx="53">
                  <c:v>2.8259456871195022E-3</c:v>
                </c:pt>
                <c:pt idx="54">
                  <c:v>2.2513405457560013E-3</c:v>
                </c:pt>
                <c:pt idx="55">
                  <c:v>3.166618562652043E-3</c:v>
                </c:pt>
                <c:pt idx="56">
                  <c:v>2.3164359209179551E-3</c:v>
                </c:pt>
                <c:pt idx="57">
                  <c:v>2.0967254842745591E-3</c:v>
                </c:pt>
                <c:pt idx="58">
                  <c:v>2.5218179757452112E-3</c:v>
                </c:pt>
                <c:pt idx="59">
                  <c:v>2.2727272727272726E-3</c:v>
                </c:pt>
                <c:pt idx="60">
                  <c:v>2.6817420259006752E-3</c:v>
                </c:pt>
                <c:pt idx="61">
                  <c:v>1.729722199649412E-3</c:v>
                </c:pt>
                <c:pt idx="62">
                  <c:v>2.3778146211509304E-3</c:v>
                </c:pt>
                <c:pt idx="63">
                  <c:v>2.1871184429238162E-3</c:v>
                </c:pt>
                <c:pt idx="64">
                  <c:v>1.6230533918195696E-3</c:v>
                </c:pt>
                <c:pt idx="65">
                  <c:v>3.7009057868484965E-3</c:v>
                </c:pt>
                <c:pt idx="66">
                  <c:v>3.4298831053378798E-3</c:v>
                </c:pt>
                <c:pt idx="67">
                  <c:v>2.9822511937828001E-3</c:v>
                </c:pt>
                <c:pt idx="68">
                  <c:v>3.5792646439573592E-3</c:v>
                </c:pt>
                <c:pt idx="69">
                  <c:v>2.2314772098761025E-3</c:v>
                </c:pt>
                <c:pt idx="70">
                  <c:v>3.2298347815284834E-3</c:v>
                </c:pt>
                <c:pt idx="71">
                  <c:v>3.3440156054061585E-3</c:v>
                </c:pt>
                <c:pt idx="72">
                  <c:v>1.9483793198867363E-3</c:v>
                </c:pt>
                <c:pt idx="73">
                  <c:v>2.8769110399141065E-3</c:v>
                </c:pt>
                <c:pt idx="74">
                  <c:v>3.0890743134014491E-3</c:v>
                </c:pt>
                <c:pt idx="75">
                  <c:v>2.5753847437127247E-3</c:v>
                </c:pt>
                <c:pt idx="76">
                  <c:v>3.7316252088282951E-3</c:v>
                </c:pt>
                <c:pt idx="77">
                  <c:v>3.8471935467441851E-3</c:v>
                </c:pt>
                <c:pt idx="78">
                  <c:v>1.6258570029382957E-3</c:v>
                </c:pt>
                <c:pt idx="79">
                  <c:v>1.6233420998532611E-3</c:v>
                </c:pt>
                <c:pt idx="80">
                  <c:v>3.5777031060774045E-3</c:v>
                </c:pt>
                <c:pt idx="81">
                  <c:v>1.7267390729234443E-3</c:v>
                </c:pt>
                <c:pt idx="82">
                  <c:v>2.3271630734941042E-3</c:v>
                </c:pt>
                <c:pt idx="83">
                  <c:v>2.9103874929525958E-3</c:v>
                </c:pt>
                <c:pt idx="84">
                  <c:v>2.4828475038853721E-3</c:v>
                </c:pt>
                <c:pt idx="85">
                  <c:v>1.5778921835552695E-3</c:v>
                </c:pt>
                <c:pt idx="86">
                  <c:v>3.7086969663530506E-3</c:v>
                </c:pt>
                <c:pt idx="87">
                  <c:v>3.1364958399627066E-3</c:v>
                </c:pt>
                <c:pt idx="88">
                  <c:v>3.5425092746139133E-3</c:v>
                </c:pt>
                <c:pt idx="89">
                  <c:v>4.4597815438155259E-3</c:v>
                </c:pt>
                <c:pt idx="90">
                  <c:v>3.229547000929573E-3</c:v>
                </c:pt>
                <c:pt idx="91">
                  <c:v>7.0249926334681632E-3</c:v>
                </c:pt>
                <c:pt idx="92">
                  <c:v>6.50493167574232E-3</c:v>
                </c:pt>
                <c:pt idx="93">
                  <c:v>3.0950311096141678E-3</c:v>
                </c:pt>
                <c:pt idx="94">
                  <c:v>1.5424550195424519E-3</c:v>
                </c:pt>
                <c:pt idx="95">
                  <c:v>2.4331327168617268E-3</c:v>
                </c:pt>
                <c:pt idx="96">
                  <c:v>2.7431857478678141E-3</c:v>
                </c:pt>
                <c:pt idx="97">
                  <c:v>3.3739906262352476E-3</c:v>
                </c:pt>
                <c:pt idx="98">
                  <c:v>2.918661002007202E-3</c:v>
                </c:pt>
                <c:pt idx="99">
                  <c:v>9.9846901417826E-4</c:v>
                </c:pt>
                <c:pt idx="100">
                  <c:v>2.1647303310719746E-3</c:v>
                </c:pt>
                <c:pt idx="101">
                  <c:v>1.4990774907749078E-3</c:v>
                </c:pt>
                <c:pt idx="102">
                  <c:v>1.1512363854360639E-3</c:v>
                </c:pt>
                <c:pt idx="103">
                  <c:v>3.0950576254057099E-3</c:v>
                </c:pt>
                <c:pt idx="104">
                  <c:v>3.5657343920579942E-3</c:v>
                </c:pt>
                <c:pt idx="105">
                  <c:v>2.29387691265021E-3</c:v>
                </c:pt>
                <c:pt idx="106">
                  <c:v>6.5422641845550907E-3</c:v>
                </c:pt>
                <c:pt idx="107">
                  <c:v>2.9515573076843689E-3</c:v>
                </c:pt>
                <c:pt idx="108">
                  <c:v>2.6186733503806674E-3</c:v>
                </c:pt>
                <c:pt idx="109">
                  <c:v>2.2611530592720154E-3</c:v>
                </c:pt>
                <c:pt idx="110">
                  <c:v>3.7272767648194268E-3</c:v>
                </c:pt>
                <c:pt idx="111">
                  <c:v>6.1340975297823463E-3</c:v>
                </c:pt>
                <c:pt idx="112">
                  <c:v>2.9215744418140013E-3</c:v>
                </c:pt>
                <c:pt idx="113">
                  <c:v>3.1146981925656474E-3</c:v>
                </c:pt>
                <c:pt idx="114">
                  <c:v>4.3898122792698649E-3</c:v>
                </c:pt>
                <c:pt idx="115">
                  <c:v>1.6005667580651509E-3</c:v>
                </c:pt>
                <c:pt idx="116">
                  <c:v>5.7017525252739511E-3</c:v>
                </c:pt>
                <c:pt idx="117">
                  <c:v>1.7902159219611998E-3</c:v>
                </c:pt>
                <c:pt idx="118">
                  <c:v>3.2356099580985002E-3</c:v>
                </c:pt>
                <c:pt idx="119">
                  <c:v>3.1755845323741009E-3</c:v>
                </c:pt>
                <c:pt idx="120">
                  <c:v>4.8564267795189447E-3</c:v>
                </c:pt>
                <c:pt idx="121">
                  <c:v>5.0940232236835166E-3</c:v>
                </c:pt>
                <c:pt idx="122">
                  <c:v>2.6110480296790868E-3</c:v>
                </c:pt>
                <c:pt idx="123">
                  <c:v>4.8308176283341567E-3</c:v>
                </c:pt>
                <c:pt idx="124">
                  <c:v>3.4045788510804228E-3</c:v>
                </c:pt>
                <c:pt idx="125">
                  <c:v>2.3299391882336301E-3</c:v>
                </c:pt>
                <c:pt idx="126">
                  <c:v>1.5519249734503532E-3</c:v>
                </c:pt>
                <c:pt idx="127">
                  <c:v>1.5617711952790488E-3</c:v>
                </c:pt>
                <c:pt idx="128">
                  <c:v>3.1010265816755677E-3</c:v>
                </c:pt>
                <c:pt idx="129">
                  <c:v>2.575492979928757E-3</c:v>
                </c:pt>
                <c:pt idx="130">
                  <c:v>4.7169521610151274E-3</c:v>
                </c:pt>
                <c:pt idx="131">
                  <c:v>1.5997747517149585E-3</c:v>
                </c:pt>
                <c:pt idx="132">
                  <c:v>4.5580878265703171E-3</c:v>
                </c:pt>
                <c:pt idx="133">
                  <c:v>2.4916143383866248E-3</c:v>
                </c:pt>
                <c:pt idx="134">
                  <c:v>3.4158084544744765E-3</c:v>
                </c:pt>
                <c:pt idx="135">
                  <c:v>5.3195253346624456E-3</c:v>
                </c:pt>
                <c:pt idx="136">
                  <c:v>4.6094790198628055E-3</c:v>
                </c:pt>
                <c:pt idx="137">
                  <c:v>2.0185799066070364E-3</c:v>
                </c:pt>
                <c:pt idx="138">
                  <c:v>1.8238529155391568E-3</c:v>
                </c:pt>
                <c:pt idx="139">
                  <c:v>2.2778466756093242E-3</c:v>
                </c:pt>
                <c:pt idx="140">
                  <c:v>4.7552348560763822E-3</c:v>
                </c:pt>
                <c:pt idx="141">
                  <c:v>1.0233131731891948E-3</c:v>
                </c:pt>
                <c:pt idx="142">
                  <c:v>2.9721200031232447E-3</c:v>
                </c:pt>
                <c:pt idx="143">
                  <c:v>2.0700515096474872E-3</c:v>
                </c:pt>
                <c:pt idx="144">
                  <c:v>6.5591576181510134E-3</c:v>
                </c:pt>
                <c:pt idx="145">
                  <c:v>3.0006386198811992E-3</c:v>
                </c:pt>
                <c:pt idx="146">
                  <c:v>3.1889766538873974E-3</c:v>
                </c:pt>
                <c:pt idx="147">
                  <c:v>8.2413160351543641E-3</c:v>
                </c:pt>
                <c:pt idx="148">
                  <c:v>7.4003594460302362E-4</c:v>
                </c:pt>
                <c:pt idx="149">
                  <c:v>6.0147490656700482E-3</c:v>
                </c:pt>
                <c:pt idx="150">
                  <c:v>4.8610800611659077E-3</c:v>
                </c:pt>
                <c:pt idx="151">
                  <c:v>5.9619049560245812E-3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B-4328-B348-5122C184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736240"/>
        <c:axId val="1342464544"/>
      </c:scatterChart>
      <c:valAx>
        <c:axId val="13457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464544"/>
        <c:crosses val="autoZero"/>
        <c:crossBetween val="midCat"/>
      </c:valAx>
      <c:valAx>
        <c:axId val="1342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73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ratio_2008_school</a:t>
            </a:r>
          </a:p>
        </c:rich>
      </c:tx>
      <c:layout>
        <c:manualLayout>
          <c:xMode val="edge"/>
          <c:yMode val="edge"/>
          <c:x val="0.400256780402449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ratio_2008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Sheet1!$L$2:$L$153</c:f>
              <c:numCache>
                <c:formatCode>General</c:formatCode>
                <c:ptCount val="152"/>
                <c:pt idx="0">
                  <c:v>41000</c:v>
                </c:pt>
                <c:pt idx="1">
                  <c:v>74000</c:v>
                </c:pt>
                <c:pt idx="2">
                  <c:v>26000</c:v>
                </c:pt>
                <c:pt idx="3">
                  <c:v>50000</c:v>
                </c:pt>
                <c:pt idx="4">
                  <c:v>8000</c:v>
                </c:pt>
                <c:pt idx="5">
                  <c:v>64000</c:v>
                </c:pt>
                <c:pt idx="6">
                  <c:v>126000</c:v>
                </c:pt>
                <c:pt idx="7">
                  <c:v>21000</c:v>
                </c:pt>
                <c:pt idx="8">
                  <c:v>28000</c:v>
                </c:pt>
                <c:pt idx="9">
                  <c:v>25000</c:v>
                </c:pt>
                <c:pt idx="10">
                  <c:v>39000</c:v>
                </c:pt>
                <c:pt idx="11">
                  <c:v>4000</c:v>
                </c:pt>
                <c:pt idx="12">
                  <c:v>118000</c:v>
                </c:pt>
                <c:pt idx="13">
                  <c:v>48000</c:v>
                </c:pt>
                <c:pt idx="14">
                  <c:v>38000</c:v>
                </c:pt>
                <c:pt idx="15">
                  <c:v>78000</c:v>
                </c:pt>
                <c:pt idx="16">
                  <c:v>63000</c:v>
                </c:pt>
                <c:pt idx="17">
                  <c:v>31000</c:v>
                </c:pt>
                <c:pt idx="18">
                  <c:v>46000</c:v>
                </c:pt>
                <c:pt idx="19">
                  <c:v>34000</c:v>
                </c:pt>
                <c:pt idx="20">
                  <c:v>214000</c:v>
                </c:pt>
                <c:pt idx="21">
                  <c:v>66000</c:v>
                </c:pt>
                <c:pt idx="22">
                  <c:v>27000</c:v>
                </c:pt>
                <c:pt idx="23">
                  <c:v>57000</c:v>
                </c:pt>
                <c:pt idx="24">
                  <c:v>75000</c:v>
                </c:pt>
                <c:pt idx="25">
                  <c:v>20000</c:v>
                </c:pt>
                <c:pt idx="26">
                  <c:v>20000</c:v>
                </c:pt>
                <c:pt idx="27">
                  <c:v>51000</c:v>
                </c:pt>
                <c:pt idx="28">
                  <c:v>78000</c:v>
                </c:pt>
                <c:pt idx="29">
                  <c:v>81000</c:v>
                </c:pt>
                <c:pt idx="30">
                  <c:v>12000</c:v>
                </c:pt>
                <c:pt idx="31">
                  <c:v>24000</c:v>
                </c:pt>
                <c:pt idx="32">
                  <c:v>134000</c:v>
                </c:pt>
                <c:pt idx="33">
                  <c:v>178000</c:v>
                </c:pt>
                <c:pt idx="34">
                  <c:v>39000</c:v>
                </c:pt>
                <c:pt idx="35">
                  <c:v>77000</c:v>
                </c:pt>
                <c:pt idx="36">
                  <c:v>52000</c:v>
                </c:pt>
                <c:pt idx="37">
                  <c:v>130000</c:v>
                </c:pt>
                <c:pt idx="38">
                  <c:v>54000</c:v>
                </c:pt>
                <c:pt idx="39">
                  <c:v>79000</c:v>
                </c:pt>
                <c:pt idx="40">
                  <c:v>110000</c:v>
                </c:pt>
                <c:pt idx="41">
                  <c:v>57000</c:v>
                </c:pt>
                <c:pt idx="42">
                  <c:v>284000</c:v>
                </c:pt>
                <c:pt idx="43">
                  <c:v>21000</c:v>
                </c:pt>
                <c:pt idx="44">
                  <c:v>139000</c:v>
                </c:pt>
                <c:pt idx="45">
                  <c:v>41000</c:v>
                </c:pt>
                <c:pt idx="46">
                  <c:v>43000</c:v>
                </c:pt>
                <c:pt idx="47">
                  <c:v>21000</c:v>
                </c:pt>
                <c:pt idx="48">
                  <c:v>36000</c:v>
                </c:pt>
                <c:pt idx="49">
                  <c:v>266000</c:v>
                </c:pt>
                <c:pt idx="50">
                  <c:v>35000</c:v>
                </c:pt>
                <c:pt idx="51">
                  <c:v>62000</c:v>
                </c:pt>
                <c:pt idx="52">
                  <c:v>17000</c:v>
                </c:pt>
                <c:pt idx="53">
                  <c:v>72000</c:v>
                </c:pt>
                <c:pt idx="54">
                  <c:v>42000</c:v>
                </c:pt>
                <c:pt idx="55">
                  <c:v>180000</c:v>
                </c:pt>
                <c:pt idx="56">
                  <c:v>62000</c:v>
                </c:pt>
                <c:pt idx="57">
                  <c:v>40000</c:v>
                </c:pt>
                <c:pt idx="58">
                  <c:v>24000</c:v>
                </c:pt>
                <c:pt idx="59">
                  <c:v>2000</c:v>
                </c:pt>
                <c:pt idx="60">
                  <c:v>27000</c:v>
                </c:pt>
                <c:pt idx="61">
                  <c:v>20000</c:v>
                </c:pt>
                <c:pt idx="62">
                  <c:v>291000</c:v>
                </c:pt>
                <c:pt idx="63">
                  <c:v>63000</c:v>
                </c:pt>
                <c:pt idx="64">
                  <c:v>21000</c:v>
                </c:pt>
                <c:pt idx="65">
                  <c:v>69000</c:v>
                </c:pt>
                <c:pt idx="66">
                  <c:v>32000</c:v>
                </c:pt>
                <c:pt idx="67">
                  <c:v>16000</c:v>
                </c:pt>
                <c:pt idx="68">
                  <c:v>163000</c:v>
                </c:pt>
                <c:pt idx="69">
                  <c:v>163000</c:v>
                </c:pt>
                <c:pt idx="70">
                  <c:v>34000</c:v>
                </c:pt>
                <c:pt idx="71">
                  <c:v>139000</c:v>
                </c:pt>
                <c:pt idx="72">
                  <c:v>44000</c:v>
                </c:pt>
                <c:pt idx="73">
                  <c:v>151000</c:v>
                </c:pt>
                <c:pt idx="74">
                  <c:v>60000</c:v>
                </c:pt>
                <c:pt idx="75">
                  <c:v>32000</c:v>
                </c:pt>
                <c:pt idx="76">
                  <c:v>107000</c:v>
                </c:pt>
                <c:pt idx="77">
                  <c:v>51000</c:v>
                </c:pt>
                <c:pt idx="78">
                  <c:v>30000</c:v>
                </c:pt>
                <c:pt idx="79">
                  <c:v>17000</c:v>
                </c:pt>
                <c:pt idx="80">
                  <c:v>77000</c:v>
                </c:pt>
                <c:pt idx="81">
                  <c:v>112000</c:v>
                </c:pt>
                <c:pt idx="82">
                  <c:v>54000</c:v>
                </c:pt>
                <c:pt idx="83">
                  <c:v>112000</c:v>
                </c:pt>
                <c:pt idx="84">
                  <c:v>32000</c:v>
                </c:pt>
                <c:pt idx="85">
                  <c:v>34000</c:v>
                </c:pt>
                <c:pt idx="86">
                  <c:v>50000</c:v>
                </c:pt>
                <c:pt idx="87">
                  <c:v>22000</c:v>
                </c:pt>
                <c:pt idx="88">
                  <c:v>109000</c:v>
                </c:pt>
                <c:pt idx="89">
                  <c:v>34000</c:v>
                </c:pt>
                <c:pt idx="90">
                  <c:v>40000</c:v>
                </c:pt>
                <c:pt idx="91">
                  <c:v>82000</c:v>
                </c:pt>
                <c:pt idx="92">
                  <c:v>166000</c:v>
                </c:pt>
                <c:pt idx="93">
                  <c:v>38000</c:v>
                </c:pt>
                <c:pt idx="94">
                  <c:v>3000</c:v>
                </c:pt>
                <c:pt idx="95">
                  <c:v>22000</c:v>
                </c:pt>
                <c:pt idx="96">
                  <c:v>57000</c:v>
                </c:pt>
                <c:pt idx="97">
                  <c:v>38000</c:v>
                </c:pt>
                <c:pt idx="98">
                  <c:v>41000</c:v>
                </c:pt>
                <c:pt idx="99">
                  <c:v>22000</c:v>
                </c:pt>
                <c:pt idx="100">
                  <c:v>66000</c:v>
                </c:pt>
                <c:pt idx="101">
                  <c:v>19000</c:v>
                </c:pt>
                <c:pt idx="102">
                  <c:v>29000</c:v>
                </c:pt>
                <c:pt idx="103">
                  <c:v>43000</c:v>
                </c:pt>
                <c:pt idx="104">
                  <c:v>43000</c:v>
                </c:pt>
                <c:pt idx="105">
                  <c:v>14000</c:v>
                </c:pt>
                <c:pt idx="106">
                  <c:v>72000</c:v>
                </c:pt>
                <c:pt idx="107">
                  <c:v>42000</c:v>
                </c:pt>
                <c:pt idx="108">
                  <c:v>30000</c:v>
                </c:pt>
                <c:pt idx="109">
                  <c:v>83000</c:v>
                </c:pt>
                <c:pt idx="110">
                  <c:v>38000</c:v>
                </c:pt>
                <c:pt idx="111">
                  <c:v>27000</c:v>
                </c:pt>
                <c:pt idx="112">
                  <c:v>35000</c:v>
                </c:pt>
                <c:pt idx="113">
                  <c:v>60000</c:v>
                </c:pt>
                <c:pt idx="114">
                  <c:v>42000</c:v>
                </c:pt>
                <c:pt idx="115">
                  <c:v>35000</c:v>
                </c:pt>
                <c:pt idx="116">
                  <c:v>66000</c:v>
                </c:pt>
                <c:pt idx="117">
                  <c:v>30000</c:v>
                </c:pt>
                <c:pt idx="118">
                  <c:v>64000</c:v>
                </c:pt>
                <c:pt idx="119">
                  <c:v>40000</c:v>
                </c:pt>
                <c:pt idx="120">
                  <c:v>99000</c:v>
                </c:pt>
                <c:pt idx="121">
                  <c:v>65000</c:v>
                </c:pt>
                <c:pt idx="122">
                  <c:v>38000</c:v>
                </c:pt>
                <c:pt idx="123">
                  <c:v>61000</c:v>
                </c:pt>
                <c:pt idx="124">
                  <c:v>142000</c:v>
                </c:pt>
                <c:pt idx="125">
                  <c:v>63000</c:v>
                </c:pt>
                <c:pt idx="126">
                  <c:v>340000</c:v>
                </c:pt>
                <c:pt idx="127">
                  <c:v>45000</c:v>
                </c:pt>
                <c:pt idx="128">
                  <c:v>28000</c:v>
                </c:pt>
                <c:pt idx="129">
                  <c:v>43000</c:v>
                </c:pt>
                <c:pt idx="130">
                  <c:v>49000</c:v>
                </c:pt>
                <c:pt idx="131">
                  <c:v>18000</c:v>
                </c:pt>
                <c:pt idx="132">
                  <c:v>16000</c:v>
                </c:pt>
                <c:pt idx="133">
                  <c:v>44000</c:v>
                </c:pt>
                <c:pt idx="134">
                  <c:v>40000</c:v>
                </c:pt>
                <c:pt idx="135">
                  <c:v>56000</c:v>
                </c:pt>
                <c:pt idx="136">
                  <c:v>48000</c:v>
                </c:pt>
                <c:pt idx="137">
                  <c:v>55000</c:v>
                </c:pt>
                <c:pt idx="138">
                  <c:v>59000</c:v>
                </c:pt>
                <c:pt idx="139">
                  <c:v>52000</c:v>
                </c:pt>
                <c:pt idx="140">
                  <c:v>64000</c:v>
                </c:pt>
                <c:pt idx="141">
                  <c:v>45000</c:v>
                </c:pt>
                <c:pt idx="142">
                  <c:v>69000</c:v>
                </c:pt>
                <c:pt idx="143">
                  <c:v>36000</c:v>
                </c:pt>
                <c:pt idx="144">
                  <c:v>49000</c:v>
                </c:pt>
                <c:pt idx="145">
                  <c:v>125000</c:v>
                </c:pt>
                <c:pt idx="146">
                  <c:v>11000</c:v>
                </c:pt>
                <c:pt idx="147">
                  <c:v>41000</c:v>
                </c:pt>
                <c:pt idx="148">
                  <c:v>19000</c:v>
                </c:pt>
                <c:pt idx="149">
                  <c:v>55000</c:v>
                </c:pt>
                <c:pt idx="150">
                  <c:v>76000</c:v>
                </c:pt>
                <c:pt idx="151">
                  <c:v>32000</c:v>
                </c:pt>
              </c:numCache>
            </c:numRef>
          </c:xVal>
          <c:yVal>
            <c:numRef>
              <c:f>Sheet1!$R$2:$R$153</c:f>
              <c:numCache>
                <c:formatCode>General</c:formatCode>
                <c:ptCount val="152"/>
                <c:pt idx="0">
                  <c:v>3.4340182066665121E-3</c:v>
                </c:pt>
                <c:pt idx="1">
                  <c:v>1.5832684653458075E-3</c:v>
                </c:pt>
                <c:pt idx="2">
                  <c:v>1.5876165905933718E-3</c:v>
                </c:pt>
                <c:pt idx="3">
                  <c:v>2.5528341497550733E-3</c:v>
                </c:pt>
                <c:pt idx="4">
                  <c:v>1.9660524069918133E-3</c:v>
                </c:pt>
                <c:pt idx="5">
                  <c:v>2.2908445668582324E-3</c:v>
                </c:pt>
                <c:pt idx="6">
                  <c:v>3.1250060902051962E-3</c:v>
                </c:pt>
                <c:pt idx="7">
                  <c:v>5.9203636285915804E-3</c:v>
                </c:pt>
                <c:pt idx="8">
                  <c:v>4.1180750294905026E-3</c:v>
                </c:pt>
                <c:pt idx="9">
                  <c:v>1.901921128648958E-3</c:v>
                </c:pt>
                <c:pt idx="10">
                  <c:v>5.2130785521639703E-3</c:v>
                </c:pt>
                <c:pt idx="11">
                  <c:v>1.611680765243451E-3</c:v>
                </c:pt>
                <c:pt idx="12">
                  <c:v>4.8092254730491245E-3</c:v>
                </c:pt>
                <c:pt idx="13">
                  <c:v>3.6408619438222417E-3</c:v>
                </c:pt>
                <c:pt idx="14">
                  <c:v>2.3165449045794806E-3</c:v>
                </c:pt>
                <c:pt idx="15">
                  <c:v>4.5310143738506396E-3</c:v>
                </c:pt>
                <c:pt idx="16">
                  <c:v>1.9701606116204005E-3</c:v>
                </c:pt>
                <c:pt idx="17">
                  <c:v>2.0994394759281786E-3</c:v>
                </c:pt>
                <c:pt idx="18">
                  <c:v>2.5867632099926719E-3</c:v>
                </c:pt>
                <c:pt idx="19">
                  <c:v>3.2906165315015733E-3</c:v>
                </c:pt>
                <c:pt idx="20">
                  <c:v>2.5680117999563453E-3</c:v>
                </c:pt>
                <c:pt idx="21">
                  <c:v>1.4864248631962958E-3</c:v>
                </c:pt>
                <c:pt idx="22">
                  <c:v>1.9996923550223041E-3</c:v>
                </c:pt>
                <c:pt idx="23">
                  <c:v>3.5864996257207959E-3</c:v>
                </c:pt>
                <c:pt idx="24">
                  <c:v>3.6283210104462744E-3</c:v>
                </c:pt>
                <c:pt idx="25">
                  <c:v>1.4062225347161188E-3</c:v>
                </c:pt>
                <c:pt idx="26">
                  <c:v>5.6338133897840684E-3</c:v>
                </c:pt>
                <c:pt idx="27">
                  <c:v>5.0056933764921121E-3</c:v>
                </c:pt>
                <c:pt idx="28">
                  <c:v>1.9938525305918105E-3</c:v>
                </c:pt>
                <c:pt idx="29">
                  <c:v>2.4833525259099786E-3</c:v>
                </c:pt>
                <c:pt idx="30">
                  <c:v>1.4386205117520414E-3</c:v>
                </c:pt>
                <c:pt idx="31">
                  <c:v>4.1408205685256804E-3</c:v>
                </c:pt>
                <c:pt idx="32">
                  <c:v>4.8353606214833591E-3</c:v>
                </c:pt>
                <c:pt idx="33">
                  <c:v>1.8990447592083057E-3</c:v>
                </c:pt>
                <c:pt idx="34">
                  <c:v>3.6835131034198654E-3</c:v>
                </c:pt>
                <c:pt idx="35">
                  <c:v>2.7361589027953851E-3</c:v>
                </c:pt>
                <c:pt idx="36">
                  <c:v>5.0451502034596241E-3</c:v>
                </c:pt>
                <c:pt idx="37">
                  <c:v>1.6460597812726775E-3</c:v>
                </c:pt>
                <c:pt idx="38">
                  <c:v>3.6785413119918538E-3</c:v>
                </c:pt>
                <c:pt idx="39">
                  <c:v>2.8839817860002778E-3</c:v>
                </c:pt>
                <c:pt idx="40">
                  <c:v>2.9788391660027593E-3</c:v>
                </c:pt>
                <c:pt idx="41">
                  <c:v>2.2611994666593355E-3</c:v>
                </c:pt>
                <c:pt idx="42">
                  <c:v>1.9676726205047376E-3</c:v>
                </c:pt>
                <c:pt idx="43">
                  <c:v>2.1860667011835092E-3</c:v>
                </c:pt>
                <c:pt idx="44">
                  <c:v>1.8941190821485207E-3</c:v>
                </c:pt>
                <c:pt idx="45">
                  <c:v>2.1842882194943285E-3</c:v>
                </c:pt>
                <c:pt idx="46">
                  <c:v>4.274980165212116E-3</c:v>
                </c:pt>
                <c:pt idx="47">
                  <c:v>3.394290886538494E-3</c:v>
                </c:pt>
                <c:pt idx="48">
                  <c:v>3.0512947385782615E-3</c:v>
                </c:pt>
                <c:pt idx="49">
                  <c:v>2.2793671622575173E-3</c:v>
                </c:pt>
                <c:pt idx="50">
                  <c:v>2.2657544874281482E-3</c:v>
                </c:pt>
                <c:pt idx="51">
                  <c:v>3.2913723745026592E-3</c:v>
                </c:pt>
                <c:pt idx="52">
                  <c:v>3.1719295175385827E-3</c:v>
                </c:pt>
                <c:pt idx="53">
                  <c:v>2.8259456871195022E-3</c:v>
                </c:pt>
                <c:pt idx="54">
                  <c:v>2.2513405457560013E-3</c:v>
                </c:pt>
                <c:pt idx="55">
                  <c:v>3.166618562652043E-3</c:v>
                </c:pt>
                <c:pt idx="56">
                  <c:v>2.3164359209179551E-3</c:v>
                </c:pt>
                <c:pt idx="57">
                  <c:v>2.0967254842745591E-3</c:v>
                </c:pt>
                <c:pt idx="58">
                  <c:v>2.5218179757452112E-3</c:v>
                </c:pt>
                <c:pt idx="59">
                  <c:v>2.2727272727272726E-3</c:v>
                </c:pt>
                <c:pt idx="60">
                  <c:v>2.6817420259006752E-3</c:v>
                </c:pt>
                <c:pt idx="61">
                  <c:v>1.729722199649412E-3</c:v>
                </c:pt>
                <c:pt idx="62">
                  <c:v>2.3778146211509304E-3</c:v>
                </c:pt>
                <c:pt idx="63">
                  <c:v>2.1871184429238162E-3</c:v>
                </c:pt>
                <c:pt idx="64">
                  <c:v>1.6230533918195696E-3</c:v>
                </c:pt>
                <c:pt idx="65">
                  <c:v>3.7009057868484965E-3</c:v>
                </c:pt>
                <c:pt idx="66">
                  <c:v>3.4298831053378798E-3</c:v>
                </c:pt>
                <c:pt idx="67">
                  <c:v>2.9822511937828001E-3</c:v>
                </c:pt>
                <c:pt idx="68">
                  <c:v>3.5792646439573592E-3</c:v>
                </c:pt>
                <c:pt idx="69">
                  <c:v>2.2314772098761025E-3</c:v>
                </c:pt>
                <c:pt idx="70">
                  <c:v>3.2298347815284834E-3</c:v>
                </c:pt>
                <c:pt idx="71">
                  <c:v>3.3440156054061585E-3</c:v>
                </c:pt>
                <c:pt idx="72">
                  <c:v>1.9483793198867363E-3</c:v>
                </c:pt>
                <c:pt idx="73">
                  <c:v>2.8769110399141065E-3</c:v>
                </c:pt>
                <c:pt idx="74">
                  <c:v>3.0890743134014491E-3</c:v>
                </c:pt>
                <c:pt idx="75">
                  <c:v>2.5753847437127247E-3</c:v>
                </c:pt>
                <c:pt idx="76">
                  <c:v>3.7316252088282951E-3</c:v>
                </c:pt>
                <c:pt idx="77">
                  <c:v>3.8471935467441851E-3</c:v>
                </c:pt>
                <c:pt idx="78">
                  <c:v>1.6258570029382957E-3</c:v>
                </c:pt>
                <c:pt idx="79">
                  <c:v>1.6233420998532611E-3</c:v>
                </c:pt>
                <c:pt idx="80">
                  <c:v>3.5777031060774045E-3</c:v>
                </c:pt>
                <c:pt idx="81">
                  <c:v>1.7267390729234443E-3</c:v>
                </c:pt>
                <c:pt idx="82">
                  <c:v>2.3271630734941042E-3</c:v>
                </c:pt>
                <c:pt idx="83">
                  <c:v>2.9103874929525958E-3</c:v>
                </c:pt>
                <c:pt idx="84">
                  <c:v>2.4828475038853721E-3</c:v>
                </c:pt>
                <c:pt idx="85">
                  <c:v>1.5778921835552695E-3</c:v>
                </c:pt>
                <c:pt idx="86">
                  <c:v>3.7086969663530506E-3</c:v>
                </c:pt>
                <c:pt idx="87">
                  <c:v>3.1364958399627066E-3</c:v>
                </c:pt>
                <c:pt idx="88">
                  <c:v>3.5425092746139133E-3</c:v>
                </c:pt>
                <c:pt idx="89">
                  <c:v>4.4597815438155259E-3</c:v>
                </c:pt>
                <c:pt idx="90">
                  <c:v>3.229547000929573E-3</c:v>
                </c:pt>
                <c:pt idx="91">
                  <c:v>7.0249926334681632E-3</c:v>
                </c:pt>
                <c:pt idx="92">
                  <c:v>6.50493167574232E-3</c:v>
                </c:pt>
                <c:pt idx="93">
                  <c:v>3.0950311096141678E-3</c:v>
                </c:pt>
                <c:pt idx="94">
                  <c:v>1.5424550195424519E-3</c:v>
                </c:pt>
                <c:pt idx="95">
                  <c:v>2.4331327168617268E-3</c:v>
                </c:pt>
                <c:pt idx="96">
                  <c:v>2.7431857478678141E-3</c:v>
                </c:pt>
                <c:pt idx="97">
                  <c:v>3.3739906262352476E-3</c:v>
                </c:pt>
                <c:pt idx="98">
                  <c:v>2.918661002007202E-3</c:v>
                </c:pt>
                <c:pt idx="99">
                  <c:v>9.9846901417826E-4</c:v>
                </c:pt>
                <c:pt idx="100">
                  <c:v>2.1647303310719746E-3</c:v>
                </c:pt>
                <c:pt idx="101">
                  <c:v>1.4990774907749078E-3</c:v>
                </c:pt>
                <c:pt idx="102">
                  <c:v>1.1512363854360639E-3</c:v>
                </c:pt>
                <c:pt idx="103">
                  <c:v>3.0950576254057099E-3</c:v>
                </c:pt>
                <c:pt idx="104">
                  <c:v>3.5657343920579942E-3</c:v>
                </c:pt>
                <c:pt idx="105">
                  <c:v>2.29387691265021E-3</c:v>
                </c:pt>
                <c:pt idx="106">
                  <c:v>6.5422641845550907E-3</c:v>
                </c:pt>
                <c:pt idx="107">
                  <c:v>2.9515573076843689E-3</c:v>
                </c:pt>
                <c:pt idx="108">
                  <c:v>2.6186733503806674E-3</c:v>
                </c:pt>
                <c:pt idx="109">
                  <c:v>2.2611530592720154E-3</c:v>
                </c:pt>
                <c:pt idx="110">
                  <c:v>3.7272767648194268E-3</c:v>
                </c:pt>
                <c:pt idx="111">
                  <c:v>6.1340975297823463E-3</c:v>
                </c:pt>
                <c:pt idx="112">
                  <c:v>2.9215744418140013E-3</c:v>
                </c:pt>
                <c:pt idx="113">
                  <c:v>3.1146981925656474E-3</c:v>
                </c:pt>
                <c:pt idx="114">
                  <c:v>4.3898122792698649E-3</c:v>
                </c:pt>
                <c:pt idx="115">
                  <c:v>1.6005667580651509E-3</c:v>
                </c:pt>
                <c:pt idx="116">
                  <c:v>5.7017525252739511E-3</c:v>
                </c:pt>
                <c:pt idx="117">
                  <c:v>1.7902159219611998E-3</c:v>
                </c:pt>
                <c:pt idx="118">
                  <c:v>3.2356099580985002E-3</c:v>
                </c:pt>
                <c:pt idx="119">
                  <c:v>3.1755845323741009E-3</c:v>
                </c:pt>
                <c:pt idx="120">
                  <c:v>4.8564267795189447E-3</c:v>
                </c:pt>
                <c:pt idx="121">
                  <c:v>5.0940232236835166E-3</c:v>
                </c:pt>
                <c:pt idx="122">
                  <c:v>2.6110480296790868E-3</c:v>
                </c:pt>
                <c:pt idx="123">
                  <c:v>4.8308176283341567E-3</c:v>
                </c:pt>
                <c:pt idx="124">
                  <c:v>3.4045788510804228E-3</c:v>
                </c:pt>
                <c:pt idx="125">
                  <c:v>2.3299391882336301E-3</c:v>
                </c:pt>
                <c:pt idx="126">
                  <c:v>1.5519249734503532E-3</c:v>
                </c:pt>
                <c:pt idx="127">
                  <c:v>1.5617711952790488E-3</c:v>
                </c:pt>
                <c:pt idx="128">
                  <c:v>3.1010265816755677E-3</c:v>
                </c:pt>
                <c:pt idx="129">
                  <c:v>2.575492979928757E-3</c:v>
                </c:pt>
                <c:pt idx="130">
                  <c:v>4.7169521610151274E-3</c:v>
                </c:pt>
                <c:pt idx="131">
                  <c:v>1.5997747517149585E-3</c:v>
                </c:pt>
                <c:pt idx="132">
                  <c:v>4.5580878265703171E-3</c:v>
                </c:pt>
                <c:pt idx="133">
                  <c:v>2.4916143383866248E-3</c:v>
                </c:pt>
                <c:pt idx="134">
                  <c:v>3.4158084544744765E-3</c:v>
                </c:pt>
                <c:pt idx="135">
                  <c:v>5.3195253346624456E-3</c:v>
                </c:pt>
                <c:pt idx="136">
                  <c:v>4.6094790198628055E-3</c:v>
                </c:pt>
                <c:pt idx="137">
                  <c:v>2.0185799066070364E-3</c:v>
                </c:pt>
                <c:pt idx="138">
                  <c:v>1.8238529155391568E-3</c:v>
                </c:pt>
                <c:pt idx="139">
                  <c:v>2.2778466756093242E-3</c:v>
                </c:pt>
                <c:pt idx="140">
                  <c:v>4.7552348560763822E-3</c:v>
                </c:pt>
                <c:pt idx="141">
                  <c:v>1.0233131731891948E-3</c:v>
                </c:pt>
                <c:pt idx="142">
                  <c:v>2.9721200031232447E-3</c:v>
                </c:pt>
                <c:pt idx="143">
                  <c:v>2.0700515096474872E-3</c:v>
                </c:pt>
                <c:pt idx="144">
                  <c:v>6.5591576181510134E-3</c:v>
                </c:pt>
                <c:pt idx="145">
                  <c:v>3.0006386198811992E-3</c:v>
                </c:pt>
                <c:pt idx="146">
                  <c:v>3.1889766538873974E-3</c:v>
                </c:pt>
                <c:pt idx="147">
                  <c:v>8.2413160351543641E-3</c:v>
                </c:pt>
                <c:pt idx="148">
                  <c:v>7.4003594460302362E-4</c:v>
                </c:pt>
                <c:pt idx="149">
                  <c:v>6.0147490656700482E-3</c:v>
                </c:pt>
                <c:pt idx="150">
                  <c:v>4.8610800611659077E-3</c:v>
                </c:pt>
                <c:pt idx="151">
                  <c:v>5.9619049560245812E-3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C-4F47-9D3B-B34EFF5B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23376"/>
        <c:axId val="283809648"/>
      </c:scatterChart>
      <c:valAx>
        <c:axId val="3156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809648"/>
        <c:crosses val="autoZero"/>
        <c:crossBetween val="midCat"/>
      </c:valAx>
      <c:valAx>
        <c:axId val="2838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ratio_2008_media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ratio_2008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Sheet1!$M$2:$M$153</c:f>
              <c:numCache>
                <c:formatCode>General</c:formatCode>
                <c:ptCount val="152"/>
                <c:pt idx="0">
                  <c:v>18000</c:v>
                </c:pt>
                <c:pt idx="1">
                  <c:v>30000</c:v>
                </c:pt>
                <c:pt idx="2">
                  <c:v>29000</c:v>
                </c:pt>
                <c:pt idx="3">
                  <c:v>10000</c:v>
                </c:pt>
                <c:pt idx="4">
                  <c:v>3000</c:v>
                </c:pt>
                <c:pt idx="5">
                  <c:v>15000</c:v>
                </c:pt>
                <c:pt idx="6">
                  <c:v>140000</c:v>
                </c:pt>
                <c:pt idx="7">
                  <c:v>18000</c:v>
                </c:pt>
                <c:pt idx="8">
                  <c:v>10000</c:v>
                </c:pt>
                <c:pt idx="9">
                  <c:v>31000</c:v>
                </c:pt>
                <c:pt idx="10">
                  <c:v>7000</c:v>
                </c:pt>
                <c:pt idx="11">
                  <c:v>13000</c:v>
                </c:pt>
                <c:pt idx="12">
                  <c:v>48000</c:v>
                </c:pt>
                <c:pt idx="13">
                  <c:v>39000</c:v>
                </c:pt>
                <c:pt idx="14">
                  <c:v>31000</c:v>
                </c:pt>
                <c:pt idx="15">
                  <c:v>63000</c:v>
                </c:pt>
                <c:pt idx="16">
                  <c:v>59000</c:v>
                </c:pt>
                <c:pt idx="17">
                  <c:v>42000</c:v>
                </c:pt>
                <c:pt idx="18">
                  <c:v>17000</c:v>
                </c:pt>
                <c:pt idx="19">
                  <c:v>14000</c:v>
                </c:pt>
                <c:pt idx="20">
                  <c:v>63000</c:v>
                </c:pt>
                <c:pt idx="21">
                  <c:v>12000</c:v>
                </c:pt>
                <c:pt idx="22">
                  <c:v>24000</c:v>
                </c:pt>
                <c:pt idx="23">
                  <c:v>52000</c:v>
                </c:pt>
                <c:pt idx="24">
                  <c:v>55000</c:v>
                </c:pt>
                <c:pt idx="25">
                  <c:v>2000</c:v>
                </c:pt>
                <c:pt idx="26">
                  <c:v>63000</c:v>
                </c:pt>
                <c:pt idx="27">
                  <c:v>47000</c:v>
                </c:pt>
                <c:pt idx="28">
                  <c:v>21000</c:v>
                </c:pt>
                <c:pt idx="29">
                  <c:v>29000</c:v>
                </c:pt>
                <c:pt idx="30">
                  <c:v>10000</c:v>
                </c:pt>
                <c:pt idx="31">
                  <c:v>13000</c:v>
                </c:pt>
                <c:pt idx="32">
                  <c:v>78000</c:v>
                </c:pt>
                <c:pt idx="33">
                  <c:v>102000</c:v>
                </c:pt>
                <c:pt idx="34">
                  <c:v>8000</c:v>
                </c:pt>
                <c:pt idx="35">
                  <c:v>50000</c:v>
                </c:pt>
                <c:pt idx="36">
                  <c:v>53000</c:v>
                </c:pt>
                <c:pt idx="37">
                  <c:v>57000</c:v>
                </c:pt>
                <c:pt idx="38">
                  <c:v>26000</c:v>
                </c:pt>
                <c:pt idx="39">
                  <c:v>20000</c:v>
                </c:pt>
                <c:pt idx="40">
                  <c:v>84000</c:v>
                </c:pt>
                <c:pt idx="41">
                  <c:v>28000</c:v>
                </c:pt>
                <c:pt idx="42">
                  <c:v>75000</c:v>
                </c:pt>
                <c:pt idx="43">
                  <c:v>27000</c:v>
                </c:pt>
                <c:pt idx="44">
                  <c:v>115000</c:v>
                </c:pt>
                <c:pt idx="45">
                  <c:v>10000</c:v>
                </c:pt>
                <c:pt idx="46">
                  <c:v>22000</c:v>
                </c:pt>
                <c:pt idx="47">
                  <c:v>10000</c:v>
                </c:pt>
                <c:pt idx="48">
                  <c:v>14000</c:v>
                </c:pt>
                <c:pt idx="49">
                  <c:v>203000</c:v>
                </c:pt>
                <c:pt idx="50">
                  <c:v>52000</c:v>
                </c:pt>
                <c:pt idx="51">
                  <c:v>17000</c:v>
                </c:pt>
                <c:pt idx="52">
                  <c:v>7000</c:v>
                </c:pt>
                <c:pt idx="53">
                  <c:v>16000</c:v>
                </c:pt>
                <c:pt idx="54">
                  <c:v>6000</c:v>
                </c:pt>
                <c:pt idx="55">
                  <c:v>43000</c:v>
                </c:pt>
                <c:pt idx="56">
                  <c:v>9000</c:v>
                </c:pt>
                <c:pt idx="57">
                  <c:v>22000</c:v>
                </c:pt>
                <c:pt idx="58">
                  <c:v>22000</c:v>
                </c:pt>
                <c:pt idx="59">
                  <c:v>0</c:v>
                </c:pt>
                <c:pt idx="60">
                  <c:v>19000</c:v>
                </c:pt>
                <c:pt idx="61">
                  <c:v>19000</c:v>
                </c:pt>
                <c:pt idx="62">
                  <c:v>121000</c:v>
                </c:pt>
                <c:pt idx="63">
                  <c:v>26000</c:v>
                </c:pt>
                <c:pt idx="64">
                  <c:v>28000</c:v>
                </c:pt>
                <c:pt idx="65">
                  <c:v>34000</c:v>
                </c:pt>
                <c:pt idx="66">
                  <c:v>21000</c:v>
                </c:pt>
                <c:pt idx="67">
                  <c:v>15000</c:v>
                </c:pt>
                <c:pt idx="68">
                  <c:v>33000</c:v>
                </c:pt>
                <c:pt idx="69">
                  <c:v>63000</c:v>
                </c:pt>
                <c:pt idx="70">
                  <c:v>15000</c:v>
                </c:pt>
                <c:pt idx="71">
                  <c:v>26000</c:v>
                </c:pt>
                <c:pt idx="72">
                  <c:v>6000</c:v>
                </c:pt>
                <c:pt idx="73">
                  <c:v>77000</c:v>
                </c:pt>
                <c:pt idx="74">
                  <c:v>66000</c:v>
                </c:pt>
                <c:pt idx="75">
                  <c:v>14000</c:v>
                </c:pt>
                <c:pt idx="76">
                  <c:v>28000</c:v>
                </c:pt>
                <c:pt idx="77">
                  <c:v>33000</c:v>
                </c:pt>
                <c:pt idx="78">
                  <c:v>23000</c:v>
                </c:pt>
                <c:pt idx="79">
                  <c:v>13000</c:v>
                </c:pt>
                <c:pt idx="80">
                  <c:v>9000</c:v>
                </c:pt>
                <c:pt idx="81">
                  <c:v>27000</c:v>
                </c:pt>
                <c:pt idx="82">
                  <c:v>31000</c:v>
                </c:pt>
                <c:pt idx="83">
                  <c:v>87000</c:v>
                </c:pt>
                <c:pt idx="84">
                  <c:v>25000</c:v>
                </c:pt>
                <c:pt idx="85">
                  <c:v>8000</c:v>
                </c:pt>
                <c:pt idx="86">
                  <c:v>9000</c:v>
                </c:pt>
                <c:pt idx="87">
                  <c:v>12000</c:v>
                </c:pt>
                <c:pt idx="88">
                  <c:v>108000</c:v>
                </c:pt>
                <c:pt idx="89">
                  <c:v>71000</c:v>
                </c:pt>
                <c:pt idx="90">
                  <c:v>26000</c:v>
                </c:pt>
                <c:pt idx="91">
                  <c:v>22000</c:v>
                </c:pt>
                <c:pt idx="92">
                  <c:v>13000</c:v>
                </c:pt>
                <c:pt idx="93">
                  <c:v>21000</c:v>
                </c:pt>
                <c:pt idx="94">
                  <c:v>107000</c:v>
                </c:pt>
                <c:pt idx="95">
                  <c:v>19000</c:v>
                </c:pt>
                <c:pt idx="96">
                  <c:v>39000</c:v>
                </c:pt>
                <c:pt idx="97">
                  <c:v>6000</c:v>
                </c:pt>
                <c:pt idx="98">
                  <c:v>27000</c:v>
                </c:pt>
                <c:pt idx="99">
                  <c:v>6000</c:v>
                </c:pt>
                <c:pt idx="100">
                  <c:v>20000</c:v>
                </c:pt>
                <c:pt idx="101">
                  <c:v>13000</c:v>
                </c:pt>
                <c:pt idx="102">
                  <c:v>12000</c:v>
                </c:pt>
                <c:pt idx="103">
                  <c:v>20000</c:v>
                </c:pt>
                <c:pt idx="104">
                  <c:v>19000</c:v>
                </c:pt>
                <c:pt idx="105">
                  <c:v>5000</c:v>
                </c:pt>
                <c:pt idx="106">
                  <c:v>26000</c:v>
                </c:pt>
                <c:pt idx="107">
                  <c:v>19000</c:v>
                </c:pt>
                <c:pt idx="108">
                  <c:v>14000</c:v>
                </c:pt>
                <c:pt idx="109">
                  <c:v>27000</c:v>
                </c:pt>
                <c:pt idx="110">
                  <c:v>48000</c:v>
                </c:pt>
                <c:pt idx="111">
                  <c:v>15000</c:v>
                </c:pt>
                <c:pt idx="112">
                  <c:v>6000</c:v>
                </c:pt>
                <c:pt idx="113">
                  <c:v>61000</c:v>
                </c:pt>
                <c:pt idx="114">
                  <c:v>27000</c:v>
                </c:pt>
                <c:pt idx="115">
                  <c:v>5000</c:v>
                </c:pt>
                <c:pt idx="116">
                  <c:v>25000</c:v>
                </c:pt>
                <c:pt idx="117">
                  <c:v>9000</c:v>
                </c:pt>
                <c:pt idx="118">
                  <c:v>32000</c:v>
                </c:pt>
                <c:pt idx="119">
                  <c:v>7000</c:v>
                </c:pt>
                <c:pt idx="120">
                  <c:v>60000</c:v>
                </c:pt>
                <c:pt idx="121">
                  <c:v>29000</c:v>
                </c:pt>
                <c:pt idx="122">
                  <c:v>18000</c:v>
                </c:pt>
                <c:pt idx="123">
                  <c:v>25000</c:v>
                </c:pt>
                <c:pt idx="124">
                  <c:v>43000</c:v>
                </c:pt>
                <c:pt idx="125">
                  <c:v>32000</c:v>
                </c:pt>
                <c:pt idx="126">
                  <c:v>103000</c:v>
                </c:pt>
                <c:pt idx="127">
                  <c:v>14000</c:v>
                </c:pt>
                <c:pt idx="128">
                  <c:v>18000</c:v>
                </c:pt>
                <c:pt idx="129">
                  <c:v>34000</c:v>
                </c:pt>
                <c:pt idx="130">
                  <c:v>26000</c:v>
                </c:pt>
                <c:pt idx="131">
                  <c:v>11000</c:v>
                </c:pt>
                <c:pt idx="132">
                  <c:v>16000</c:v>
                </c:pt>
                <c:pt idx="133">
                  <c:v>21000</c:v>
                </c:pt>
                <c:pt idx="134">
                  <c:v>33000</c:v>
                </c:pt>
                <c:pt idx="135">
                  <c:v>15000</c:v>
                </c:pt>
                <c:pt idx="136">
                  <c:v>28000</c:v>
                </c:pt>
                <c:pt idx="137">
                  <c:v>26000</c:v>
                </c:pt>
                <c:pt idx="138">
                  <c:v>32000</c:v>
                </c:pt>
                <c:pt idx="139">
                  <c:v>34000</c:v>
                </c:pt>
                <c:pt idx="140">
                  <c:v>48000</c:v>
                </c:pt>
                <c:pt idx="141">
                  <c:v>16000</c:v>
                </c:pt>
                <c:pt idx="142">
                  <c:v>95000</c:v>
                </c:pt>
                <c:pt idx="143">
                  <c:v>17000</c:v>
                </c:pt>
                <c:pt idx="144">
                  <c:v>31000</c:v>
                </c:pt>
                <c:pt idx="145">
                  <c:v>29000</c:v>
                </c:pt>
                <c:pt idx="146">
                  <c:v>12000</c:v>
                </c:pt>
                <c:pt idx="147">
                  <c:v>14000</c:v>
                </c:pt>
                <c:pt idx="148">
                  <c:v>10000</c:v>
                </c:pt>
                <c:pt idx="149">
                  <c:v>50000</c:v>
                </c:pt>
                <c:pt idx="150">
                  <c:v>67000</c:v>
                </c:pt>
                <c:pt idx="151">
                  <c:v>37000</c:v>
                </c:pt>
              </c:numCache>
            </c:numRef>
          </c:xVal>
          <c:yVal>
            <c:numRef>
              <c:f>Sheet1!$R$2:$R$153</c:f>
              <c:numCache>
                <c:formatCode>General</c:formatCode>
                <c:ptCount val="152"/>
                <c:pt idx="0">
                  <c:v>3.4340182066665121E-3</c:v>
                </c:pt>
                <c:pt idx="1">
                  <c:v>1.5832684653458075E-3</c:v>
                </c:pt>
                <c:pt idx="2">
                  <c:v>1.5876165905933718E-3</c:v>
                </c:pt>
                <c:pt idx="3">
                  <c:v>2.5528341497550733E-3</c:v>
                </c:pt>
                <c:pt idx="4">
                  <c:v>1.9660524069918133E-3</c:v>
                </c:pt>
                <c:pt idx="5">
                  <c:v>2.2908445668582324E-3</c:v>
                </c:pt>
                <c:pt idx="6">
                  <c:v>3.1250060902051962E-3</c:v>
                </c:pt>
                <c:pt idx="7">
                  <c:v>5.9203636285915804E-3</c:v>
                </c:pt>
                <c:pt idx="8">
                  <c:v>4.1180750294905026E-3</c:v>
                </c:pt>
                <c:pt idx="9">
                  <c:v>1.901921128648958E-3</c:v>
                </c:pt>
                <c:pt idx="10">
                  <c:v>5.2130785521639703E-3</c:v>
                </c:pt>
                <c:pt idx="11">
                  <c:v>1.611680765243451E-3</c:v>
                </c:pt>
                <c:pt idx="12">
                  <c:v>4.8092254730491245E-3</c:v>
                </c:pt>
                <c:pt idx="13">
                  <c:v>3.6408619438222417E-3</c:v>
                </c:pt>
                <c:pt idx="14">
                  <c:v>2.3165449045794806E-3</c:v>
                </c:pt>
                <c:pt idx="15">
                  <c:v>4.5310143738506396E-3</c:v>
                </c:pt>
                <c:pt idx="16">
                  <c:v>1.9701606116204005E-3</c:v>
                </c:pt>
                <c:pt idx="17">
                  <c:v>2.0994394759281786E-3</c:v>
                </c:pt>
                <c:pt idx="18">
                  <c:v>2.5867632099926719E-3</c:v>
                </c:pt>
                <c:pt idx="19">
                  <c:v>3.2906165315015733E-3</c:v>
                </c:pt>
                <c:pt idx="20">
                  <c:v>2.5680117999563453E-3</c:v>
                </c:pt>
                <c:pt idx="21">
                  <c:v>1.4864248631962958E-3</c:v>
                </c:pt>
                <c:pt idx="22">
                  <c:v>1.9996923550223041E-3</c:v>
                </c:pt>
                <c:pt idx="23">
                  <c:v>3.5864996257207959E-3</c:v>
                </c:pt>
                <c:pt idx="24">
                  <c:v>3.6283210104462744E-3</c:v>
                </c:pt>
                <c:pt idx="25">
                  <c:v>1.4062225347161188E-3</c:v>
                </c:pt>
                <c:pt idx="26">
                  <c:v>5.6338133897840684E-3</c:v>
                </c:pt>
                <c:pt idx="27">
                  <c:v>5.0056933764921121E-3</c:v>
                </c:pt>
                <c:pt idx="28">
                  <c:v>1.9938525305918105E-3</c:v>
                </c:pt>
                <c:pt idx="29">
                  <c:v>2.4833525259099786E-3</c:v>
                </c:pt>
                <c:pt idx="30">
                  <c:v>1.4386205117520414E-3</c:v>
                </c:pt>
                <c:pt idx="31">
                  <c:v>4.1408205685256804E-3</c:v>
                </c:pt>
                <c:pt idx="32">
                  <c:v>4.8353606214833591E-3</c:v>
                </c:pt>
                <c:pt idx="33">
                  <c:v>1.8990447592083057E-3</c:v>
                </c:pt>
                <c:pt idx="34">
                  <c:v>3.6835131034198654E-3</c:v>
                </c:pt>
                <c:pt idx="35">
                  <c:v>2.7361589027953851E-3</c:v>
                </c:pt>
                <c:pt idx="36">
                  <c:v>5.0451502034596241E-3</c:v>
                </c:pt>
                <c:pt idx="37">
                  <c:v>1.6460597812726775E-3</c:v>
                </c:pt>
                <c:pt idx="38">
                  <c:v>3.6785413119918538E-3</c:v>
                </c:pt>
                <c:pt idx="39">
                  <c:v>2.8839817860002778E-3</c:v>
                </c:pt>
                <c:pt idx="40">
                  <c:v>2.9788391660027593E-3</c:v>
                </c:pt>
                <c:pt idx="41">
                  <c:v>2.2611994666593355E-3</c:v>
                </c:pt>
                <c:pt idx="42">
                  <c:v>1.9676726205047376E-3</c:v>
                </c:pt>
                <c:pt idx="43">
                  <c:v>2.1860667011835092E-3</c:v>
                </c:pt>
                <c:pt idx="44">
                  <c:v>1.8941190821485207E-3</c:v>
                </c:pt>
                <c:pt idx="45">
                  <c:v>2.1842882194943285E-3</c:v>
                </c:pt>
                <c:pt idx="46">
                  <c:v>4.274980165212116E-3</c:v>
                </c:pt>
                <c:pt idx="47">
                  <c:v>3.394290886538494E-3</c:v>
                </c:pt>
                <c:pt idx="48">
                  <c:v>3.0512947385782615E-3</c:v>
                </c:pt>
                <c:pt idx="49">
                  <c:v>2.2793671622575173E-3</c:v>
                </c:pt>
                <c:pt idx="50">
                  <c:v>2.2657544874281482E-3</c:v>
                </c:pt>
                <c:pt idx="51">
                  <c:v>3.2913723745026592E-3</c:v>
                </c:pt>
                <c:pt idx="52">
                  <c:v>3.1719295175385827E-3</c:v>
                </c:pt>
                <c:pt idx="53">
                  <c:v>2.8259456871195022E-3</c:v>
                </c:pt>
                <c:pt idx="54">
                  <c:v>2.2513405457560013E-3</c:v>
                </c:pt>
                <c:pt idx="55">
                  <c:v>3.166618562652043E-3</c:v>
                </c:pt>
                <c:pt idx="56">
                  <c:v>2.3164359209179551E-3</c:v>
                </c:pt>
                <c:pt idx="57">
                  <c:v>2.0967254842745591E-3</c:v>
                </c:pt>
                <c:pt idx="58">
                  <c:v>2.5218179757452112E-3</c:v>
                </c:pt>
                <c:pt idx="59">
                  <c:v>2.2727272727272726E-3</c:v>
                </c:pt>
                <c:pt idx="60">
                  <c:v>2.6817420259006752E-3</c:v>
                </c:pt>
                <c:pt idx="61">
                  <c:v>1.729722199649412E-3</c:v>
                </c:pt>
                <c:pt idx="62">
                  <c:v>2.3778146211509304E-3</c:v>
                </c:pt>
                <c:pt idx="63">
                  <c:v>2.1871184429238162E-3</c:v>
                </c:pt>
                <c:pt idx="64">
                  <c:v>1.6230533918195696E-3</c:v>
                </c:pt>
                <c:pt idx="65">
                  <c:v>3.7009057868484965E-3</c:v>
                </c:pt>
                <c:pt idx="66">
                  <c:v>3.4298831053378798E-3</c:v>
                </c:pt>
                <c:pt idx="67">
                  <c:v>2.9822511937828001E-3</c:v>
                </c:pt>
                <c:pt idx="68">
                  <c:v>3.5792646439573592E-3</c:v>
                </c:pt>
                <c:pt idx="69">
                  <c:v>2.2314772098761025E-3</c:v>
                </c:pt>
                <c:pt idx="70">
                  <c:v>3.2298347815284834E-3</c:v>
                </c:pt>
                <c:pt idx="71">
                  <c:v>3.3440156054061585E-3</c:v>
                </c:pt>
                <c:pt idx="72">
                  <c:v>1.9483793198867363E-3</c:v>
                </c:pt>
                <c:pt idx="73">
                  <c:v>2.8769110399141065E-3</c:v>
                </c:pt>
                <c:pt idx="74">
                  <c:v>3.0890743134014491E-3</c:v>
                </c:pt>
                <c:pt idx="75">
                  <c:v>2.5753847437127247E-3</c:v>
                </c:pt>
                <c:pt idx="76">
                  <c:v>3.7316252088282951E-3</c:v>
                </c:pt>
                <c:pt idx="77">
                  <c:v>3.8471935467441851E-3</c:v>
                </c:pt>
                <c:pt idx="78">
                  <c:v>1.6258570029382957E-3</c:v>
                </c:pt>
                <c:pt idx="79">
                  <c:v>1.6233420998532611E-3</c:v>
                </c:pt>
                <c:pt idx="80">
                  <c:v>3.5777031060774045E-3</c:v>
                </c:pt>
                <c:pt idx="81">
                  <c:v>1.7267390729234443E-3</c:v>
                </c:pt>
                <c:pt idx="82">
                  <c:v>2.3271630734941042E-3</c:v>
                </c:pt>
                <c:pt idx="83">
                  <c:v>2.9103874929525958E-3</c:v>
                </c:pt>
                <c:pt idx="84">
                  <c:v>2.4828475038853721E-3</c:v>
                </c:pt>
                <c:pt idx="85">
                  <c:v>1.5778921835552695E-3</c:v>
                </c:pt>
                <c:pt idx="86">
                  <c:v>3.7086969663530506E-3</c:v>
                </c:pt>
                <c:pt idx="87">
                  <c:v>3.1364958399627066E-3</c:v>
                </c:pt>
                <c:pt idx="88">
                  <c:v>3.5425092746139133E-3</c:v>
                </c:pt>
                <c:pt idx="89">
                  <c:v>4.4597815438155259E-3</c:v>
                </c:pt>
                <c:pt idx="90">
                  <c:v>3.229547000929573E-3</c:v>
                </c:pt>
                <c:pt idx="91">
                  <c:v>7.0249926334681632E-3</c:v>
                </c:pt>
                <c:pt idx="92">
                  <c:v>6.50493167574232E-3</c:v>
                </c:pt>
                <c:pt idx="93">
                  <c:v>3.0950311096141678E-3</c:v>
                </c:pt>
                <c:pt idx="94">
                  <c:v>1.5424550195424519E-3</c:v>
                </c:pt>
                <c:pt idx="95">
                  <c:v>2.4331327168617268E-3</c:v>
                </c:pt>
                <c:pt idx="96">
                  <c:v>2.7431857478678141E-3</c:v>
                </c:pt>
                <c:pt idx="97">
                  <c:v>3.3739906262352476E-3</c:v>
                </c:pt>
                <c:pt idx="98">
                  <c:v>2.918661002007202E-3</c:v>
                </c:pt>
                <c:pt idx="99">
                  <c:v>9.9846901417826E-4</c:v>
                </c:pt>
                <c:pt idx="100">
                  <c:v>2.1647303310719746E-3</c:v>
                </c:pt>
                <c:pt idx="101">
                  <c:v>1.4990774907749078E-3</c:v>
                </c:pt>
                <c:pt idx="102">
                  <c:v>1.1512363854360639E-3</c:v>
                </c:pt>
                <c:pt idx="103">
                  <c:v>3.0950576254057099E-3</c:v>
                </c:pt>
                <c:pt idx="104">
                  <c:v>3.5657343920579942E-3</c:v>
                </c:pt>
                <c:pt idx="105">
                  <c:v>2.29387691265021E-3</c:v>
                </c:pt>
                <c:pt idx="106">
                  <c:v>6.5422641845550907E-3</c:v>
                </c:pt>
                <c:pt idx="107">
                  <c:v>2.9515573076843689E-3</c:v>
                </c:pt>
                <c:pt idx="108">
                  <c:v>2.6186733503806674E-3</c:v>
                </c:pt>
                <c:pt idx="109">
                  <c:v>2.2611530592720154E-3</c:v>
                </c:pt>
                <c:pt idx="110">
                  <c:v>3.7272767648194268E-3</c:v>
                </c:pt>
                <c:pt idx="111">
                  <c:v>6.1340975297823463E-3</c:v>
                </c:pt>
                <c:pt idx="112">
                  <c:v>2.9215744418140013E-3</c:v>
                </c:pt>
                <c:pt idx="113">
                  <c:v>3.1146981925656474E-3</c:v>
                </c:pt>
                <c:pt idx="114">
                  <c:v>4.3898122792698649E-3</c:v>
                </c:pt>
                <c:pt idx="115">
                  <c:v>1.6005667580651509E-3</c:v>
                </c:pt>
                <c:pt idx="116">
                  <c:v>5.7017525252739511E-3</c:v>
                </c:pt>
                <c:pt idx="117">
                  <c:v>1.7902159219611998E-3</c:v>
                </c:pt>
                <c:pt idx="118">
                  <c:v>3.2356099580985002E-3</c:v>
                </c:pt>
                <c:pt idx="119">
                  <c:v>3.1755845323741009E-3</c:v>
                </c:pt>
                <c:pt idx="120">
                  <c:v>4.8564267795189447E-3</c:v>
                </c:pt>
                <c:pt idx="121">
                  <c:v>5.0940232236835166E-3</c:v>
                </c:pt>
                <c:pt idx="122">
                  <c:v>2.6110480296790868E-3</c:v>
                </c:pt>
                <c:pt idx="123">
                  <c:v>4.8308176283341567E-3</c:v>
                </c:pt>
                <c:pt idx="124">
                  <c:v>3.4045788510804228E-3</c:v>
                </c:pt>
                <c:pt idx="125">
                  <c:v>2.3299391882336301E-3</c:v>
                </c:pt>
                <c:pt idx="126">
                  <c:v>1.5519249734503532E-3</c:v>
                </c:pt>
                <c:pt idx="127">
                  <c:v>1.5617711952790488E-3</c:v>
                </c:pt>
                <c:pt idx="128">
                  <c:v>3.1010265816755677E-3</c:v>
                </c:pt>
                <c:pt idx="129">
                  <c:v>2.575492979928757E-3</c:v>
                </c:pt>
                <c:pt idx="130">
                  <c:v>4.7169521610151274E-3</c:v>
                </c:pt>
                <c:pt idx="131">
                  <c:v>1.5997747517149585E-3</c:v>
                </c:pt>
                <c:pt idx="132">
                  <c:v>4.5580878265703171E-3</c:v>
                </c:pt>
                <c:pt idx="133">
                  <c:v>2.4916143383866248E-3</c:v>
                </c:pt>
                <c:pt idx="134">
                  <c:v>3.4158084544744765E-3</c:v>
                </c:pt>
                <c:pt idx="135">
                  <c:v>5.3195253346624456E-3</c:v>
                </c:pt>
                <c:pt idx="136">
                  <c:v>4.6094790198628055E-3</c:v>
                </c:pt>
                <c:pt idx="137">
                  <c:v>2.0185799066070364E-3</c:v>
                </c:pt>
                <c:pt idx="138">
                  <c:v>1.8238529155391568E-3</c:v>
                </c:pt>
                <c:pt idx="139">
                  <c:v>2.2778466756093242E-3</c:v>
                </c:pt>
                <c:pt idx="140">
                  <c:v>4.7552348560763822E-3</c:v>
                </c:pt>
                <c:pt idx="141">
                  <c:v>1.0233131731891948E-3</c:v>
                </c:pt>
                <c:pt idx="142">
                  <c:v>2.9721200031232447E-3</c:v>
                </c:pt>
                <c:pt idx="143">
                  <c:v>2.0700515096474872E-3</c:v>
                </c:pt>
                <c:pt idx="144">
                  <c:v>6.5591576181510134E-3</c:v>
                </c:pt>
                <c:pt idx="145">
                  <c:v>3.0006386198811992E-3</c:v>
                </c:pt>
                <c:pt idx="146">
                  <c:v>3.1889766538873974E-3</c:v>
                </c:pt>
                <c:pt idx="147">
                  <c:v>8.2413160351543641E-3</c:v>
                </c:pt>
                <c:pt idx="148">
                  <c:v>7.4003594460302362E-4</c:v>
                </c:pt>
                <c:pt idx="149">
                  <c:v>6.0147490656700482E-3</c:v>
                </c:pt>
                <c:pt idx="150">
                  <c:v>4.8610800611659077E-3</c:v>
                </c:pt>
                <c:pt idx="151">
                  <c:v>5.9619049560245812E-3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D-41A8-A9BD-C45282E7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34912"/>
        <c:axId val="283757232"/>
      </c:scatterChart>
      <c:valAx>
        <c:axId val="14226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57232"/>
        <c:crosses val="autoZero"/>
        <c:crossBetween val="midCat"/>
      </c:valAx>
      <c:valAx>
        <c:axId val="28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6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ratio_2008_sub_counselling</a:t>
            </a:r>
          </a:p>
        </c:rich>
      </c:tx>
      <c:layout>
        <c:manualLayout>
          <c:xMode val="edge"/>
          <c:yMode val="edge"/>
          <c:x val="0.236367891513560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ratio_2008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Sheet1!$N$2:$N$153</c:f>
              <c:numCache>
                <c:formatCode>General</c:formatCode>
                <c:ptCount val="152"/>
                <c:pt idx="0">
                  <c:v>19000</c:v>
                </c:pt>
                <c:pt idx="1">
                  <c:v>26000</c:v>
                </c:pt>
                <c:pt idx="2">
                  <c:v>14000</c:v>
                </c:pt>
                <c:pt idx="3">
                  <c:v>7000</c:v>
                </c:pt>
                <c:pt idx="4">
                  <c:v>13000</c:v>
                </c:pt>
                <c:pt idx="5">
                  <c:v>7000</c:v>
                </c:pt>
                <c:pt idx="6">
                  <c:v>99000</c:v>
                </c:pt>
                <c:pt idx="7">
                  <c:v>8000</c:v>
                </c:pt>
                <c:pt idx="8">
                  <c:v>9000</c:v>
                </c:pt>
                <c:pt idx="9">
                  <c:v>11000</c:v>
                </c:pt>
                <c:pt idx="10">
                  <c:v>6000</c:v>
                </c:pt>
                <c:pt idx="11">
                  <c:v>4000</c:v>
                </c:pt>
                <c:pt idx="12">
                  <c:v>22000</c:v>
                </c:pt>
                <c:pt idx="13">
                  <c:v>16000</c:v>
                </c:pt>
                <c:pt idx="14">
                  <c:v>21000</c:v>
                </c:pt>
                <c:pt idx="15">
                  <c:v>17000</c:v>
                </c:pt>
                <c:pt idx="16">
                  <c:v>34000</c:v>
                </c:pt>
                <c:pt idx="17">
                  <c:v>14000</c:v>
                </c:pt>
                <c:pt idx="18">
                  <c:v>15000</c:v>
                </c:pt>
                <c:pt idx="19">
                  <c:v>8000</c:v>
                </c:pt>
                <c:pt idx="20">
                  <c:v>31000</c:v>
                </c:pt>
                <c:pt idx="21">
                  <c:v>15000</c:v>
                </c:pt>
                <c:pt idx="22">
                  <c:v>27000</c:v>
                </c:pt>
                <c:pt idx="23">
                  <c:v>28000</c:v>
                </c:pt>
                <c:pt idx="24">
                  <c:v>12000</c:v>
                </c:pt>
                <c:pt idx="25">
                  <c:v>1000</c:v>
                </c:pt>
                <c:pt idx="26">
                  <c:v>34000</c:v>
                </c:pt>
                <c:pt idx="27">
                  <c:v>16000</c:v>
                </c:pt>
                <c:pt idx="28">
                  <c:v>29000</c:v>
                </c:pt>
                <c:pt idx="29">
                  <c:v>31000</c:v>
                </c:pt>
                <c:pt idx="30">
                  <c:v>3000</c:v>
                </c:pt>
                <c:pt idx="31">
                  <c:v>16000</c:v>
                </c:pt>
                <c:pt idx="32">
                  <c:v>61000</c:v>
                </c:pt>
                <c:pt idx="33">
                  <c:v>50000</c:v>
                </c:pt>
                <c:pt idx="34">
                  <c:v>19000</c:v>
                </c:pt>
                <c:pt idx="35">
                  <c:v>37000</c:v>
                </c:pt>
                <c:pt idx="36">
                  <c:v>15000</c:v>
                </c:pt>
                <c:pt idx="37">
                  <c:v>28000</c:v>
                </c:pt>
                <c:pt idx="38">
                  <c:v>20000</c:v>
                </c:pt>
                <c:pt idx="39">
                  <c:v>37000</c:v>
                </c:pt>
                <c:pt idx="40">
                  <c:v>28000</c:v>
                </c:pt>
                <c:pt idx="41">
                  <c:v>16000</c:v>
                </c:pt>
                <c:pt idx="42">
                  <c:v>97000</c:v>
                </c:pt>
                <c:pt idx="43">
                  <c:v>9000</c:v>
                </c:pt>
                <c:pt idx="44">
                  <c:v>43000</c:v>
                </c:pt>
                <c:pt idx="45">
                  <c:v>11000</c:v>
                </c:pt>
                <c:pt idx="46">
                  <c:v>12000</c:v>
                </c:pt>
                <c:pt idx="47">
                  <c:v>10000</c:v>
                </c:pt>
                <c:pt idx="48">
                  <c:v>4000</c:v>
                </c:pt>
                <c:pt idx="49">
                  <c:v>89000</c:v>
                </c:pt>
                <c:pt idx="50">
                  <c:v>15000</c:v>
                </c:pt>
                <c:pt idx="51">
                  <c:v>29000</c:v>
                </c:pt>
                <c:pt idx="52">
                  <c:v>7000</c:v>
                </c:pt>
                <c:pt idx="53">
                  <c:v>8000</c:v>
                </c:pt>
                <c:pt idx="54">
                  <c:v>4000</c:v>
                </c:pt>
                <c:pt idx="55">
                  <c:v>80000</c:v>
                </c:pt>
                <c:pt idx="56">
                  <c:v>9000</c:v>
                </c:pt>
                <c:pt idx="57">
                  <c:v>9000</c:v>
                </c:pt>
                <c:pt idx="58">
                  <c:v>8000</c:v>
                </c:pt>
                <c:pt idx="59">
                  <c:v>0</c:v>
                </c:pt>
                <c:pt idx="60">
                  <c:v>2000</c:v>
                </c:pt>
                <c:pt idx="61">
                  <c:v>6000</c:v>
                </c:pt>
                <c:pt idx="62">
                  <c:v>63000</c:v>
                </c:pt>
                <c:pt idx="63">
                  <c:v>15000</c:v>
                </c:pt>
                <c:pt idx="64">
                  <c:v>6000</c:v>
                </c:pt>
                <c:pt idx="65">
                  <c:v>21000</c:v>
                </c:pt>
                <c:pt idx="66">
                  <c:v>4000</c:v>
                </c:pt>
                <c:pt idx="67">
                  <c:v>28000</c:v>
                </c:pt>
                <c:pt idx="68">
                  <c:v>91000</c:v>
                </c:pt>
                <c:pt idx="69">
                  <c:v>11000</c:v>
                </c:pt>
                <c:pt idx="70">
                  <c:v>20000</c:v>
                </c:pt>
                <c:pt idx="71">
                  <c:v>77000</c:v>
                </c:pt>
                <c:pt idx="72">
                  <c:v>19000</c:v>
                </c:pt>
                <c:pt idx="73">
                  <c:v>40000</c:v>
                </c:pt>
                <c:pt idx="74">
                  <c:v>12000</c:v>
                </c:pt>
                <c:pt idx="75">
                  <c:v>18000</c:v>
                </c:pt>
                <c:pt idx="76">
                  <c:v>31000</c:v>
                </c:pt>
                <c:pt idx="77">
                  <c:v>14000</c:v>
                </c:pt>
                <c:pt idx="78">
                  <c:v>6000</c:v>
                </c:pt>
                <c:pt idx="79">
                  <c:v>9000</c:v>
                </c:pt>
                <c:pt idx="80">
                  <c:v>19000</c:v>
                </c:pt>
                <c:pt idx="81">
                  <c:v>21000</c:v>
                </c:pt>
                <c:pt idx="82">
                  <c:v>17000</c:v>
                </c:pt>
                <c:pt idx="83">
                  <c:v>41000</c:v>
                </c:pt>
                <c:pt idx="84">
                  <c:v>7000</c:v>
                </c:pt>
                <c:pt idx="85">
                  <c:v>11000</c:v>
                </c:pt>
                <c:pt idx="86">
                  <c:v>19000</c:v>
                </c:pt>
                <c:pt idx="87">
                  <c:v>7000</c:v>
                </c:pt>
                <c:pt idx="88">
                  <c:v>63000</c:v>
                </c:pt>
                <c:pt idx="89">
                  <c:v>85000</c:v>
                </c:pt>
                <c:pt idx="90">
                  <c:v>23000</c:v>
                </c:pt>
                <c:pt idx="91">
                  <c:v>7000</c:v>
                </c:pt>
                <c:pt idx="92">
                  <c:v>20000</c:v>
                </c:pt>
                <c:pt idx="93">
                  <c:v>18000</c:v>
                </c:pt>
                <c:pt idx="94">
                  <c:v>34000</c:v>
                </c:pt>
                <c:pt idx="95">
                  <c:v>7000</c:v>
                </c:pt>
                <c:pt idx="96">
                  <c:v>19000</c:v>
                </c:pt>
                <c:pt idx="97">
                  <c:v>5000</c:v>
                </c:pt>
                <c:pt idx="98">
                  <c:v>14000</c:v>
                </c:pt>
                <c:pt idx="99">
                  <c:v>9000</c:v>
                </c:pt>
                <c:pt idx="100">
                  <c:v>20000</c:v>
                </c:pt>
                <c:pt idx="101">
                  <c:v>13000</c:v>
                </c:pt>
                <c:pt idx="102">
                  <c:v>10000</c:v>
                </c:pt>
                <c:pt idx="103">
                  <c:v>14000</c:v>
                </c:pt>
                <c:pt idx="104">
                  <c:v>8000</c:v>
                </c:pt>
                <c:pt idx="105">
                  <c:v>2000</c:v>
                </c:pt>
                <c:pt idx="106">
                  <c:v>19000</c:v>
                </c:pt>
                <c:pt idx="107">
                  <c:v>17000</c:v>
                </c:pt>
                <c:pt idx="108">
                  <c:v>17000</c:v>
                </c:pt>
                <c:pt idx="109">
                  <c:v>39000</c:v>
                </c:pt>
                <c:pt idx="110">
                  <c:v>11000</c:v>
                </c:pt>
                <c:pt idx="111">
                  <c:v>22000</c:v>
                </c:pt>
                <c:pt idx="112">
                  <c:v>5000</c:v>
                </c:pt>
                <c:pt idx="113">
                  <c:v>47000</c:v>
                </c:pt>
                <c:pt idx="114">
                  <c:v>11000</c:v>
                </c:pt>
                <c:pt idx="115">
                  <c:v>10000</c:v>
                </c:pt>
                <c:pt idx="116">
                  <c:v>13000</c:v>
                </c:pt>
                <c:pt idx="117">
                  <c:v>10000</c:v>
                </c:pt>
                <c:pt idx="118">
                  <c:v>23000</c:v>
                </c:pt>
                <c:pt idx="119">
                  <c:v>3000</c:v>
                </c:pt>
                <c:pt idx="120">
                  <c:v>36000</c:v>
                </c:pt>
                <c:pt idx="121">
                  <c:v>17000</c:v>
                </c:pt>
                <c:pt idx="122">
                  <c:v>9000</c:v>
                </c:pt>
                <c:pt idx="123">
                  <c:v>12000</c:v>
                </c:pt>
                <c:pt idx="124">
                  <c:v>53000</c:v>
                </c:pt>
                <c:pt idx="125">
                  <c:v>19000</c:v>
                </c:pt>
                <c:pt idx="126">
                  <c:v>45000</c:v>
                </c:pt>
                <c:pt idx="127">
                  <c:v>14000</c:v>
                </c:pt>
                <c:pt idx="128">
                  <c:v>11000</c:v>
                </c:pt>
                <c:pt idx="129">
                  <c:v>13000</c:v>
                </c:pt>
                <c:pt idx="130">
                  <c:v>8000</c:v>
                </c:pt>
                <c:pt idx="131">
                  <c:v>3000</c:v>
                </c:pt>
                <c:pt idx="132">
                  <c:v>10000</c:v>
                </c:pt>
                <c:pt idx="133">
                  <c:v>18000</c:v>
                </c:pt>
                <c:pt idx="134">
                  <c:v>13000</c:v>
                </c:pt>
                <c:pt idx="135">
                  <c:v>27000</c:v>
                </c:pt>
                <c:pt idx="136">
                  <c:v>24000</c:v>
                </c:pt>
                <c:pt idx="137">
                  <c:v>16000</c:v>
                </c:pt>
                <c:pt idx="138">
                  <c:v>19000</c:v>
                </c:pt>
                <c:pt idx="139">
                  <c:v>21000</c:v>
                </c:pt>
                <c:pt idx="140">
                  <c:v>41000</c:v>
                </c:pt>
                <c:pt idx="141">
                  <c:v>16000</c:v>
                </c:pt>
                <c:pt idx="142">
                  <c:v>71000</c:v>
                </c:pt>
                <c:pt idx="143">
                  <c:v>21000</c:v>
                </c:pt>
                <c:pt idx="144">
                  <c:v>15000</c:v>
                </c:pt>
                <c:pt idx="145">
                  <c:v>46000</c:v>
                </c:pt>
                <c:pt idx="146">
                  <c:v>4000</c:v>
                </c:pt>
                <c:pt idx="147">
                  <c:v>8000</c:v>
                </c:pt>
                <c:pt idx="148">
                  <c:v>6000</c:v>
                </c:pt>
                <c:pt idx="149">
                  <c:v>28000</c:v>
                </c:pt>
                <c:pt idx="150">
                  <c:v>30000</c:v>
                </c:pt>
                <c:pt idx="151">
                  <c:v>19000</c:v>
                </c:pt>
              </c:numCache>
            </c:numRef>
          </c:xVal>
          <c:yVal>
            <c:numRef>
              <c:f>Sheet1!$R$2:$R$153</c:f>
              <c:numCache>
                <c:formatCode>General</c:formatCode>
                <c:ptCount val="152"/>
                <c:pt idx="0">
                  <c:v>3.4340182066665121E-3</c:v>
                </c:pt>
                <c:pt idx="1">
                  <c:v>1.5832684653458075E-3</c:v>
                </c:pt>
                <c:pt idx="2">
                  <c:v>1.5876165905933718E-3</c:v>
                </c:pt>
                <c:pt idx="3">
                  <c:v>2.5528341497550733E-3</c:v>
                </c:pt>
                <c:pt idx="4">
                  <c:v>1.9660524069918133E-3</c:v>
                </c:pt>
                <c:pt idx="5">
                  <c:v>2.2908445668582324E-3</c:v>
                </c:pt>
                <c:pt idx="6">
                  <c:v>3.1250060902051962E-3</c:v>
                </c:pt>
                <c:pt idx="7">
                  <c:v>5.9203636285915804E-3</c:v>
                </c:pt>
                <c:pt idx="8">
                  <c:v>4.1180750294905026E-3</c:v>
                </c:pt>
                <c:pt idx="9">
                  <c:v>1.901921128648958E-3</c:v>
                </c:pt>
                <c:pt idx="10">
                  <c:v>5.2130785521639703E-3</c:v>
                </c:pt>
                <c:pt idx="11">
                  <c:v>1.611680765243451E-3</c:v>
                </c:pt>
                <c:pt idx="12">
                  <c:v>4.8092254730491245E-3</c:v>
                </c:pt>
                <c:pt idx="13">
                  <c:v>3.6408619438222417E-3</c:v>
                </c:pt>
                <c:pt idx="14">
                  <c:v>2.3165449045794806E-3</c:v>
                </c:pt>
                <c:pt idx="15">
                  <c:v>4.5310143738506396E-3</c:v>
                </c:pt>
                <c:pt idx="16">
                  <c:v>1.9701606116204005E-3</c:v>
                </c:pt>
                <c:pt idx="17">
                  <c:v>2.0994394759281786E-3</c:v>
                </c:pt>
                <c:pt idx="18">
                  <c:v>2.5867632099926719E-3</c:v>
                </c:pt>
                <c:pt idx="19">
                  <c:v>3.2906165315015733E-3</c:v>
                </c:pt>
                <c:pt idx="20">
                  <c:v>2.5680117999563453E-3</c:v>
                </c:pt>
                <c:pt idx="21">
                  <c:v>1.4864248631962958E-3</c:v>
                </c:pt>
                <c:pt idx="22">
                  <c:v>1.9996923550223041E-3</c:v>
                </c:pt>
                <c:pt idx="23">
                  <c:v>3.5864996257207959E-3</c:v>
                </c:pt>
                <c:pt idx="24">
                  <c:v>3.6283210104462744E-3</c:v>
                </c:pt>
                <c:pt idx="25">
                  <c:v>1.4062225347161188E-3</c:v>
                </c:pt>
                <c:pt idx="26">
                  <c:v>5.6338133897840684E-3</c:v>
                </c:pt>
                <c:pt idx="27">
                  <c:v>5.0056933764921121E-3</c:v>
                </c:pt>
                <c:pt idx="28">
                  <c:v>1.9938525305918105E-3</c:v>
                </c:pt>
                <c:pt idx="29">
                  <c:v>2.4833525259099786E-3</c:v>
                </c:pt>
                <c:pt idx="30">
                  <c:v>1.4386205117520414E-3</c:v>
                </c:pt>
                <c:pt idx="31">
                  <c:v>4.1408205685256804E-3</c:v>
                </c:pt>
                <c:pt idx="32">
                  <c:v>4.8353606214833591E-3</c:v>
                </c:pt>
                <c:pt idx="33">
                  <c:v>1.8990447592083057E-3</c:v>
                </c:pt>
                <c:pt idx="34">
                  <c:v>3.6835131034198654E-3</c:v>
                </c:pt>
                <c:pt idx="35">
                  <c:v>2.7361589027953851E-3</c:v>
                </c:pt>
                <c:pt idx="36">
                  <c:v>5.0451502034596241E-3</c:v>
                </c:pt>
                <c:pt idx="37">
                  <c:v>1.6460597812726775E-3</c:v>
                </c:pt>
                <c:pt idx="38">
                  <c:v>3.6785413119918538E-3</c:v>
                </c:pt>
                <c:pt idx="39">
                  <c:v>2.8839817860002778E-3</c:v>
                </c:pt>
                <c:pt idx="40">
                  <c:v>2.9788391660027593E-3</c:v>
                </c:pt>
                <c:pt idx="41">
                  <c:v>2.2611994666593355E-3</c:v>
                </c:pt>
                <c:pt idx="42">
                  <c:v>1.9676726205047376E-3</c:v>
                </c:pt>
                <c:pt idx="43">
                  <c:v>2.1860667011835092E-3</c:v>
                </c:pt>
                <c:pt idx="44">
                  <c:v>1.8941190821485207E-3</c:v>
                </c:pt>
                <c:pt idx="45">
                  <c:v>2.1842882194943285E-3</c:v>
                </c:pt>
                <c:pt idx="46">
                  <c:v>4.274980165212116E-3</c:v>
                </c:pt>
                <c:pt idx="47">
                  <c:v>3.394290886538494E-3</c:v>
                </c:pt>
                <c:pt idx="48">
                  <c:v>3.0512947385782615E-3</c:v>
                </c:pt>
                <c:pt idx="49">
                  <c:v>2.2793671622575173E-3</c:v>
                </c:pt>
                <c:pt idx="50">
                  <c:v>2.2657544874281482E-3</c:v>
                </c:pt>
                <c:pt idx="51">
                  <c:v>3.2913723745026592E-3</c:v>
                </c:pt>
                <c:pt idx="52">
                  <c:v>3.1719295175385827E-3</c:v>
                </c:pt>
                <c:pt idx="53">
                  <c:v>2.8259456871195022E-3</c:v>
                </c:pt>
                <c:pt idx="54">
                  <c:v>2.2513405457560013E-3</c:v>
                </c:pt>
                <c:pt idx="55">
                  <c:v>3.166618562652043E-3</c:v>
                </c:pt>
                <c:pt idx="56">
                  <c:v>2.3164359209179551E-3</c:v>
                </c:pt>
                <c:pt idx="57">
                  <c:v>2.0967254842745591E-3</c:v>
                </c:pt>
                <c:pt idx="58">
                  <c:v>2.5218179757452112E-3</c:v>
                </c:pt>
                <c:pt idx="59">
                  <c:v>2.2727272727272726E-3</c:v>
                </c:pt>
                <c:pt idx="60">
                  <c:v>2.6817420259006752E-3</c:v>
                </c:pt>
                <c:pt idx="61">
                  <c:v>1.729722199649412E-3</c:v>
                </c:pt>
                <c:pt idx="62">
                  <c:v>2.3778146211509304E-3</c:v>
                </c:pt>
                <c:pt idx="63">
                  <c:v>2.1871184429238162E-3</c:v>
                </c:pt>
                <c:pt idx="64">
                  <c:v>1.6230533918195696E-3</c:v>
                </c:pt>
                <c:pt idx="65">
                  <c:v>3.7009057868484965E-3</c:v>
                </c:pt>
                <c:pt idx="66">
                  <c:v>3.4298831053378798E-3</c:v>
                </c:pt>
                <c:pt idx="67">
                  <c:v>2.9822511937828001E-3</c:v>
                </c:pt>
                <c:pt idx="68">
                  <c:v>3.5792646439573592E-3</c:v>
                </c:pt>
                <c:pt idx="69">
                  <c:v>2.2314772098761025E-3</c:v>
                </c:pt>
                <c:pt idx="70">
                  <c:v>3.2298347815284834E-3</c:v>
                </c:pt>
                <c:pt idx="71">
                  <c:v>3.3440156054061585E-3</c:v>
                </c:pt>
                <c:pt idx="72">
                  <c:v>1.9483793198867363E-3</c:v>
                </c:pt>
                <c:pt idx="73">
                  <c:v>2.8769110399141065E-3</c:v>
                </c:pt>
                <c:pt idx="74">
                  <c:v>3.0890743134014491E-3</c:v>
                </c:pt>
                <c:pt idx="75">
                  <c:v>2.5753847437127247E-3</c:v>
                </c:pt>
                <c:pt idx="76">
                  <c:v>3.7316252088282951E-3</c:v>
                </c:pt>
                <c:pt idx="77">
                  <c:v>3.8471935467441851E-3</c:v>
                </c:pt>
                <c:pt idx="78">
                  <c:v>1.6258570029382957E-3</c:v>
                </c:pt>
                <c:pt idx="79">
                  <c:v>1.6233420998532611E-3</c:v>
                </c:pt>
                <c:pt idx="80">
                  <c:v>3.5777031060774045E-3</c:v>
                </c:pt>
                <c:pt idx="81">
                  <c:v>1.7267390729234443E-3</c:v>
                </c:pt>
                <c:pt idx="82">
                  <c:v>2.3271630734941042E-3</c:v>
                </c:pt>
                <c:pt idx="83">
                  <c:v>2.9103874929525958E-3</c:v>
                </c:pt>
                <c:pt idx="84">
                  <c:v>2.4828475038853721E-3</c:v>
                </c:pt>
                <c:pt idx="85">
                  <c:v>1.5778921835552695E-3</c:v>
                </c:pt>
                <c:pt idx="86">
                  <c:v>3.7086969663530506E-3</c:v>
                </c:pt>
                <c:pt idx="87">
                  <c:v>3.1364958399627066E-3</c:v>
                </c:pt>
                <c:pt idx="88">
                  <c:v>3.5425092746139133E-3</c:v>
                </c:pt>
                <c:pt idx="89">
                  <c:v>4.4597815438155259E-3</c:v>
                </c:pt>
                <c:pt idx="90">
                  <c:v>3.229547000929573E-3</c:v>
                </c:pt>
                <c:pt idx="91">
                  <c:v>7.0249926334681632E-3</c:v>
                </c:pt>
                <c:pt idx="92">
                  <c:v>6.50493167574232E-3</c:v>
                </c:pt>
                <c:pt idx="93">
                  <c:v>3.0950311096141678E-3</c:v>
                </c:pt>
                <c:pt idx="94">
                  <c:v>1.5424550195424519E-3</c:v>
                </c:pt>
                <c:pt idx="95">
                  <c:v>2.4331327168617268E-3</c:v>
                </c:pt>
                <c:pt idx="96">
                  <c:v>2.7431857478678141E-3</c:v>
                </c:pt>
                <c:pt idx="97">
                  <c:v>3.3739906262352476E-3</c:v>
                </c:pt>
                <c:pt idx="98">
                  <c:v>2.918661002007202E-3</c:v>
                </c:pt>
                <c:pt idx="99">
                  <c:v>9.9846901417826E-4</c:v>
                </c:pt>
                <c:pt idx="100">
                  <c:v>2.1647303310719746E-3</c:v>
                </c:pt>
                <c:pt idx="101">
                  <c:v>1.4990774907749078E-3</c:v>
                </c:pt>
                <c:pt idx="102">
                  <c:v>1.1512363854360639E-3</c:v>
                </c:pt>
                <c:pt idx="103">
                  <c:v>3.0950576254057099E-3</c:v>
                </c:pt>
                <c:pt idx="104">
                  <c:v>3.5657343920579942E-3</c:v>
                </c:pt>
                <c:pt idx="105">
                  <c:v>2.29387691265021E-3</c:v>
                </c:pt>
                <c:pt idx="106">
                  <c:v>6.5422641845550907E-3</c:v>
                </c:pt>
                <c:pt idx="107">
                  <c:v>2.9515573076843689E-3</c:v>
                </c:pt>
                <c:pt idx="108">
                  <c:v>2.6186733503806674E-3</c:v>
                </c:pt>
                <c:pt idx="109">
                  <c:v>2.2611530592720154E-3</c:v>
                </c:pt>
                <c:pt idx="110">
                  <c:v>3.7272767648194268E-3</c:v>
                </c:pt>
                <c:pt idx="111">
                  <c:v>6.1340975297823463E-3</c:v>
                </c:pt>
                <c:pt idx="112">
                  <c:v>2.9215744418140013E-3</c:v>
                </c:pt>
                <c:pt idx="113">
                  <c:v>3.1146981925656474E-3</c:v>
                </c:pt>
                <c:pt idx="114">
                  <c:v>4.3898122792698649E-3</c:v>
                </c:pt>
                <c:pt idx="115">
                  <c:v>1.6005667580651509E-3</c:v>
                </c:pt>
                <c:pt idx="116">
                  <c:v>5.7017525252739511E-3</c:v>
                </c:pt>
                <c:pt idx="117">
                  <c:v>1.7902159219611998E-3</c:v>
                </c:pt>
                <c:pt idx="118">
                  <c:v>3.2356099580985002E-3</c:v>
                </c:pt>
                <c:pt idx="119">
                  <c:v>3.1755845323741009E-3</c:v>
                </c:pt>
                <c:pt idx="120">
                  <c:v>4.8564267795189447E-3</c:v>
                </c:pt>
                <c:pt idx="121">
                  <c:v>5.0940232236835166E-3</c:v>
                </c:pt>
                <c:pt idx="122">
                  <c:v>2.6110480296790868E-3</c:v>
                </c:pt>
                <c:pt idx="123">
                  <c:v>4.8308176283341567E-3</c:v>
                </c:pt>
                <c:pt idx="124">
                  <c:v>3.4045788510804228E-3</c:v>
                </c:pt>
                <c:pt idx="125">
                  <c:v>2.3299391882336301E-3</c:v>
                </c:pt>
                <c:pt idx="126">
                  <c:v>1.5519249734503532E-3</c:v>
                </c:pt>
                <c:pt idx="127">
                  <c:v>1.5617711952790488E-3</c:v>
                </c:pt>
                <c:pt idx="128">
                  <c:v>3.1010265816755677E-3</c:v>
                </c:pt>
                <c:pt idx="129">
                  <c:v>2.575492979928757E-3</c:v>
                </c:pt>
                <c:pt idx="130">
                  <c:v>4.7169521610151274E-3</c:v>
                </c:pt>
                <c:pt idx="131">
                  <c:v>1.5997747517149585E-3</c:v>
                </c:pt>
                <c:pt idx="132">
                  <c:v>4.5580878265703171E-3</c:v>
                </c:pt>
                <c:pt idx="133">
                  <c:v>2.4916143383866248E-3</c:v>
                </c:pt>
                <c:pt idx="134">
                  <c:v>3.4158084544744765E-3</c:v>
                </c:pt>
                <c:pt idx="135">
                  <c:v>5.3195253346624456E-3</c:v>
                </c:pt>
                <c:pt idx="136">
                  <c:v>4.6094790198628055E-3</c:v>
                </c:pt>
                <c:pt idx="137">
                  <c:v>2.0185799066070364E-3</c:v>
                </c:pt>
                <c:pt idx="138">
                  <c:v>1.8238529155391568E-3</c:v>
                </c:pt>
                <c:pt idx="139">
                  <c:v>2.2778466756093242E-3</c:v>
                </c:pt>
                <c:pt idx="140">
                  <c:v>4.7552348560763822E-3</c:v>
                </c:pt>
                <c:pt idx="141">
                  <c:v>1.0233131731891948E-3</c:v>
                </c:pt>
                <c:pt idx="142">
                  <c:v>2.9721200031232447E-3</c:v>
                </c:pt>
                <c:pt idx="143">
                  <c:v>2.0700515096474872E-3</c:v>
                </c:pt>
                <c:pt idx="144">
                  <c:v>6.5591576181510134E-3</c:v>
                </c:pt>
                <c:pt idx="145">
                  <c:v>3.0006386198811992E-3</c:v>
                </c:pt>
                <c:pt idx="146">
                  <c:v>3.1889766538873974E-3</c:v>
                </c:pt>
                <c:pt idx="147">
                  <c:v>8.2413160351543641E-3</c:v>
                </c:pt>
                <c:pt idx="148">
                  <c:v>7.4003594460302362E-4</c:v>
                </c:pt>
                <c:pt idx="149">
                  <c:v>6.0147490656700482E-3</c:v>
                </c:pt>
                <c:pt idx="150">
                  <c:v>4.8610800611659077E-3</c:v>
                </c:pt>
                <c:pt idx="151">
                  <c:v>5.9619049560245812E-3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4-4DCD-BD24-543620ED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592096"/>
        <c:axId val="259139376"/>
      </c:scatterChart>
      <c:valAx>
        <c:axId val="18955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139376"/>
        <c:crosses val="autoZero"/>
        <c:crossBetween val="midCat"/>
      </c:valAx>
      <c:valAx>
        <c:axId val="2591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5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ratio_2008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Sheet1!$H$2:$H$153</c:f>
              <c:numCache>
                <c:formatCode>General</c:formatCode>
                <c:ptCount val="152"/>
                <c:pt idx="0">
                  <c:v>139000</c:v>
                </c:pt>
                <c:pt idx="1">
                  <c:v>220000</c:v>
                </c:pt>
                <c:pt idx="2">
                  <c:v>160000</c:v>
                </c:pt>
                <c:pt idx="3">
                  <c:v>161000</c:v>
                </c:pt>
                <c:pt idx="4">
                  <c:v>130000</c:v>
                </c:pt>
                <c:pt idx="5">
                  <c:v>199000</c:v>
                </c:pt>
                <c:pt idx="6">
                  <c:v>831000</c:v>
                </c:pt>
                <c:pt idx="7">
                  <c:v>91000</c:v>
                </c:pt>
                <c:pt idx="8">
                  <c:v>99000</c:v>
                </c:pt>
                <c:pt idx="9">
                  <c:v>201000</c:v>
                </c:pt>
                <c:pt idx="10">
                  <c:v>130000</c:v>
                </c:pt>
                <c:pt idx="11">
                  <c:v>90000</c:v>
                </c:pt>
                <c:pt idx="12">
                  <c:v>449000</c:v>
                </c:pt>
                <c:pt idx="13">
                  <c:v>239000</c:v>
                </c:pt>
                <c:pt idx="14">
                  <c:v>230000</c:v>
                </c:pt>
                <c:pt idx="15">
                  <c:v>370000</c:v>
                </c:pt>
                <c:pt idx="16">
                  <c:v>290000</c:v>
                </c:pt>
                <c:pt idx="17">
                  <c:v>349000</c:v>
                </c:pt>
                <c:pt idx="18">
                  <c:v>141000</c:v>
                </c:pt>
                <c:pt idx="19">
                  <c:v>149000</c:v>
                </c:pt>
                <c:pt idx="20">
                  <c:v>551000</c:v>
                </c:pt>
                <c:pt idx="21">
                  <c:v>180000</c:v>
                </c:pt>
                <c:pt idx="22">
                  <c:v>180000</c:v>
                </c:pt>
                <c:pt idx="23">
                  <c:v>299000</c:v>
                </c:pt>
                <c:pt idx="24">
                  <c:v>281000</c:v>
                </c:pt>
                <c:pt idx="25">
                  <c:v>50000</c:v>
                </c:pt>
                <c:pt idx="26">
                  <c:v>411000</c:v>
                </c:pt>
                <c:pt idx="27">
                  <c:v>240000</c:v>
                </c:pt>
                <c:pt idx="28">
                  <c:v>230000</c:v>
                </c:pt>
                <c:pt idx="29">
                  <c:v>340000</c:v>
                </c:pt>
                <c:pt idx="30">
                  <c:v>79000</c:v>
                </c:pt>
                <c:pt idx="31">
                  <c:v>189000</c:v>
                </c:pt>
                <c:pt idx="32">
                  <c:v>580000</c:v>
                </c:pt>
                <c:pt idx="33">
                  <c:v>580000</c:v>
                </c:pt>
                <c:pt idx="34">
                  <c:v>200000</c:v>
                </c:pt>
                <c:pt idx="35">
                  <c:v>310000</c:v>
                </c:pt>
                <c:pt idx="36">
                  <c:v>260000</c:v>
                </c:pt>
                <c:pt idx="37">
                  <c:v>411000</c:v>
                </c:pt>
                <c:pt idx="38">
                  <c:v>250000</c:v>
                </c:pt>
                <c:pt idx="39">
                  <c:v>269000</c:v>
                </c:pt>
                <c:pt idx="40">
                  <c:v>449000</c:v>
                </c:pt>
                <c:pt idx="41">
                  <c:v>249000</c:v>
                </c:pt>
                <c:pt idx="42">
                  <c:v>1070000</c:v>
                </c:pt>
                <c:pt idx="43">
                  <c:v>131000</c:v>
                </c:pt>
                <c:pt idx="44">
                  <c:v>459000</c:v>
                </c:pt>
                <c:pt idx="45">
                  <c:v>179000</c:v>
                </c:pt>
                <c:pt idx="46">
                  <c:v>169000</c:v>
                </c:pt>
                <c:pt idx="47">
                  <c:v>99000</c:v>
                </c:pt>
                <c:pt idx="48">
                  <c:v>121000</c:v>
                </c:pt>
                <c:pt idx="49">
                  <c:v>1120000</c:v>
                </c:pt>
                <c:pt idx="50">
                  <c:v>181000</c:v>
                </c:pt>
                <c:pt idx="51">
                  <c:v>191000</c:v>
                </c:pt>
                <c:pt idx="52">
                  <c:v>89000</c:v>
                </c:pt>
                <c:pt idx="53">
                  <c:v>211000</c:v>
                </c:pt>
                <c:pt idx="54">
                  <c:v>120000</c:v>
                </c:pt>
                <c:pt idx="55">
                  <c:v>890000</c:v>
                </c:pt>
                <c:pt idx="56">
                  <c:v>209000</c:v>
                </c:pt>
                <c:pt idx="57">
                  <c:v>190000</c:v>
                </c:pt>
                <c:pt idx="58">
                  <c:v>120000</c:v>
                </c:pt>
                <c:pt idx="59">
                  <c:v>2000</c:v>
                </c:pt>
                <c:pt idx="60">
                  <c:v>140000</c:v>
                </c:pt>
                <c:pt idx="61">
                  <c:v>130000</c:v>
                </c:pt>
                <c:pt idx="62">
                  <c:v>1170000</c:v>
                </c:pt>
                <c:pt idx="63">
                  <c:v>200000</c:v>
                </c:pt>
                <c:pt idx="64">
                  <c:v>139000</c:v>
                </c:pt>
                <c:pt idx="65">
                  <c:v>330000</c:v>
                </c:pt>
                <c:pt idx="66">
                  <c:v>120000</c:v>
                </c:pt>
                <c:pt idx="67">
                  <c:v>260000</c:v>
                </c:pt>
                <c:pt idx="68">
                  <c:v>800000</c:v>
                </c:pt>
                <c:pt idx="69">
                  <c:v>550000</c:v>
                </c:pt>
                <c:pt idx="70">
                  <c:v>241000</c:v>
                </c:pt>
                <c:pt idx="71">
                  <c:v>459000</c:v>
                </c:pt>
                <c:pt idx="72">
                  <c:v>180000</c:v>
                </c:pt>
                <c:pt idx="73">
                  <c:v>491000</c:v>
                </c:pt>
                <c:pt idx="74">
                  <c:v>310000</c:v>
                </c:pt>
                <c:pt idx="75">
                  <c:v>140000</c:v>
                </c:pt>
                <c:pt idx="76">
                  <c:v>439000</c:v>
                </c:pt>
                <c:pt idx="77">
                  <c:v>190000</c:v>
                </c:pt>
                <c:pt idx="78">
                  <c:v>160000</c:v>
                </c:pt>
                <c:pt idx="79">
                  <c:v>101000</c:v>
                </c:pt>
                <c:pt idx="80">
                  <c:v>210000</c:v>
                </c:pt>
                <c:pt idx="81">
                  <c:v>220000</c:v>
                </c:pt>
                <c:pt idx="82">
                  <c:v>200000</c:v>
                </c:pt>
                <c:pt idx="83">
                  <c:v>619000</c:v>
                </c:pt>
                <c:pt idx="84">
                  <c:v>110000</c:v>
                </c:pt>
                <c:pt idx="85">
                  <c:v>141000</c:v>
                </c:pt>
                <c:pt idx="86">
                  <c:v>160000</c:v>
                </c:pt>
                <c:pt idx="87">
                  <c:v>150000</c:v>
                </c:pt>
                <c:pt idx="88">
                  <c:v>489000</c:v>
                </c:pt>
                <c:pt idx="89">
                  <c:v>590000</c:v>
                </c:pt>
                <c:pt idx="90">
                  <c:v>240000</c:v>
                </c:pt>
                <c:pt idx="91">
                  <c:v>221000</c:v>
                </c:pt>
                <c:pt idx="92">
                  <c:v>529000</c:v>
                </c:pt>
                <c:pt idx="93">
                  <c:v>180000</c:v>
                </c:pt>
                <c:pt idx="94">
                  <c:v>559000</c:v>
                </c:pt>
                <c:pt idx="95">
                  <c:v>130000</c:v>
                </c:pt>
                <c:pt idx="96">
                  <c:v>209000</c:v>
                </c:pt>
                <c:pt idx="97">
                  <c:v>100000</c:v>
                </c:pt>
                <c:pt idx="98">
                  <c:v>162000</c:v>
                </c:pt>
                <c:pt idx="99">
                  <c:v>110000</c:v>
                </c:pt>
                <c:pt idx="100">
                  <c:v>200000</c:v>
                </c:pt>
                <c:pt idx="101">
                  <c:v>119000</c:v>
                </c:pt>
                <c:pt idx="102">
                  <c:v>130000</c:v>
                </c:pt>
                <c:pt idx="103">
                  <c:v>140000</c:v>
                </c:pt>
                <c:pt idx="104">
                  <c:v>210000</c:v>
                </c:pt>
                <c:pt idx="105">
                  <c:v>51000</c:v>
                </c:pt>
                <c:pt idx="106">
                  <c:v>189000</c:v>
                </c:pt>
                <c:pt idx="107">
                  <c:v>250000</c:v>
                </c:pt>
                <c:pt idx="108">
                  <c:v>220000</c:v>
                </c:pt>
                <c:pt idx="109">
                  <c:v>430000</c:v>
                </c:pt>
                <c:pt idx="110">
                  <c:v>231000</c:v>
                </c:pt>
                <c:pt idx="111">
                  <c:v>110000</c:v>
                </c:pt>
                <c:pt idx="112">
                  <c:v>149000</c:v>
                </c:pt>
                <c:pt idx="113">
                  <c:v>439000</c:v>
                </c:pt>
                <c:pt idx="114">
                  <c:v>210000</c:v>
                </c:pt>
                <c:pt idx="115">
                  <c:v>130000</c:v>
                </c:pt>
                <c:pt idx="116">
                  <c:v>191000</c:v>
                </c:pt>
                <c:pt idx="117">
                  <c:v>119000</c:v>
                </c:pt>
                <c:pt idx="118">
                  <c:v>221000</c:v>
                </c:pt>
                <c:pt idx="119">
                  <c:v>139000</c:v>
                </c:pt>
                <c:pt idx="120">
                  <c:v>561000</c:v>
                </c:pt>
                <c:pt idx="121">
                  <c:v>220000</c:v>
                </c:pt>
                <c:pt idx="122">
                  <c:v>160000</c:v>
                </c:pt>
                <c:pt idx="123">
                  <c:v>200000</c:v>
                </c:pt>
                <c:pt idx="124">
                  <c:v>559000</c:v>
                </c:pt>
                <c:pt idx="125">
                  <c:v>260000</c:v>
                </c:pt>
                <c:pt idx="126">
                  <c:v>1010000</c:v>
                </c:pt>
                <c:pt idx="127">
                  <c:v>160000</c:v>
                </c:pt>
                <c:pt idx="128">
                  <c:v>150000</c:v>
                </c:pt>
                <c:pt idx="129">
                  <c:v>171000</c:v>
                </c:pt>
                <c:pt idx="130">
                  <c:v>110000</c:v>
                </c:pt>
                <c:pt idx="131">
                  <c:v>120000</c:v>
                </c:pt>
                <c:pt idx="132">
                  <c:v>121000</c:v>
                </c:pt>
                <c:pt idx="133">
                  <c:v>210000</c:v>
                </c:pt>
                <c:pt idx="134">
                  <c:v>150000</c:v>
                </c:pt>
                <c:pt idx="135">
                  <c:v>240000</c:v>
                </c:pt>
                <c:pt idx="136">
                  <c:v>201000</c:v>
                </c:pt>
                <c:pt idx="137">
                  <c:v>180000</c:v>
                </c:pt>
                <c:pt idx="138">
                  <c:v>200000</c:v>
                </c:pt>
                <c:pt idx="139">
                  <c:v>180000</c:v>
                </c:pt>
                <c:pt idx="140">
                  <c:v>440000</c:v>
                </c:pt>
                <c:pt idx="141">
                  <c:v>141000</c:v>
                </c:pt>
                <c:pt idx="142">
                  <c:v>700000</c:v>
                </c:pt>
                <c:pt idx="143">
                  <c:v>200000</c:v>
                </c:pt>
                <c:pt idx="144">
                  <c:v>260000</c:v>
                </c:pt>
                <c:pt idx="145">
                  <c:v>380000</c:v>
                </c:pt>
                <c:pt idx="146">
                  <c:v>110000</c:v>
                </c:pt>
                <c:pt idx="147">
                  <c:v>209000</c:v>
                </c:pt>
                <c:pt idx="148">
                  <c:v>109000</c:v>
                </c:pt>
                <c:pt idx="149">
                  <c:v>201000</c:v>
                </c:pt>
                <c:pt idx="150">
                  <c:v>470000</c:v>
                </c:pt>
                <c:pt idx="151">
                  <c:v>140000</c:v>
                </c:pt>
              </c:numCache>
            </c:numRef>
          </c:xVal>
          <c:yVal>
            <c:numRef>
              <c:f>Sheet1!$R$2:$R$153</c:f>
              <c:numCache>
                <c:formatCode>General</c:formatCode>
                <c:ptCount val="152"/>
                <c:pt idx="0">
                  <c:v>3.4340182066665121E-3</c:v>
                </c:pt>
                <c:pt idx="1">
                  <c:v>1.5832684653458075E-3</c:v>
                </c:pt>
                <c:pt idx="2">
                  <c:v>1.5876165905933718E-3</c:v>
                </c:pt>
                <c:pt idx="3">
                  <c:v>2.5528341497550733E-3</c:v>
                </c:pt>
                <c:pt idx="4">
                  <c:v>1.9660524069918133E-3</c:v>
                </c:pt>
                <c:pt idx="5">
                  <c:v>2.2908445668582324E-3</c:v>
                </c:pt>
                <c:pt idx="6">
                  <c:v>3.1250060902051962E-3</c:v>
                </c:pt>
                <c:pt idx="7">
                  <c:v>5.9203636285915804E-3</c:v>
                </c:pt>
                <c:pt idx="8">
                  <c:v>4.1180750294905026E-3</c:v>
                </c:pt>
                <c:pt idx="9">
                  <c:v>1.901921128648958E-3</c:v>
                </c:pt>
                <c:pt idx="10">
                  <c:v>5.2130785521639703E-3</c:v>
                </c:pt>
                <c:pt idx="11">
                  <c:v>1.611680765243451E-3</c:v>
                </c:pt>
                <c:pt idx="12">
                  <c:v>4.8092254730491245E-3</c:v>
                </c:pt>
                <c:pt idx="13">
                  <c:v>3.6408619438222417E-3</c:v>
                </c:pt>
                <c:pt idx="14">
                  <c:v>2.3165449045794806E-3</c:v>
                </c:pt>
                <c:pt idx="15">
                  <c:v>4.5310143738506396E-3</c:v>
                </c:pt>
                <c:pt idx="16">
                  <c:v>1.9701606116204005E-3</c:v>
                </c:pt>
                <c:pt idx="17">
                  <c:v>2.0994394759281786E-3</c:v>
                </c:pt>
                <c:pt idx="18">
                  <c:v>2.5867632099926719E-3</c:v>
                </c:pt>
                <c:pt idx="19">
                  <c:v>3.2906165315015733E-3</c:v>
                </c:pt>
                <c:pt idx="20">
                  <c:v>2.5680117999563453E-3</c:v>
                </c:pt>
                <c:pt idx="21">
                  <c:v>1.4864248631962958E-3</c:v>
                </c:pt>
                <c:pt idx="22">
                  <c:v>1.9996923550223041E-3</c:v>
                </c:pt>
                <c:pt idx="23">
                  <c:v>3.5864996257207959E-3</c:v>
                </c:pt>
                <c:pt idx="24">
                  <c:v>3.6283210104462744E-3</c:v>
                </c:pt>
                <c:pt idx="25">
                  <c:v>1.4062225347161188E-3</c:v>
                </c:pt>
                <c:pt idx="26">
                  <c:v>5.6338133897840684E-3</c:v>
                </c:pt>
                <c:pt idx="27">
                  <c:v>5.0056933764921121E-3</c:v>
                </c:pt>
                <c:pt idx="28">
                  <c:v>1.9938525305918105E-3</c:v>
                </c:pt>
                <c:pt idx="29">
                  <c:v>2.4833525259099786E-3</c:v>
                </c:pt>
                <c:pt idx="30">
                  <c:v>1.4386205117520414E-3</c:v>
                </c:pt>
                <c:pt idx="31">
                  <c:v>4.1408205685256804E-3</c:v>
                </c:pt>
                <c:pt idx="32">
                  <c:v>4.8353606214833591E-3</c:v>
                </c:pt>
                <c:pt idx="33">
                  <c:v>1.8990447592083057E-3</c:v>
                </c:pt>
                <c:pt idx="34">
                  <c:v>3.6835131034198654E-3</c:v>
                </c:pt>
                <c:pt idx="35">
                  <c:v>2.7361589027953851E-3</c:v>
                </c:pt>
                <c:pt idx="36">
                  <c:v>5.0451502034596241E-3</c:v>
                </c:pt>
                <c:pt idx="37">
                  <c:v>1.6460597812726775E-3</c:v>
                </c:pt>
                <c:pt idx="38">
                  <c:v>3.6785413119918538E-3</c:v>
                </c:pt>
                <c:pt idx="39">
                  <c:v>2.8839817860002778E-3</c:v>
                </c:pt>
                <c:pt idx="40">
                  <c:v>2.9788391660027593E-3</c:v>
                </c:pt>
                <c:pt idx="41">
                  <c:v>2.2611994666593355E-3</c:v>
                </c:pt>
                <c:pt idx="42">
                  <c:v>1.9676726205047376E-3</c:v>
                </c:pt>
                <c:pt idx="43">
                  <c:v>2.1860667011835092E-3</c:v>
                </c:pt>
                <c:pt idx="44">
                  <c:v>1.8941190821485207E-3</c:v>
                </c:pt>
                <c:pt idx="45">
                  <c:v>2.1842882194943285E-3</c:v>
                </c:pt>
                <c:pt idx="46">
                  <c:v>4.274980165212116E-3</c:v>
                </c:pt>
                <c:pt idx="47">
                  <c:v>3.394290886538494E-3</c:v>
                </c:pt>
                <c:pt idx="48">
                  <c:v>3.0512947385782615E-3</c:v>
                </c:pt>
                <c:pt idx="49">
                  <c:v>2.2793671622575173E-3</c:v>
                </c:pt>
                <c:pt idx="50">
                  <c:v>2.2657544874281482E-3</c:v>
                </c:pt>
                <c:pt idx="51">
                  <c:v>3.2913723745026592E-3</c:v>
                </c:pt>
                <c:pt idx="52">
                  <c:v>3.1719295175385827E-3</c:v>
                </c:pt>
                <c:pt idx="53">
                  <c:v>2.8259456871195022E-3</c:v>
                </c:pt>
                <c:pt idx="54">
                  <c:v>2.2513405457560013E-3</c:v>
                </c:pt>
                <c:pt idx="55">
                  <c:v>3.166618562652043E-3</c:v>
                </c:pt>
                <c:pt idx="56">
                  <c:v>2.3164359209179551E-3</c:v>
                </c:pt>
                <c:pt idx="57">
                  <c:v>2.0967254842745591E-3</c:v>
                </c:pt>
                <c:pt idx="58">
                  <c:v>2.5218179757452112E-3</c:v>
                </c:pt>
                <c:pt idx="59">
                  <c:v>2.2727272727272726E-3</c:v>
                </c:pt>
                <c:pt idx="60">
                  <c:v>2.6817420259006752E-3</c:v>
                </c:pt>
                <c:pt idx="61">
                  <c:v>1.729722199649412E-3</c:v>
                </c:pt>
                <c:pt idx="62">
                  <c:v>2.3778146211509304E-3</c:v>
                </c:pt>
                <c:pt idx="63">
                  <c:v>2.1871184429238162E-3</c:v>
                </c:pt>
                <c:pt idx="64">
                  <c:v>1.6230533918195696E-3</c:v>
                </c:pt>
                <c:pt idx="65">
                  <c:v>3.7009057868484965E-3</c:v>
                </c:pt>
                <c:pt idx="66">
                  <c:v>3.4298831053378798E-3</c:v>
                </c:pt>
                <c:pt idx="67">
                  <c:v>2.9822511937828001E-3</c:v>
                </c:pt>
                <c:pt idx="68">
                  <c:v>3.5792646439573592E-3</c:v>
                </c:pt>
                <c:pt idx="69">
                  <c:v>2.2314772098761025E-3</c:v>
                </c:pt>
                <c:pt idx="70">
                  <c:v>3.2298347815284834E-3</c:v>
                </c:pt>
                <c:pt idx="71">
                  <c:v>3.3440156054061585E-3</c:v>
                </c:pt>
                <c:pt idx="72">
                  <c:v>1.9483793198867363E-3</c:v>
                </c:pt>
                <c:pt idx="73">
                  <c:v>2.8769110399141065E-3</c:v>
                </c:pt>
                <c:pt idx="74">
                  <c:v>3.0890743134014491E-3</c:v>
                </c:pt>
                <c:pt idx="75">
                  <c:v>2.5753847437127247E-3</c:v>
                </c:pt>
                <c:pt idx="76">
                  <c:v>3.7316252088282951E-3</c:v>
                </c:pt>
                <c:pt idx="77">
                  <c:v>3.8471935467441851E-3</c:v>
                </c:pt>
                <c:pt idx="78">
                  <c:v>1.6258570029382957E-3</c:v>
                </c:pt>
                <c:pt idx="79">
                  <c:v>1.6233420998532611E-3</c:v>
                </c:pt>
                <c:pt idx="80">
                  <c:v>3.5777031060774045E-3</c:v>
                </c:pt>
                <c:pt idx="81">
                  <c:v>1.7267390729234443E-3</c:v>
                </c:pt>
                <c:pt idx="82">
                  <c:v>2.3271630734941042E-3</c:v>
                </c:pt>
                <c:pt idx="83">
                  <c:v>2.9103874929525958E-3</c:v>
                </c:pt>
                <c:pt idx="84">
                  <c:v>2.4828475038853721E-3</c:v>
                </c:pt>
                <c:pt idx="85">
                  <c:v>1.5778921835552695E-3</c:v>
                </c:pt>
                <c:pt idx="86">
                  <c:v>3.7086969663530506E-3</c:v>
                </c:pt>
                <c:pt idx="87">
                  <c:v>3.1364958399627066E-3</c:v>
                </c:pt>
                <c:pt idx="88">
                  <c:v>3.5425092746139133E-3</c:v>
                </c:pt>
                <c:pt idx="89">
                  <c:v>4.4597815438155259E-3</c:v>
                </c:pt>
                <c:pt idx="90">
                  <c:v>3.229547000929573E-3</c:v>
                </c:pt>
                <c:pt idx="91">
                  <c:v>7.0249926334681632E-3</c:v>
                </c:pt>
                <c:pt idx="92">
                  <c:v>6.50493167574232E-3</c:v>
                </c:pt>
                <c:pt idx="93">
                  <c:v>3.0950311096141678E-3</c:v>
                </c:pt>
                <c:pt idx="94">
                  <c:v>1.5424550195424519E-3</c:v>
                </c:pt>
                <c:pt idx="95">
                  <c:v>2.4331327168617268E-3</c:v>
                </c:pt>
                <c:pt idx="96">
                  <c:v>2.7431857478678141E-3</c:v>
                </c:pt>
                <c:pt idx="97">
                  <c:v>3.3739906262352476E-3</c:v>
                </c:pt>
                <c:pt idx="98">
                  <c:v>2.918661002007202E-3</c:v>
                </c:pt>
                <c:pt idx="99">
                  <c:v>9.9846901417826E-4</c:v>
                </c:pt>
                <c:pt idx="100">
                  <c:v>2.1647303310719746E-3</c:v>
                </c:pt>
                <c:pt idx="101">
                  <c:v>1.4990774907749078E-3</c:v>
                </c:pt>
                <c:pt idx="102">
                  <c:v>1.1512363854360639E-3</c:v>
                </c:pt>
                <c:pt idx="103">
                  <c:v>3.0950576254057099E-3</c:v>
                </c:pt>
                <c:pt idx="104">
                  <c:v>3.5657343920579942E-3</c:v>
                </c:pt>
                <c:pt idx="105">
                  <c:v>2.29387691265021E-3</c:v>
                </c:pt>
                <c:pt idx="106">
                  <c:v>6.5422641845550907E-3</c:v>
                </c:pt>
                <c:pt idx="107">
                  <c:v>2.9515573076843689E-3</c:v>
                </c:pt>
                <c:pt idx="108">
                  <c:v>2.6186733503806674E-3</c:v>
                </c:pt>
                <c:pt idx="109">
                  <c:v>2.2611530592720154E-3</c:v>
                </c:pt>
                <c:pt idx="110">
                  <c:v>3.7272767648194268E-3</c:v>
                </c:pt>
                <c:pt idx="111">
                  <c:v>6.1340975297823463E-3</c:v>
                </c:pt>
                <c:pt idx="112">
                  <c:v>2.9215744418140013E-3</c:v>
                </c:pt>
                <c:pt idx="113">
                  <c:v>3.1146981925656474E-3</c:v>
                </c:pt>
                <c:pt idx="114">
                  <c:v>4.3898122792698649E-3</c:v>
                </c:pt>
                <c:pt idx="115">
                  <c:v>1.6005667580651509E-3</c:v>
                </c:pt>
                <c:pt idx="116">
                  <c:v>5.7017525252739511E-3</c:v>
                </c:pt>
                <c:pt idx="117">
                  <c:v>1.7902159219611998E-3</c:v>
                </c:pt>
                <c:pt idx="118">
                  <c:v>3.2356099580985002E-3</c:v>
                </c:pt>
                <c:pt idx="119">
                  <c:v>3.1755845323741009E-3</c:v>
                </c:pt>
                <c:pt idx="120">
                  <c:v>4.8564267795189447E-3</c:v>
                </c:pt>
                <c:pt idx="121">
                  <c:v>5.0940232236835166E-3</c:v>
                </c:pt>
                <c:pt idx="122">
                  <c:v>2.6110480296790868E-3</c:v>
                </c:pt>
                <c:pt idx="123">
                  <c:v>4.8308176283341567E-3</c:v>
                </c:pt>
                <c:pt idx="124">
                  <c:v>3.4045788510804228E-3</c:v>
                </c:pt>
                <c:pt idx="125">
                  <c:v>2.3299391882336301E-3</c:v>
                </c:pt>
                <c:pt idx="126">
                  <c:v>1.5519249734503532E-3</c:v>
                </c:pt>
                <c:pt idx="127">
                  <c:v>1.5617711952790488E-3</c:v>
                </c:pt>
                <c:pt idx="128">
                  <c:v>3.1010265816755677E-3</c:v>
                </c:pt>
                <c:pt idx="129">
                  <c:v>2.575492979928757E-3</c:v>
                </c:pt>
                <c:pt idx="130">
                  <c:v>4.7169521610151274E-3</c:v>
                </c:pt>
                <c:pt idx="131">
                  <c:v>1.5997747517149585E-3</c:v>
                </c:pt>
                <c:pt idx="132">
                  <c:v>4.5580878265703171E-3</c:v>
                </c:pt>
                <c:pt idx="133">
                  <c:v>2.4916143383866248E-3</c:v>
                </c:pt>
                <c:pt idx="134">
                  <c:v>3.4158084544744765E-3</c:v>
                </c:pt>
                <c:pt idx="135">
                  <c:v>5.3195253346624456E-3</c:v>
                </c:pt>
                <c:pt idx="136">
                  <c:v>4.6094790198628055E-3</c:v>
                </c:pt>
                <c:pt idx="137">
                  <c:v>2.0185799066070364E-3</c:v>
                </c:pt>
                <c:pt idx="138">
                  <c:v>1.8238529155391568E-3</c:v>
                </c:pt>
                <c:pt idx="139">
                  <c:v>2.2778466756093242E-3</c:v>
                </c:pt>
                <c:pt idx="140">
                  <c:v>4.7552348560763822E-3</c:v>
                </c:pt>
                <c:pt idx="141">
                  <c:v>1.0233131731891948E-3</c:v>
                </c:pt>
                <c:pt idx="142">
                  <c:v>2.9721200031232447E-3</c:v>
                </c:pt>
                <c:pt idx="143">
                  <c:v>2.0700515096474872E-3</c:v>
                </c:pt>
                <c:pt idx="144">
                  <c:v>6.5591576181510134E-3</c:v>
                </c:pt>
                <c:pt idx="145">
                  <c:v>3.0006386198811992E-3</c:v>
                </c:pt>
                <c:pt idx="146">
                  <c:v>3.1889766538873974E-3</c:v>
                </c:pt>
                <c:pt idx="147">
                  <c:v>8.2413160351543641E-3</c:v>
                </c:pt>
                <c:pt idx="148">
                  <c:v>7.4003594460302362E-4</c:v>
                </c:pt>
                <c:pt idx="149">
                  <c:v>6.0147490656700482E-3</c:v>
                </c:pt>
                <c:pt idx="150">
                  <c:v>4.8610800611659077E-3</c:v>
                </c:pt>
                <c:pt idx="151">
                  <c:v>5.9619049560245812E-3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2-4A4E-B8E5-E0DAF9C27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66480"/>
        <c:axId val="1576983200"/>
      </c:scatterChart>
      <c:valAx>
        <c:axId val="15644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83200"/>
        <c:crosses val="autoZero"/>
        <c:crossBetween val="midCat"/>
      </c:valAx>
      <c:valAx>
        <c:axId val="15769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4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673447069116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ln(ratio_2008)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Sheet1!$P$2:$P$153</c:f>
              <c:numCache>
                <c:formatCode>General</c:formatCode>
                <c:ptCount val="152"/>
                <c:pt idx="0">
                  <c:v>11.842229212112828</c:v>
                </c:pt>
                <c:pt idx="1">
                  <c:v>12.301382825334498</c:v>
                </c:pt>
                <c:pt idx="2">
                  <c:v>11.982929094215963</c:v>
                </c:pt>
                <c:pt idx="3">
                  <c:v>11.9891596439666</c:v>
                </c:pt>
                <c:pt idx="4">
                  <c:v>11.77528972943772</c:v>
                </c:pt>
                <c:pt idx="5">
                  <c:v>12.201060103706629</c:v>
                </c:pt>
                <c:pt idx="6">
                  <c:v>13.630385073837585</c:v>
                </c:pt>
                <c:pt idx="7">
                  <c:v>11.418614785498987</c:v>
                </c:pt>
                <c:pt idx="8">
                  <c:v>11.502875129116727</c:v>
                </c:pt>
                <c:pt idx="9">
                  <c:v>12.211060187041213</c:v>
                </c:pt>
                <c:pt idx="10">
                  <c:v>11.77528972943772</c:v>
                </c:pt>
                <c:pt idx="11">
                  <c:v>11.407564949312402</c:v>
                </c:pt>
                <c:pt idx="12">
                  <c:v>13.01477816672439</c:v>
                </c:pt>
                <c:pt idx="13">
                  <c:v>12.384218830913648</c:v>
                </c:pt>
                <c:pt idx="14">
                  <c:v>12.345834587905333</c:v>
                </c:pt>
                <c:pt idx="15">
                  <c:v>12.821258284620408</c:v>
                </c:pt>
                <c:pt idx="16">
                  <c:v>12.577636201962656</c:v>
                </c:pt>
                <c:pt idx="17">
                  <c:v>12.762827201184564</c:v>
                </c:pt>
                <c:pt idx="18">
                  <c:v>11.856515169360305</c:v>
                </c:pt>
                <c:pt idx="19">
                  <c:v>11.911701584927597</c:v>
                </c:pt>
                <c:pt idx="20">
                  <c:v>13.219490088135052</c:v>
                </c:pt>
                <c:pt idx="21">
                  <c:v>12.100712129872347</c:v>
                </c:pt>
                <c:pt idx="22">
                  <c:v>12.100712129872347</c:v>
                </c:pt>
                <c:pt idx="23">
                  <c:v>12.608198852372823</c:v>
                </c:pt>
                <c:pt idx="24">
                  <c:v>12.546109948315882</c:v>
                </c:pt>
                <c:pt idx="25">
                  <c:v>10.819778284410283</c:v>
                </c:pt>
                <c:pt idx="26">
                  <c:v>12.926348493478372</c:v>
                </c:pt>
                <c:pt idx="27">
                  <c:v>12.388394202324129</c:v>
                </c:pt>
                <c:pt idx="28">
                  <c:v>12.345834587905333</c:v>
                </c:pt>
                <c:pt idx="29">
                  <c:v>12.736700896592344</c:v>
                </c:pt>
                <c:pt idx="30">
                  <c:v>11.277203131449159</c:v>
                </c:pt>
                <c:pt idx="31">
                  <c:v>12.149502294041779</c:v>
                </c:pt>
                <c:pt idx="32">
                  <c:v>13.270783382522602</c:v>
                </c:pt>
                <c:pt idx="33">
                  <c:v>13.270783382522602</c:v>
                </c:pt>
                <c:pt idx="34">
                  <c:v>12.206072645530174</c:v>
                </c:pt>
                <c:pt idx="35">
                  <c:v>12.644327576461329</c:v>
                </c:pt>
                <c:pt idx="36">
                  <c:v>12.468436909997665</c:v>
                </c:pt>
                <c:pt idx="37">
                  <c:v>12.926348493478372</c:v>
                </c:pt>
                <c:pt idx="38">
                  <c:v>12.429216196844383</c:v>
                </c:pt>
                <c:pt idx="39">
                  <c:v>12.502466658583977</c:v>
                </c:pt>
                <c:pt idx="40">
                  <c:v>13.01477816672439</c:v>
                </c:pt>
                <c:pt idx="41">
                  <c:v>12.425208175446844</c:v>
                </c:pt>
                <c:pt idx="42">
                  <c:v>13.883169206438088</c:v>
                </c:pt>
                <c:pt idx="43">
                  <c:v>11.782952602183288</c:v>
                </c:pt>
                <c:pt idx="44">
                  <c:v>13.036805489042683</c:v>
                </c:pt>
                <c:pt idx="45">
                  <c:v>12.095141084822892</c:v>
                </c:pt>
                <c:pt idx="46">
                  <c:v>12.037653993905211</c:v>
                </c:pt>
                <c:pt idx="47">
                  <c:v>11.502875129116727</c:v>
                </c:pt>
                <c:pt idx="48">
                  <c:v>11.703545824578878</c:v>
                </c:pt>
                <c:pt idx="49">
                  <c:v>13.928839243271277</c:v>
                </c:pt>
                <c:pt idx="50">
                  <c:v>12.106252310247962</c:v>
                </c:pt>
                <c:pt idx="51">
                  <c:v>12.160028707028767</c:v>
                </c:pt>
                <c:pt idx="52">
                  <c:v>11.396391648714276</c:v>
                </c:pt>
                <c:pt idx="53">
                  <c:v>12.259613412458204</c:v>
                </c:pt>
                <c:pt idx="54">
                  <c:v>11.695247021764184</c:v>
                </c:pt>
                <c:pt idx="55">
                  <c:v>13.698976741708323</c:v>
                </c:pt>
                <c:pt idx="56">
                  <c:v>12.250089530946948</c:v>
                </c:pt>
                <c:pt idx="57">
                  <c:v>12.154779351142624</c:v>
                </c:pt>
                <c:pt idx="58">
                  <c:v>11.695247021764184</c:v>
                </c:pt>
                <c:pt idx="59">
                  <c:v>7.6009024595420822</c:v>
                </c:pt>
                <c:pt idx="60">
                  <c:v>11.849397701591441</c:v>
                </c:pt>
                <c:pt idx="61">
                  <c:v>11.77528972943772</c:v>
                </c:pt>
                <c:pt idx="62">
                  <c:v>13.972514306773938</c:v>
                </c:pt>
                <c:pt idx="63">
                  <c:v>12.206072645530174</c:v>
                </c:pt>
                <c:pt idx="64">
                  <c:v>11.842229212112828</c:v>
                </c:pt>
                <c:pt idx="65">
                  <c:v>12.706847933442663</c:v>
                </c:pt>
                <c:pt idx="66">
                  <c:v>11.695247021764184</c:v>
                </c:pt>
                <c:pt idx="67">
                  <c:v>12.468436909997665</c:v>
                </c:pt>
                <c:pt idx="68">
                  <c:v>13.592367006650065</c:v>
                </c:pt>
                <c:pt idx="69">
                  <c:v>13.217673557208654</c:v>
                </c:pt>
                <c:pt idx="70">
                  <c:v>12.392552212472792</c:v>
                </c:pt>
                <c:pt idx="71">
                  <c:v>13.036805489042683</c:v>
                </c:pt>
                <c:pt idx="72">
                  <c:v>12.100712129872347</c:v>
                </c:pt>
                <c:pt idx="73">
                  <c:v>13.104199406776658</c:v>
                </c:pt>
                <c:pt idx="74">
                  <c:v>12.644327576461329</c:v>
                </c:pt>
                <c:pt idx="75">
                  <c:v>11.849397701591441</c:v>
                </c:pt>
                <c:pt idx="76">
                  <c:v>12.992254692057308</c:v>
                </c:pt>
                <c:pt idx="77">
                  <c:v>12.154779351142624</c:v>
                </c:pt>
                <c:pt idx="78">
                  <c:v>11.982929094215963</c:v>
                </c:pt>
                <c:pt idx="79">
                  <c:v>11.522875795823397</c:v>
                </c:pt>
                <c:pt idx="80">
                  <c:v>12.254862809699606</c:v>
                </c:pt>
                <c:pt idx="81">
                  <c:v>12.301382825334498</c:v>
                </c:pt>
                <c:pt idx="82">
                  <c:v>12.206072645530174</c:v>
                </c:pt>
                <c:pt idx="83">
                  <c:v>13.335860551666734</c:v>
                </c:pt>
                <c:pt idx="84">
                  <c:v>11.608235644774552</c:v>
                </c:pt>
                <c:pt idx="85">
                  <c:v>11.856515169360305</c:v>
                </c:pt>
                <c:pt idx="86">
                  <c:v>11.982929094215963</c:v>
                </c:pt>
                <c:pt idx="87">
                  <c:v>11.918390573078392</c:v>
                </c:pt>
                <c:pt idx="88">
                  <c:v>13.100117768457009</c:v>
                </c:pt>
                <c:pt idx="89">
                  <c:v>13.287877815881902</c:v>
                </c:pt>
                <c:pt idx="90">
                  <c:v>12.388394202324129</c:v>
                </c:pt>
                <c:pt idx="91">
                  <c:v>12.30591798049989</c:v>
                </c:pt>
                <c:pt idx="92">
                  <c:v>13.178743710840436</c:v>
                </c:pt>
                <c:pt idx="93">
                  <c:v>12.100712129872347</c:v>
                </c:pt>
                <c:pt idx="94">
                  <c:v>13.233904752137237</c:v>
                </c:pt>
                <c:pt idx="95">
                  <c:v>11.77528972943772</c:v>
                </c:pt>
                <c:pt idx="96">
                  <c:v>12.250089530946948</c:v>
                </c:pt>
                <c:pt idx="97">
                  <c:v>11.512925464970229</c:v>
                </c:pt>
                <c:pt idx="98">
                  <c:v>11.99535161421452</c:v>
                </c:pt>
                <c:pt idx="99">
                  <c:v>11.608235644774552</c:v>
                </c:pt>
                <c:pt idx="100">
                  <c:v>12.206072645530174</c:v>
                </c:pt>
                <c:pt idx="101">
                  <c:v>11.686878772093667</c:v>
                </c:pt>
                <c:pt idx="102">
                  <c:v>11.77528972943772</c:v>
                </c:pt>
                <c:pt idx="103">
                  <c:v>11.849397701591441</c:v>
                </c:pt>
                <c:pt idx="104">
                  <c:v>12.254862809699606</c:v>
                </c:pt>
                <c:pt idx="105">
                  <c:v>10.839580911706463</c:v>
                </c:pt>
                <c:pt idx="106">
                  <c:v>12.149502294041779</c:v>
                </c:pt>
                <c:pt idx="107">
                  <c:v>12.429216196844383</c:v>
                </c:pt>
                <c:pt idx="108">
                  <c:v>12.301382825334498</c:v>
                </c:pt>
                <c:pt idx="109">
                  <c:v>12.971540487669746</c:v>
                </c:pt>
                <c:pt idx="110">
                  <c:v>12.35017298950393</c:v>
                </c:pt>
                <c:pt idx="111">
                  <c:v>11.608235644774552</c:v>
                </c:pt>
                <c:pt idx="112">
                  <c:v>11.911701584927597</c:v>
                </c:pt>
                <c:pt idx="113">
                  <c:v>12.992254692057308</c:v>
                </c:pt>
                <c:pt idx="114">
                  <c:v>12.254862809699606</c:v>
                </c:pt>
                <c:pt idx="115">
                  <c:v>11.77528972943772</c:v>
                </c:pt>
                <c:pt idx="116">
                  <c:v>12.160028707028767</c:v>
                </c:pt>
                <c:pt idx="117">
                  <c:v>11.686878772093667</c:v>
                </c:pt>
                <c:pt idx="118">
                  <c:v>12.30591798049989</c:v>
                </c:pt>
                <c:pt idx="119">
                  <c:v>11.842229212112828</c:v>
                </c:pt>
                <c:pt idx="120">
                  <c:v>13.237476184504834</c:v>
                </c:pt>
                <c:pt idx="121">
                  <c:v>12.301382825334498</c:v>
                </c:pt>
                <c:pt idx="122">
                  <c:v>11.982929094215963</c:v>
                </c:pt>
                <c:pt idx="123">
                  <c:v>12.206072645530174</c:v>
                </c:pt>
                <c:pt idx="124">
                  <c:v>13.233904752137237</c:v>
                </c:pt>
                <c:pt idx="125">
                  <c:v>12.468436909997665</c:v>
                </c:pt>
                <c:pt idx="126">
                  <c:v>13.825460888817442</c:v>
                </c:pt>
                <c:pt idx="127">
                  <c:v>11.982929094215963</c:v>
                </c:pt>
                <c:pt idx="128">
                  <c:v>11.918390573078392</c:v>
                </c:pt>
                <c:pt idx="129">
                  <c:v>12.049418835484797</c:v>
                </c:pt>
                <c:pt idx="130">
                  <c:v>11.608235644774552</c:v>
                </c:pt>
                <c:pt idx="131">
                  <c:v>11.695247021764184</c:v>
                </c:pt>
                <c:pt idx="132">
                  <c:v>11.703545824578878</c:v>
                </c:pt>
                <c:pt idx="133">
                  <c:v>12.254862809699606</c:v>
                </c:pt>
                <c:pt idx="134">
                  <c:v>11.918390573078392</c:v>
                </c:pt>
                <c:pt idx="135">
                  <c:v>12.388394202324129</c:v>
                </c:pt>
                <c:pt idx="136">
                  <c:v>12.211060187041213</c:v>
                </c:pt>
                <c:pt idx="137">
                  <c:v>12.100712129872347</c:v>
                </c:pt>
                <c:pt idx="138">
                  <c:v>12.206072645530174</c:v>
                </c:pt>
                <c:pt idx="139">
                  <c:v>12.100712129872347</c:v>
                </c:pt>
                <c:pt idx="140">
                  <c:v>12.994530005894443</c:v>
                </c:pt>
                <c:pt idx="141">
                  <c:v>11.856515169360305</c:v>
                </c:pt>
                <c:pt idx="142">
                  <c:v>13.458835614025542</c:v>
                </c:pt>
                <c:pt idx="143">
                  <c:v>12.206072645530174</c:v>
                </c:pt>
                <c:pt idx="144">
                  <c:v>12.468436909997665</c:v>
                </c:pt>
                <c:pt idx="145">
                  <c:v>12.847926531702569</c:v>
                </c:pt>
                <c:pt idx="146">
                  <c:v>11.608235644774552</c:v>
                </c:pt>
                <c:pt idx="147">
                  <c:v>12.250089530946948</c:v>
                </c:pt>
                <c:pt idx="148">
                  <c:v>11.59910316121128</c:v>
                </c:pt>
                <c:pt idx="149">
                  <c:v>12.211060187041213</c:v>
                </c:pt>
                <c:pt idx="150">
                  <c:v>13.060487973686241</c:v>
                </c:pt>
                <c:pt idx="151">
                  <c:v>11.849397701591441</c:v>
                </c:pt>
              </c:numCache>
            </c:numRef>
          </c:xVal>
          <c:yVal>
            <c:numRef>
              <c:f>Sheet1!$U$2:$U$153</c:f>
              <c:numCache>
                <c:formatCode>General</c:formatCode>
                <c:ptCount val="152"/>
                <c:pt idx="0">
                  <c:v>-5.6740242146378241</c:v>
                </c:pt>
                <c:pt idx="1">
                  <c:v>-6.4482639196982392</c:v>
                </c:pt>
                <c:pt idx="2">
                  <c:v>-6.4455213870007624</c:v>
                </c:pt>
                <c:pt idx="3">
                  <c:v>-5.9705511057177825</c:v>
                </c:pt>
                <c:pt idx="4">
                  <c:v>-6.2317276009533327</c:v>
                </c:pt>
                <c:pt idx="5">
                  <c:v>-6.0788347229200737</c:v>
                </c:pt>
                <c:pt idx="6">
                  <c:v>-5.7683190469300083</c:v>
                </c:pt>
                <c:pt idx="7">
                  <c:v>-5.1293574082240063</c:v>
                </c:pt>
                <c:pt idx="8">
                  <c:v>-5.4923694506565308</c:v>
                </c:pt>
                <c:pt idx="9">
                  <c:v>-6.2648907833060417</c:v>
                </c:pt>
                <c:pt idx="10">
                  <c:v>-5.2565847047956034</c:v>
                </c:pt>
                <c:pt idx="11">
                  <c:v>-6.4304776909589796</c:v>
                </c:pt>
                <c:pt idx="12">
                  <c:v>-5.3372192321443856</c:v>
                </c:pt>
                <c:pt idx="13">
                  <c:v>-5.6155348276122874</c:v>
                </c:pt>
                <c:pt idx="14">
                  <c:v>-6.0676784686291523</c:v>
                </c:pt>
                <c:pt idx="15">
                  <c:v>-5.3968094409670009</c:v>
                </c:pt>
                <c:pt idx="16">
                  <c:v>-6.2296402108142068</c:v>
                </c:pt>
                <c:pt idx="17">
                  <c:v>-6.1660848861059119</c:v>
                </c:pt>
                <c:pt idx="18">
                  <c:v>-5.9573479107008467</c:v>
                </c:pt>
                <c:pt idx="19">
                  <c:v>-5.7166803361680341</c:v>
                </c:pt>
                <c:pt idx="20">
                  <c:v>-5.9646232981664022</c:v>
                </c:pt>
                <c:pt idx="21">
                  <c:v>-6.5113814629211468</c:v>
                </c:pt>
                <c:pt idx="22">
                  <c:v>-6.214761932742932</c:v>
                </c:pt>
                <c:pt idx="23">
                  <c:v>-5.6305785867555773</c:v>
                </c:pt>
                <c:pt idx="24">
                  <c:v>-5.618985269263594</c:v>
                </c:pt>
                <c:pt idx="25">
                  <c:v>-6.5668482230708118</c:v>
                </c:pt>
                <c:pt idx="26">
                  <c:v>-5.1789687322305591</c:v>
                </c:pt>
                <c:pt idx="27">
                  <c:v>-5.2971793390486237</c:v>
                </c:pt>
                <c:pt idx="28">
                  <c:v>-6.2176865667512287</c:v>
                </c:pt>
                <c:pt idx="29">
                  <c:v>-5.9981458067342901</c:v>
                </c:pt>
                <c:pt idx="30">
                  <c:v>-6.5440706024983388</c:v>
                </c:pt>
                <c:pt idx="31">
                  <c:v>-5.4868613058270279</c:v>
                </c:pt>
                <c:pt idx="32">
                  <c:v>-5.3317995672360441</c:v>
                </c:pt>
                <c:pt idx="33">
                  <c:v>-6.2664042775464965</c:v>
                </c:pt>
                <c:pt idx="34">
                  <c:v>-5.6038883345191417</c:v>
                </c:pt>
                <c:pt idx="35">
                  <c:v>-5.9012002024012391</c:v>
                </c:pt>
                <c:pt idx="36">
                  <c:v>-5.289327852882475</c:v>
                </c:pt>
                <c:pt idx="37">
                  <c:v>-6.4093708582660787</c:v>
                </c:pt>
                <c:pt idx="38">
                  <c:v>-5.6052389879925597</c:v>
                </c:pt>
                <c:pt idx="39">
                  <c:v>-5.8485833751132619</c:v>
                </c:pt>
                <c:pt idx="40">
                  <c:v>-5.8162215959656782</c:v>
                </c:pt>
                <c:pt idx="41">
                  <c:v>-6.0918598690293724</c:v>
                </c:pt>
                <c:pt idx="42">
                  <c:v>-6.2309038455595429</c:v>
                </c:pt>
                <c:pt idx="43">
                  <c:v>-6.125651376800568</c:v>
                </c:pt>
                <c:pt idx="44">
                  <c:v>-6.2690014128322264</c:v>
                </c:pt>
                <c:pt idx="45">
                  <c:v>-6.1264652611736379</c:v>
                </c:pt>
                <c:pt idx="46">
                  <c:v>-5.4549758163206414</c:v>
                </c:pt>
                <c:pt idx="47">
                  <c:v>-5.6856604097323213</c:v>
                </c:pt>
                <c:pt idx="48">
                  <c:v>-5.7921892739874519</c:v>
                </c:pt>
                <c:pt idx="49">
                  <c:v>-6.0838574349561778</c:v>
                </c:pt>
                <c:pt idx="50">
                  <c:v>-6.0898474684826747</c:v>
                </c:pt>
                <c:pt idx="51">
                  <c:v>-5.7164506660743273</c:v>
                </c:pt>
                <c:pt idx="52">
                  <c:v>-5.7534151956523152</c:v>
                </c:pt>
                <c:pt idx="53">
                  <c:v>-5.8689122138997112</c:v>
                </c:pt>
                <c:pt idx="54">
                  <c:v>-6.0962294420692595</c:v>
                </c:pt>
                <c:pt idx="55">
                  <c:v>-5.7550909599005919</c:v>
                </c:pt>
                <c:pt idx="56">
                  <c:v>-6.0677255155156606</c:v>
                </c:pt>
                <c:pt idx="57">
                  <c:v>-6.1673784444182287</c:v>
                </c:pt>
                <c:pt idx="58">
                  <c:v>-5.9827752186098557</c:v>
                </c:pt>
                <c:pt idx="59">
                  <c:v>-6.0867747269123065</c:v>
                </c:pt>
                <c:pt idx="60">
                  <c:v>-5.9212886859597216</c:v>
                </c:pt>
                <c:pt idx="61">
                  <c:v>-6.3597944616038493</c:v>
                </c:pt>
                <c:pt idx="62">
                  <c:v>-6.0415734395340355</c:v>
                </c:pt>
                <c:pt idx="63">
                  <c:v>-6.1251703810384743</c:v>
                </c:pt>
                <c:pt idx="64">
                  <c:v>-6.4234460939978195</c:v>
                </c:pt>
                <c:pt idx="65">
                  <c:v>-5.5991776820360144</c:v>
                </c:pt>
                <c:pt idx="66">
                  <c:v>-5.6752290984614477</c:v>
                </c:pt>
                <c:pt idx="67">
                  <c:v>-5.8150768295062809</c:v>
                </c:pt>
                <c:pt idx="68">
                  <c:v>-5.6325979063841984</c:v>
                </c:pt>
                <c:pt idx="69">
                  <c:v>-6.1050914868639277</c:v>
                </c:pt>
                <c:pt idx="70">
                  <c:v>-5.7353242942854123</c:v>
                </c:pt>
                <c:pt idx="71">
                  <c:v>-5.7005829170821265</c:v>
                </c:pt>
                <c:pt idx="72">
                  <c:v>-6.2407573699833403</c:v>
                </c:pt>
                <c:pt idx="73">
                  <c:v>-5.8510381160190157</c:v>
                </c:pt>
                <c:pt idx="74">
                  <c:v>-5.7798838079050094</c:v>
                </c:pt>
                <c:pt idx="75">
                  <c:v>-5.9617563409936842</c:v>
                </c:pt>
                <c:pt idx="76">
                  <c:v>-5.5909114273990816</c:v>
                </c:pt>
                <c:pt idx="77">
                  <c:v>-5.5604113453924899</c:v>
                </c:pt>
                <c:pt idx="78">
                  <c:v>-6.4217202157962134</c:v>
                </c:pt>
                <c:pt idx="79">
                  <c:v>-6.4232682302500459</c:v>
                </c:pt>
                <c:pt idx="80">
                  <c:v>-5.6330342749579501</c:v>
                </c:pt>
                <c:pt idx="81">
                  <c:v>-6.3615205781325193</c:v>
                </c:pt>
                <c:pt idx="82">
                  <c:v>-6.0631053182630268</c:v>
                </c:pt>
                <c:pt idx="83">
                  <c:v>-5.8394690475733819</c:v>
                </c:pt>
                <c:pt idx="84">
                  <c:v>-5.9983491904173141</c:v>
                </c:pt>
                <c:pt idx="85">
                  <c:v>-6.4516653836358717</c:v>
                </c:pt>
                <c:pt idx="86">
                  <c:v>-5.5970746860629523</c:v>
                </c:pt>
                <c:pt idx="87">
                  <c:v>-5.7646490767593912</c:v>
                </c:pt>
                <c:pt idx="88">
                  <c:v>-5.6429199683043727</c:v>
                </c:pt>
                <c:pt idx="89">
                  <c:v>-5.4126554953570638</c:v>
                </c:pt>
                <c:pt idx="90">
                  <c:v>-5.7354133989733818</c:v>
                </c:pt>
                <c:pt idx="91">
                  <c:v>-4.9582811123795087</c:v>
                </c:pt>
                <c:pt idx="92">
                  <c:v>-5.0351946704175914</c:v>
                </c:pt>
                <c:pt idx="93">
                  <c:v>-5.7779573213244735</c:v>
                </c:pt>
                <c:pt idx="94">
                  <c:v>-6.4743799633603505</c:v>
                </c:pt>
                <c:pt idx="95">
                  <c:v>-6.0185756680200049</c:v>
                </c:pt>
                <c:pt idx="96">
                  <c:v>-5.8986353522694897</c:v>
                </c:pt>
                <c:pt idx="97">
                  <c:v>-5.6916590730971794</c:v>
                </c:pt>
                <c:pt idx="98">
                  <c:v>-5.8366303288296129</c:v>
                </c:pt>
                <c:pt idx="99">
                  <c:v>-6.9092874379602138</c:v>
                </c:pt>
                <c:pt idx="100">
                  <c:v>-6.135459483682042</c:v>
                </c:pt>
                <c:pt idx="101">
                  <c:v>-6.5029053662178908</c:v>
                </c:pt>
                <c:pt idx="102">
                  <c:v>-6.766918796361697</c:v>
                </c:pt>
                <c:pt idx="103">
                  <c:v>-5.7779487541479178</c:v>
                </c:pt>
                <c:pt idx="104">
                  <c:v>-5.6363852457538055</c:v>
                </c:pt>
                <c:pt idx="105">
                  <c:v>-6.0775119179262695</c:v>
                </c:pt>
                <c:pt idx="106">
                  <c:v>-5.0294719678388935</c:v>
                </c:pt>
                <c:pt idx="107">
                  <c:v>-5.8254223470111191</c:v>
                </c:pt>
                <c:pt idx="108">
                  <c:v>-5.9450874442665631</c:v>
                </c:pt>
                <c:pt idx="109">
                  <c:v>-6.091880392589645</c:v>
                </c:pt>
                <c:pt idx="110">
                  <c:v>-5.5920774018325501</c:v>
                </c:pt>
                <c:pt idx="111">
                  <c:v>-5.0938923135497776</c:v>
                </c:pt>
                <c:pt idx="112">
                  <c:v>-5.8356326156118827</c:v>
                </c:pt>
                <c:pt idx="113">
                  <c:v>-5.7716230198586498</c:v>
                </c:pt>
                <c:pt idx="114">
                  <c:v>-5.4284688137956971</c:v>
                </c:pt>
                <c:pt idx="115">
                  <c:v>-6.4373974886681173</c:v>
                </c:pt>
                <c:pt idx="116">
                  <c:v>-5.1669816908235715</c:v>
                </c:pt>
                <c:pt idx="117">
                  <c:v>-6.3254190396103338</c:v>
                </c:pt>
                <c:pt idx="118">
                  <c:v>-5.7335378191584736</c:v>
                </c:pt>
                <c:pt idx="119">
                  <c:v>-5.7522635588979139</c:v>
                </c:pt>
                <c:pt idx="120">
                  <c:v>-5.3274523420359268</c:v>
                </c:pt>
                <c:pt idx="121">
                  <c:v>-5.2796873434082681</c:v>
                </c:pt>
                <c:pt idx="122">
                  <c:v>-5.94800359430638</c:v>
                </c:pt>
                <c:pt idx="123">
                  <c:v>-5.3327395444155021</c:v>
                </c:pt>
                <c:pt idx="124">
                  <c:v>-5.6826340324692719</c:v>
                </c:pt>
                <c:pt idx="125">
                  <c:v>-6.0619131112156701</c:v>
                </c:pt>
                <c:pt idx="126">
                  <c:v>-6.4682592002386139</c:v>
                </c:pt>
                <c:pt idx="127">
                  <c:v>-6.4619347201897792</c:v>
                </c:pt>
                <c:pt idx="128">
                  <c:v>-5.7760220669316613</c:v>
                </c:pt>
                <c:pt idx="129">
                  <c:v>-5.9617143146743441</c:v>
                </c:pt>
                <c:pt idx="130">
                  <c:v>-5.3565924165556664</c:v>
                </c:pt>
                <c:pt idx="131">
                  <c:v>-6.4378924398250117</c:v>
                </c:pt>
                <c:pt idx="132">
                  <c:v>-5.3908520796803252</c:v>
                </c:pt>
                <c:pt idx="133">
                  <c:v>-5.994824449910432</c:v>
                </c:pt>
                <c:pt idx="134">
                  <c:v>-5.6793410776740787</c:v>
                </c:pt>
                <c:pt idx="135">
                  <c:v>-5.2363712024169864</c:v>
                </c:pt>
                <c:pt idx="136">
                  <c:v>-5.379640439235537</c:v>
                </c:pt>
                <c:pt idx="137">
                  <c:v>-6.2053610313321945</c:v>
                </c:pt>
                <c:pt idx="138">
                  <c:v>-6.3068040289919987</c:v>
                </c:pt>
                <c:pt idx="139">
                  <c:v>-6.0845247228029669</c:v>
                </c:pt>
                <c:pt idx="140">
                  <c:v>-5.348509192810937</c:v>
                </c:pt>
                <c:pt idx="141">
                  <c:v>-6.8847097067117824</c:v>
                </c:pt>
                <c:pt idx="142">
                  <c:v>-5.8184797750402941</c:v>
                </c:pt>
                <c:pt idx="143">
                  <c:v>-6.1801817881267835</c:v>
                </c:pt>
                <c:pt idx="144">
                  <c:v>-5.0268930961388723</c:v>
                </c:pt>
                <c:pt idx="145">
                  <c:v>-5.8089301396745991</c:v>
                </c:pt>
                <c:pt idx="146">
                  <c:v>-5.7480552118065402</c:v>
                </c:pt>
                <c:pt idx="147">
                  <c:v>-4.7985952348093504</c:v>
                </c:pt>
                <c:pt idx="148">
                  <c:v>-7.2088117991578571</c:v>
                </c:pt>
                <c:pt idx="149">
                  <c:v>-5.1135406485188115</c:v>
                </c:pt>
                <c:pt idx="150">
                  <c:v>-5.3264946309524319</c:v>
                </c:pt>
                <c:pt idx="151">
                  <c:v>-5.1223652254795287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C-41CA-8CEF-3617F268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440208"/>
        <c:axId val="1576949504"/>
      </c:scatterChart>
      <c:valAx>
        <c:axId val="15844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49504"/>
        <c:crosses val="autoZero"/>
        <c:crossBetween val="midCat"/>
      </c:valAx>
      <c:valAx>
        <c:axId val="15769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4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ln(ratio_2008)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Sheet1!$H$2:$H$153</c:f>
              <c:numCache>
                <c:formatCode>General</c:formatCode>
                <c:ptCount val="152"/>
                <c:pt idx="0">
                  <c:v>139000</c:v>
                </c:pt>
                <c:pt idx="1">
                  <c:v>220000</c:v>
                </c:pt>
                <c:pt idx="2">
                  <c:v>160000</c:v>
                </c:pt>
                <c:pt idx="3">
                  <c:v>161000</c:v>
                </c:pt>
                <c:pt idx="4">
                  <c:v>130000</c:v>
                </c:pt>
                <c:pt idx="5">
                  <c:v>199000</c:v>
                </c:pt>
                <c:pt idx="6">
                  <c:v>831000</c:v>
                </c:pt>
                <c:pt idx="7">
                  <c:v>91000</c:v>
                </c:pt>
                <c:pt idx="8">
                  <c:v>99000</c:v>
                </c:pt>
                <c:pt idx="9">
                  <c:v>201000</c:v>
                </c:pt>
                <c:pt idx="10">
                  <c:v>130000</c:v>
                </c:pt>
                <c:pt idx="11">
                  <c:v>90000</c:v>
                </c:pt>
                <c:pt idx="12">
                  <c:v>449000</c:v>
                </c:pt>
                <c:pt idx="13">
                  <c:v>239000</c:v>
                </c:pt>
                <c:pt idx="14">
                  <c:v>230000</c:v>
                </c:pt>
                <c:pt idx="15">
                  <c:v>370000</c:v>
                </c:pt>
                <c:pt idx="16">
                  <c:v>290000</c:v>
                </c:pt>
                <c:pt idx="17">
                  <c:v>349000</c:v>
                </c:pt>
                <c:pt idx="18">
                  <c:v>141000</c:v>
                </c:pt>
                <c:pt idx="19">
                  <c:v>149000</c:v>
                </c:pt>
                <c:pt idx="20">
                  <c:v>551000</c:v>
                </c:pt>
                <c:pt idx="21">
                  <c:v>180000</c:v>
                </c:pt>
                <c:pt idx="22">
                  <c:v>180000</c:v>
                </c:pt>
                <c:pt idx="23">
                  <c:v>299000</c:v>
                </c:pt>
                <c:pt idx="24">
                  <c:v>281000</c:v>
                </c:pt>
                <c:pt idx="25">
                  <c:v>50000</c:v>
                </c:pt>
                <c:pt idx="26">
                  <c:v>411000</c:v>
                </c:pt>
                <c:pt idx="27">
                  <c:v>240000</c:v>
                </c:pt>
                <c:pt idx="28">
                  <c:v>230000</c:v>
                </c:pt>
                <c:pt idx="29">
                  <c:v>340000</c:v>
                </c:pt>
                <c:pt idx="30">
                  <c:v>79000</c:v>
                </c:pt>
                <c:pt idx="31">
                  <c:v>189000</c:v>
                </c:pt>
                <c:pt idx="32">
                  <c:v>580000</c:v>
                </c:pt>
                <c:pt idx="33">
                  <c:v>580000</c:v>
                </c:pt>
                <c:pt idx="34">
                  <c:v>200000</c:v>
                </c:pt>
                <c:pt idx="35">
                  <c:v>310000</c:v>
                </c:pt>
                <c:pt idx="36">
                  <c:v>260000</c:v>
                </c:pt>
                <c:pt idx="37">
                  <c:v>411000</c:v>
                </c:pt>
                <c:pt idx="38">
                  <c:v>250000</c:v>
                </c:pt>
                <c:pt idx="39">
                  <c:v>269000</c:v>
                </c:pt>
                <c:pt idx="40">
                  <c:v>449000</c:v>
                </c:pt>
                <c:pt idx="41">
                  <c:v>249000</c:v>
                </c:pt>
                <c:pt idx="42">
                  <c:v>1070000</c:v>
                </c:pt>
                <c:pt idx="43">
                  <c:v>131000</c:v>
                </c:pt>
                <c:pt idx="44">
                  <c:v>459000</c:v>
                </c:pt>
                <c:pt idx="45">
                  <c:v>179000</c:v>
                </c:pt>
                <c:pt idx="46">
                  <c:v>169000</c:v>
                </c:pt>
                <c:pt idx="47">
                  <c:v>99000</c:v>
                </c:pt>
                <c:pt idx="48">
                  <c:v>121000</c:v>
                </c:pt>
                <c:pt idx="49">
                  <c:v>1120000</c:v>
                </c:pt>
                <c:pt idx="50">
                  <c:v>181000</c:v>
                </c:pt>
                <c:pt idx="51">
                  <c:v>191000</c:v>
                </c:pt>
                <c:pt idx="52">
                  <c:v>89000</c:v>
                </c:pt>
                <c:pt idx="53">
                  <c:v>211000</c:v>
                </c:pt>
                <c:pt idx="54">
                  <c:v>120000</c:v>
                </c:pt>
                <c:pt idx="55">
                  <c:v>890000</c:v>
                </c:pt>
                <c:pt idx="56">
                  <c:v>209000</c:v>
                </c:pt>
                <c:pt idx="57">
                  <c:v>190000</c:v>
                </c:pt>
                <c:pt idx="58">
                  <c:v>120000</c:v>
                </c:pt>
                <c:pt idx="59">
                  <c:v>2000</c:v>
                </c:pt>
                <c:pt idx="60">
                  <c:v>140000</c:v>
                </c:pt>
                <c:pt idx="61">
                  <c:v>130000</c:v>
                </c:pt>
                <c:pt idx="62">
                  <c:v>1170000</c:v>
                </c:pt>
                <c:pt idx="63">
                  <c:v>200000</c:v>
                </c:pt>
                <c:pt idx="64">
                  <c:v>139000</c:v>
                </c:pt>
                <c:pt idx="65">
                  <c:v>330000</c:v>
                </c:pt>
                <c:pt idx="66">
                  <c:v>120000</c:v>
                </c:pt>
                <c:pt idx="67">
                  <c:v>260000</c:v>
                </c:pt>
                <c:pt idx="68">
                  <c:v>800000</c:v>
                </c:pt>
                <c:pt idx="69">
                  <c:v>550000</c:v>
                </c:pt>
                <c:pt idx="70">
                  <c:v>241000</c:v>
                </c:pt>
                <c:pt idx="71">
                  <c:v>459000</c:v>
                </c:pt>
                <c:pt idx="72">
                  <c:v>180000</c:v>
                </c:pt>
                <c:pt idx="73">
                  <c:v>491000</c:v>
                </c:pt>
                <c:pt idx="74">
                  <c:v>310000</c:v>
                </c:pt>
                <c:pt idx="75">
                  <c:v>140000</c:v>
                </c:pt>
                <c:pt idx="76">
                  <c:v>439000</c:v>
                </c:pt>
                <c:pt idx="77">
                  <c:v>190000</c:v>
                </c:pt>
                <c:pt idx="78">
                  <c:v>160000</c:v>
                </c:pt>
                <c:pt idx="79">
                  <c:v>101000</c:v>
                </c:pt>
                <c:pt idx="80">
                  <c:v>210000</c:v>
                </c:pt>
                <c:pt idx="81">
                  <c:v>220000</c:v>
                </c:pt>
                <c:pt idx="82">
                  <c:v>200000</c:v>
                </c:pt>
                <c:pt idx="83">
                  <c:v>619000</c:v>
                </c:pt>
                <c:pt idx="84">
                  <c:v>110000</c:v>
                </c:pt>
                <c:pt idx="85">
                  <c:v>141000</c:v>
                </c:pt>
                <c:pt idx="86">
                  <c:v>160000</c:v>
                </c:pt>
                <c:pt idx="87">
                  <c:v>150000</c:v>
                </c:pt>
                <c:pt idx="88">
                  <c:v>489000</c:v>
                </c:pt>
                <c:pt idx="89">
                  <c:v>590000</c:v>
                </c:pt>
                <c:pt idx="90">
                  <c:v>240000</c:v>
                </c:pt>
                <c:pt idx="91">
                  <c:v>221000</c:v>
                </c:pt>
                <c:pt idx="92">
                  <c:v>529000</c:v>
                </c:pt>
                <c:pt idx="93">
                  <c:v>180000</c:v>
                </c:pt>
                <c:pt idx="94">
                  <c:v>559000</c:v>
                </c:pt>
                <c:pt idx="95">
                  <c:v>130000</c:v>
                </c:pt>
                <c:pt idx="96">
                  <c:v>209000</c:v>
                </c:pt>
                <c:pt idx="97">
                  <c:v>100000</c:v>
                </c:pt>
                <c:pt idx="98">
                  <c:v>162000</c:v>
                </c:pt>
                <c:pt idx="99">
                  <c:v>110000</c:v>
                </c:pt>
                <c:pt idx="100">
                  <c:v>200000</c:v>
                </c:pt>
                <c:pt idx="101">
                  <c:v>119000</c:v>
                </c:pt>
                <c:pt idx="102">
                  <c:v>130000</c:v>
                </c:pt>
                <c:pt idx="103">
                  <c:v>140000</c:v>
                </c:pt>
                <c:pt idx="104">
                  <c:v>210000</c:v>
                </c:pt>
                <c:pt idx="105">
                  <c:v>51000</c:v>
                </c:pt>
                <c:pt idx="106">
                  <c:v>189000</c:v>
                </c:pt>
                <c:pt idx="107">
                  <c:v>250000</c:v>
                </c:pt>
                <c:pt idx="108">
                  <c:v>220000</c:v>
                </c:pt>
                <c:pt idx="109">
                  <c:v>430000</c:v>
                </c:pt>
                <c:pt idx="110">
                  <c:v>231000</c:v>
                </c:pt>
                <c:pt idx="111">
                  <c:v>110000</c:v>
                </c:pt>
                <c:pt idx="112">
                  <c:v>149000</c:v>
                </c:pt>
                <c:pt idx="113">
                  <c:v>439000</c:v>
                </c:pt>
                <c:pt idx="114">
                  <c:v>210000</c:v>
                </c:pt>
                <c:pt idx="115">
                  <c:v>130000</c:v>
                </c:pt>
                <c:pt idx="116">
                  <c:v>191000</c:v>
                </c:pt>
                <c:pt idx="117">
                  <c:v>119000</c:v>
                </c:pt>
                <c:pt idx="118">
                  <c:v>221000</c:v>
                </c:pt>
                <c:pt idx="119">
                  <c:v>139000</c:v>
                </c:pt>
                <c:pt idx="120">
                  <c:v>561000</c:v>
                </c:pt>
                <c:pt idx="121">
                  <c:v>220000</c:v>
                </c:pt>
                <c:pt idx="122">
                  <c:v>160000</c:v>
                </c:pt>
                <c:pt idx="123">
                  <c:v>200000</c:v>
                </c:pt>
                <c:pt idx="124">
                  <c:v>559000</c:v>
                </c:pt>
                <c:pt idx="125">
                  <c:v>260000</c:v>
                </c:pt>
                <c:pt idx="126">
                  <c:v>1010000</c:v>
                </c:pt>
                <c:pt idx="127">
                  <c:v>160000</c:v>
                </c:pt>
                <c:pt idx="128">
                  <c:v>150000</c:v>
                </c:pt>
                <c:pt idx="129">
                  <c:v>171000</c:v>
                </c:pt>
                <c:pt idx="130">
                  <c:v>110000</c:v>
                </c:pt>
                <c:pt idx="131">
                  <c:v>120000</c:v>
                </c:pt>
                <c:pt idx="132">
                  <c:v>121000</c:v>
                </c:pt>
                <c:pt idx="133">
                  <c:v>210000</c:v>
                </c:pt>
                <c:pt idx="134">
                  <c:v>150000</c:v>
                </c:pt>
                <c:pt idx="135">
                  <c:v>240000</c:v>
                </c:pt>
                <c:pt idx="136">
                  <c:v>201000</c:v>
                </c:pt>
                <c:pt idx="137">
                  <c:v>180000</c:v>
                </c:pt>
                <c:pt idx="138">
                  <c:v>200000</c:v>
                </c:pt>
                <c:pt idx="139">
                  <c:v>180000</c:v>
                </c:pt>
                <c:pt idx="140">
                  <c:v>440000</c:v>
                </c:pt>
                <c:pt idx="141">
                  <c:v>141000</c:v>
                </c:pt>
                <c:pt idx="142">
                  <c:v>700000</c:v>
                </c:pt>
                <c:pt idx="143">
                  <c:v>200000</c:v>
                </c:pt>
                <c:pt idx="144">
                  <c:v>260000</c:v>
                </c:pt>
                <c:pt idx="145">
                  <c:v>380000</c:v>
                </c:pt>
                <c:pt idx="146">
                  <c:v>110000</c:v>
                </c:pt>
                <c:pt idx="147">
                  <c:v>209000</c:v>
                </c:pt>
                <c:pt idx="148">
                  <c:v>109000</c:v>
                </c:pt>
                <c:pt idx="149">
                  <c:v>201000</c:v>
                </c:pt>
                <c:pt idx="150">
                  <c:v>470000</c:v>
                </c:pt>
                <c:pt idx="151">
                  <c:v>140000</c:v>
                </c:pt>
              </c:numCache>
            </c:numRef>
          </c:xVal>
          <c:yVal>
            <c:numRef>
              <c:f>Sheet1!$U$2:$U$153</c:f>
              <c:numCache>
                <c:formatCode>General</c:formatCode>
                <c:ptCount val="152"/>
                <c:pt idx="0">
                  <c:v>-5.6740242146378241</c:v>
                </c:pt>
                <c:pt idx="1">
                  <c:v>-6.4482639196982392</c:v>
                </c:pt>
                <c:pt idx="2">
                  <c:v>-6.4455213870007624</c:v>
                </c:pt>
                <c:pt idx="3">
                  <c:v>-5.9705511057177825</c:v>
                </c:pt>
                <c:pt idx="4">
                  <c:v>-6.2317276009533327</c:v>
                </c:pt>
                <c:pt idx="5">
                  <c:v>-6.0788347229200737</c:v>
                </c:pt>
                <c:pt idx="6">
                  <c:v>-5.7683190469300083</c:v>
                </c:pt>
                <c:pt idx="7">
                  <c:v>-5.1293574082240063</c:v>
                </c:pt>
                <c:pt idx="8">
                  <c:v>-5.4923694506565308</c:v>
                </c:pt>
                <c:pt idx="9">
                  <c:v>-6.2648907833060417</c:v>
                </c:pt>
                <c:pt idx="10">
                  <c:v>-5.2565847047956034</c:v>
                </c:pt>
                <c:pt idx="11">
                  <c:v>-6.4304776909589796</c:v>
                </c:pt>
                <c:pt idx="12">
                  <c:v>-5.3372192321443856</c:v>
                </c:pt>
                <c:pt idx="13">
                  <c:v>-5.6155348276122874</c:v>
                </c:pt>
                <c:pt idx="14">
                  <c:v>-6.0676784686291523</c:v>
                </c:pt>
                <c:pt idx="15">
                  <c:v>-5.3968094409670009</c:v>
                </c:pt>
                <c:pt idx="16">
                  <c:v>-6.2296402108142068</c:v>
                </c:pt>
                <c:pt idx="17">
                  <c:v>-6.1660848861059119</c:v>
                </c:pt>
                <c:pt idx="18">
                  <c:v>-5.9573479107008467</c:v>
                </c:pt>
                <c:pt idx="19">
                  <c:v>-5.7166803361680341</c:v>
                </c:pt>
                <c:pt idx="20">
                  <c:v>-5.9646232981664022</c:v>
                </c:pt>
                <c:pt idx="21">
                  <c:v>-6.5113814629211468</c:v>
                </c:pt>
                <c:pt idx="22">
                  <c:v>-6.214761932742932</c:v>
                </c:pt>
                <c:pt idx="23">
                  <c:v>-5.6305785867555773</c:v>
                </c:pt>
                <c:pt idx="24">
                  <c:v>-5.618985269263594</c:v>
                </c:pt>
                <c:pt idx="25">
                  <c:v>-6.5668482230708118</c:v>
                </c:pt>
                <c:pt idx="26">
                  <c:v>-5.1789687322305591</c:v>
                </c:pt>
                <c:pt idx="27">
                  <c:v>-5.2971793390486237</c:v>
                </c:pt>
                <c:pt idx="28">
                  <c:v>-6.2176865667512287</c:v>
                </c:pt>
                <c:pt idx="29">
                  <c:v>-5.9981458067342901</c:v>
                </c:pt>
                <c:pt idx="30">
                  <c:v>-6.5440706024983388</c:v>
                </c:pt>
                <c:pt idx="31">
                  <c:v>-5.4868613058270279</c:v>
                </c:pt>
                <c:pt idx="32">
                  <c:v>-5.3317995672360441</c:v>
                </c:pt>
                <c:pt idx="33">
                  <c:v>-6.2664042775464965</c:v>
                </c:pt>
                <c:pt idx="34">
                  <c:v>-5.6038883345191417</c:v>
                </c:pt>
                <c:pt idx="35">
                  <c:v>-5.9012002024012391</c:v>
                </c:pt>
                <c:pt idx="36">
                  <c:v>-5.289327852882475</c:v>
                </c:pt>
                <c:pt idx="37">
                  <c:v>-6.4093708582660787</c:v>
                </c:pt>
                <c:pt idx="38">
                  <c:v>-5.6052389879925597</c:v>
                </c:pt>
                <c:pt idx="39">
                  <c:v>-5.8485833751132619</c:v>
                </c:pt>
                <c:pt idx="40">
                  <c:v>-5.8162215959656782</c:v>
                </c:pt>
                <c:pt idx="41">
                  <c:v>-6.0918598690293724</c:v>
                </c:pt>
                <c:pt idx="42">
                  <c:v>-6.2309038455595429</c:v>
                </c:pt>
                <c:pt idx="43">
                  <c:v>-6.125651376800568</c:v>
                </c:pt>
                <c:pt idx="44">
                  <c:v>-6.2690014128322264</c:v>
                </c:pt>
                <c:pt idx="45">
                  <c:v>-6.1264652611736379</c:v>
                </c:pt>
                <c:pt idx="46">
                  <c:v>-5.4549758163206414</c:v>
                </c:pt>
                <c:pt idx="47">
                  <c:v>-5.6856604097323213</c:v>
                </c:pt>
                <c:pt idx="48">
                  <c:v>-5.7921892739874519</c:v>
                </c:pt>
                <c:pt idx="49">
                  <c:v>-6.0838574349561778</c:v>
                </c:pt>
                <c:pt idx="50">
                  <c:v>-6.0898474684826747</c:v>
                </c:pt>
                <c:pt idx="51">
                  <c:v>-5.7164506660743273</c:v>
                </c:pt>
                <c:pt idx="52">
                  <c:v>-5.7534151956523152</c:v>
                </c:pt>
                <c:pt idx="53">
                  <c:v>-5.8689122138997112</c:v>
                </c:pt>
                <c:pt idx="54">
                  <c:v>-6.0962294420692595</c:v>
                </c:pt>
                <c:pt idx="55">
                  <c:v>-5.7550909599005919</c:v>
                </c:pt>
                <c:pt idx="56">
                  <c:v>-6.0677255155156606</c:v>
                </c:pt>
                <c:pt idx="57">
                  <c:v>-6.1673784444182287</c:v>
                </c:pt>
                <c:pt idx="58">
                  <c:v>-5.9827752186098557</c:v>
                </c:pt>
                <c:pt idx="59">
                  <c:v>-6.0867747269123065</c:v>
                </c:pt>
                <c:pt idx="60">
                  <c:v>-5.9212886859597216</c:v>
                </c:pt>
                <c:pt idx="61">
                  <c:v>-6.3597944616038493</c:v>
                </c:pt>
                <c:pt idx="62">
                  <c:v>-6.0415734395340355</c:v>
                </c:pt>
                <c:pt idx="63">
                  <c:v>-6.1251703810384743</c:v>
                </c:pt>
                <c:pt idx="64">
                  <c:v>-6.4234460939978195</c:v>
                </c:pt>
                <c:pt idx="65">
                  <c:v>-5.5991776820360144</c:v>
                </c:pt>
                <c:pt idx="66">
                  <c:v>-5.6752290984614477</c:v>
                </c:pt>
                <c:pt idx="67">
                  <c:v>-5.8150768295062809</c:v>
                </c:pt>
                <c:pt idx="68">
                  <c:v>-5.6325979063841984</c:v>
                </c:pt>
                <c:pt idx="69">
                  <c:v>-6.1050914868639277</c:v>
                </c:pt>
                <c:pt idx="70">
                  <c:v>-5.7353242942854123</c:v>
                </c:pt>
                <c:pt idx="71">
                  <c:v>-5.7005829170821265</c:v>
                </c:pt>
                <c:pt idx="72">
                  <c:v>-6.2407573699833403</c:v>
                </c:pt>
                <c:pt idx="73">
                  <c:v>-5.8510381160190157</c:v>
                </c:pt>
                <c:pt idx="74">
                  <c:v>-5.7798838079050094</c:v>
                </c:pt>
                <c:pt idx="75">
                  <c:v>-5.9617563409936842</c:v>
                </c:pt>
                <c:pt idx="76">
                  <c:v>-5.5909114273990816</c:v>
                </c:pt>
                <c:pt idx="77">
                  <c:v>-5.5604113453924899</c:v>
                </c:pt>
                <c:pt idx="78">
                  <c:v>-6.4217202157962134</c:v>
                </c:pt>
                <c:pt idx="79">
                  <c:v>-6.4232682302500459</c:v>
                </c:pt>
                <c:pt idx="80">
                  <c:v>-5.6330342749579501</c:v>
                </c:pt>
                <c:pt idx="81">
                  <c:v>-6.3615205781325193</c:v>
                </c:pt>
                <c:pt idx="82">
                  <c:v>-6.0631053182630268</c:v>
                </c:pt>
                <c:pt idx="83">
                  <c:v>-5.8394690475733819</c:v>
                </c:pt>
                <c:pt idx="84">
                  <c:v>-5.9983491904173141</c:v>
                </c:pt>
                <c:pt idx="85">
                  <c:v>-6.4516653836358717</c:v>
                </c:pt>
                <c:pt idx="86">
                  <c:v>-5.5970746860629523</c:v>
                </c:pt>
                <c:pt idx="87">
                  <c:v>-5.7646490767593912</c:v>
                </c:pt>
                <c:pt idx="88">
                  <c:v>-5.6429199683043727</c:v>
                </c:pt>
                <c:pt idx="89">
                  <c:v>-5.4126554953570638</c:v>
                </c:pt>
                <c:pt idx="90">
                  <c:v>-5.7354133989733818</c:v>
                </c:pt>
                <c:pt idx="91">
                  <c:v>-4.9582811123795087</c:v>
                </c:pt>
                <c:pt idx="92">
                  <c:v>-5.0351946704175914</c:v>
                </c:pt>
                <c:pt idx="93">
                  <c:v>-5.7779573213244735</c:v>
                </c:pt>
                <c:pt idx="94">
                  <c:v>-6.4743799633603505</c:v>
                </c:pt>
                <c:pt idx="95">
                  <c:v>-6.0185756680200049</c:v>
                </c:pt>
                <c:pt idx="96">
                  <c:v>-5.8986353522694897</c:v>
                </c:pt>
                <c:pt idx="97">
                  <c:v>-5.6916590730971794</c:v>
                </c:pt>
                <c:pt idx="98">
                  <c:v>-5.8366303288296129</c:v>
                </c:pt>
                <c:pt idx="99">
                  <c:v>-6.9092874379602138</c:v>
                </c:pt>
                <c:pt idx="100">
                  <c:v>-6.135459483682042</c:v>
                </c:pt>
                <c:pt idx="101">
                  <c:v>-6.5029053662178908</c:v>
                </c:pt>
                <c:pt idx="102">
                  <c:v>-6.766918796361697</c:v>
                </c:pt>
                <c:pt idx="103">
                  <c:v>-5.7779487541479178</c:v>
                </c:pt>
                <c:pt idx="104">
                  <c:v>-5.6363852457538055</c:v>
                </c:pt>
                <c:pt idx="105">
                  <c:v>-6.0775119179262695</c:v>
                </c:pt>
                <c:pt idx="106">
                  <c:v>-5.0294719678388935</c:v>
                </c:pt>
                <c:pt idx="107">
                  <c:v>-5.8254223470111191</c:v>
                </c:pt>
                <c:pt idx="108">
                  <c:v>-5.9450874442665631</c:v>
                </c:pt>
                <c:pt idx="109">
                  <c:v>-6.091880392589645</c:v>
                </c:pt>
                <c:pt idx="110">
                  <c:v>-5.5920774018325501</c:v>
                </c:pt>
                <c:pt idx="111">
                  <c:v>-5.0938923135497776</c:v>
                </c:pt>
                <c:pt idx="112">
                  <c:v>-5.8356326156118827</c:v>
                </c:pt>
                <c:pt idx="113">
                  <c:v>-5.7716230198586498</c:v>
                </c:pt>
                <c:pt idx="114">
                  <c:v>-5.4284688137956971</c:v>
                </c:pt>
                <c:pt idx="115">
                  <c:v>-6.4373974886681173</c:v>
                </c:pt>
                <c:pt idx="116">
                  <c:v>-5.1669816908235715</c:v>
                </c:pt>
                <c:pt idx="117">
                  <c:v>-6.3254190396103338</c:v>
                </c:pt>
                <c:pt idx="118">
                  <c:v>-5.7335378191584736</c:v>
                </c:pt>
                <c:pt idx="119">
                  <c:v>-5.7522635588979139</c:v>
                </c:pt>
                <c:pt idx="120">
                  <c:v>-5.3274523420359268</c:v>
                </c:pt>
                <c:pt idx="121">
                  <c:v>-5.2796873434082681</c:v>
                </c:pt>
                <c:pt idx="122">
                  <c:v>-5.94800359430638</c:v>
                </c:pt>
                <c:pt idx="123">
                  <c:v>-5.3327395444155021</c:v>
                </c:pt>
                <c:pt idx="124">
                  <c:v>-5.6826340324692719</c:v>
                </c:pt>
                <c:pt idx="125">
                  <c:v>-6.0619131112156701</c:v>
                </c:pt>
                <c:pt idx="126">
                  <c:v>-6.4682592002386139</c:v>
                </c:pt>
                <c:pt idx="127">
                  <c:v>-6.4619347201897792</c:v>
                </c:pt>
                <c:pt idx="128">
                  <c:v>-5.7760220669316613</c:v>
                </c:pt>
                <c:pt idx="129">
                  <c:v>-5.9617143146743441</c:v>
                </c:pt>
                <c:pt idx="130">
                  <c:v>-5.3565924165556664</c:v>
                </c:pt>
                <c:pt idx="131">
                  <c:v>-6.4378924398250117</c:v>
                </c:pt>
                <c:pt idx="132">
                  <c:v>-5.3908520796803252</c:v>
                </c:pt>
                <c:pt idx="133">
                  <c:v>-5.994824449910432</c:v>
                </c:pt>
                <c:pt idx="134">
                  <c:v>-5.6793410776740787</c:v>
                </c:pt>
                <c:pt idx="135">
                  <c:v>-5.2363712024169864</c:v>
                </c:pt>
                <c:pt idx="136">
                  <c:v>-5.379640439235537</c:v>
                </c:pt>
                <c:pt idx="137">
                  <c:v>-6.2053610313321945</c:v>
                </c:pt>
                <c:pt idx="138">
                  <c:v>-6.3068040289919987</c:v>
                </c:pt>
                <c:pt idx="139">
                  <c:v>-6.0845247228029669</c:v>
                </c:pt>
                <c:pt idx="140">
                  <c:v>-5.348509192810937</c:v>
                </c:pt>
                <c:pt idx="141">
                  <c:v>-6.8847097067117824</c:v>
                </c:pt>
                <c:pt idx="142">
                  <c:v>-5.8184797750402941</c:v>
                </c:pt>
                <c:pt idx="143">
                  <c:v>-6.1801817881267835</c:v>
                </c:pt>
                <c:pt idx="144">
                  <c:v>-5.0268930961388723</c:v>
                </c:pt>
                <c:pt idx="145">
                  <c:v>-5.8089301396745991</c:v>
                </c:pt>
                <c:pt idx="146">
                  <c:v>-5.7480552118065402</c:v>
                </c:pt>
                <c:pt idx="147">
                  <c:v>-4.7985952348093504</c:v>
                </c:pt>
                <c:pt idx="148">
                  <c:v>-7.2088117991578571</c:v>
                </c:pt>
                <c:pt idx="149">
                  <c:v>-5.1135406485188115</c:v>
                </c:pt>
                <c:pt idx="150">
                  <c:v>-5.3264946309524319</c:v>
                </c:pt>
                <c:pt idx="151">
                  <c:v>-5.1223652254795287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4-44A8-96AC-709176DD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80480"/>
        <c:axId val="1571538032"/>
      </c:scatterChart>
      <c:valAx>
        <c:axId val="15644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538032"/>
        <c:crosses val="autoZero"/>
        <c:crossBetween val="midCat"/>
      </c:valAx>
      <c:valAx>
        <c:axId val="1571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4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01377952755906"/>
          <c:y val="3.2679738562091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ratio_female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Sheet2!$I$2:$I$153</c:f>
              <c:numCache>
                <c:formatCode>General</c:formatCode>
                <c:ptCount val="152"/>
                <c:pt idx="0">
                  <c:v>0.29493607581139475</c:v>
                </c:pt>
                <c:pt idx="1">
                  <c:v>0.18050429934041751</c:v>
                </c:pt>
                <c:pt idx="2">
                  <c:v>0.16685687300775254</c:v>
                </c:pt>
                <c:pt idx="3">
                  <c:v>0.17163604356914952</c:v>
                </c:pt>
                <c:pt idx="4">
                  <c:v>0.1888414095316491</c:v>
                </c:pt>
                <c:pt idx="5">
                  <c:v>0.23695204838810249</c:v>
                </c:pt>
                <c:pt idx="6">
                  <c:v>0.18548287374799061</c:v>
                </c:pt>
                <c:pt idx="7">
                  <c:v>0.42536397123311698</c:v>
                </c:pt>
                <c:pt idx="8">
                  <c:v>0.26548193097469797</c:v>
                </c:pt>
                <c:pt idx="9">
                  <c:v>0.20743301642178047</c:v>
                </c:pt>
                <c:pt idx="10">
                  <c:v>0.46402174273308811</c:v>
                </c:pt>
                <c:pt idx="11">
                  <c:v>0.17840730929339893</c:v>
                </c:pt>
                <c:pt idx="12">
                  <c:v>0.35178639563600378</c:v>
                </c:pt>
                <c:pt idx="13">
                  <c:v>0.30949282873504913</c:v>
                </c:pt>
                <c:pt idx="14">
                  <c:v>0.17312408829328502</c:v>
                </c:pt>
                <c:pt idx="15">
                  <c:v>0.32131682048854882</c:v>
                </c:pt>
                <c:pt idx="16">
                  <c:v>0.16812808773699592</c:v>
                </c:pt>
                <c:pt idx="17">
                  <c:v>0.17747538427772439</c:v>
                </c:pt>
                <c:pt idx="18">
                  <c:v>0.26126994324874181</c:v>
                </c:pt>
                <c:pt idx="19">
                  <c:v>0.20717056096868791</c:v>
                </c:pt>
                <c:pt idx="20">
                  <c:v>0.20865968467151486</c:v>
                </c:pt>
                <c:pt idx="21">
                  <c:v>0.14142641635936976</c:v>
                </c:pt>
                <c:pt idx="22">
                  <c:v>0.18133013506953366</c:v>
                </c:pt>
                <c:pt idx="23">
                  <c:v>0.29366132039918363</c:v>
                </c:pt>
                <c:pt idx="24">
                  <c:v>0.26929174584256271</c:v>
                </c:pt>
                <c:pt idx="25">
                  <c:v>6.8243858052775261E-2</c:v>
                </c:pt>
                <c:pt idx="26">
                  <c:v>0.38324196225050527</c:v>
                </c:pt>
                <c:pt idx="27">
                  <c:v>0.37798844997590914</c:v>
                </c:pt>
                <c:pt idx="28">
                  <c:v>0.18913855443252467</c:v>
                </c:pt>
                <c:pt idx="29">
                  <c:v>0.18067679401428408</c:v>
                </c:pt>
                <c:pt idx="30">
                  <c:v>0.148030272190663</c:v>
                </c:pt>
                <c:pt idx="31">
                  <c:v>0.23341057510006319</c:v>
                </c:pt>
                <c:pt idx="32">
                  <c:v>0.31569509252565464</c:v>
                </c:pt>
                <c:pt idx="33">
                  <c:v>0.14726940800412625</c:v>
                </c:pt>
                <c:pt idx="34">
                  <c:v>0.22179182806447581</c:v>
                </c:pt>
                <c:pt idx="35">
                  <c:v>0.2272883544323139</c:v>
                </c:pt>
                <c:pt idx="36">
                  <c:v>0.27803918213705192</c:v>
                </c:pt>
                <c:pt idx="37">
                  <c:v>0.16930595434902404</c:v>
                </c:pt>
                <c:pt idx="38">
                  <c:v>0.32705705407437885</c:v>
                </c:pt>
                <c:pt idx="39">
                  <c:v>0.21872378531102524</c:v>
                </c:pt>
                <c:pt idx="40">
                  <c:v>0.23289155512097146</c:v>
                </c:pt>
                <c:pt idx="41">
                  <c:v>0.22271550675152471</c:v>
                </c:pt>
                <c:pt idx="42">
                  <c:v>0.16494123636980779</c:v>
                </c:pt>
                <c:pt idx="43">
                  <c:v>0.18380760828770221</c:v>
                </c:pt>
                <c:pt idx="44">
                  <c:v>0.19439937503755786</c:v>
                </c:pt>
                <c:pt idx="45">
                  <c:v>0.17047888289214427</c:v>
                </c:pt>
                <c:pt idx="46">
                  <c:v>0.31850230974957455</c:v>
                </c:pt>
                <c:pt idx="47">
                  <c:v>0.28254257437971869</c:v>
                </c:pt>
                <c:pt idx="48">
                  <c:v>0.28436483681707497</c:v>
                </c:pt>
                <c:pt idx="49">
                  <c:v>0.17434976283712594</c:v>
                </c:pt>
                <c:pt idx="50">
                  <c:v>0.21982271704949063</c:v>
                </c:pt>
                <c:pt idx="51">
                  <c:v>0.34174646683991317</c:v>
                </c:pt>
                <c:pt idx="52">
                  <c:v>0.25013361838588988</c:v>
                </c:pt>
                <c:pt idx="53">
                  <c:v>0.25518898115591465</c:v>
                </c:pt>
                <c:pt idx="54">
                  <c:v>0.1631156930126002</c:v>
                </c:pt>
                <c:pt idx="55">
                  <c:v>0.24323805453024083</c:v>
                </c:pt>
                <c:pt idx="56">
                  <c:v>0.20145563053340301</c:v>
                </c:pt>
                <c:pt idx="57">
                  <c:v>0.24038676353627694</c:v>
                </c:pt>
                <c:pt idx="58">
                  <c:v>0.29153490777857455</c:v>
                </c:pt>
                <c:pt idx="59">
                  <c:v>7.0126227208976155E-2</c:v>
                </c:pt>
                <c:pt idx="60">
                  <c:v>0.25370649330056294</c:v>
                </c:pt>
                <c:pt idx="61">
                  <c:v>0.22079169593829301</c:v>
                </c:pt>
                <c:pt idx="62">
                  <c:v>0.20496674506233722</c:v>
                </c:pt>
                <c:pt idx="63">
                  <c:v>0.1276654196394664</c:v>
                </c:pt>
                <c:pt idx="64">
                  <c:v>0.19379034394300612</c:v>
                </c:pt>
                <c:pt idx="65">
                  <c:v>0.24701504036758079</c:v>
                </c:pt>
                <c:pt idx="66">
                  <c:v>0.32003834820736232</c:v>
                </c:pt>
                <c:pt idx="67">
                  <c:v>0.23283001444135534</c:v>
                </c:pt>
                <c:pt idx="68">
                  <c:v>0.30585061595138463</c:v>
                </c:pt>
                <c:pt idx="69">
                  <c:v>0.19149551634365058</c:v>
                </c:pt>
                <c:pt idx="70">
                  <c:v>0.21863329104033605</c:v>
                </c:pt>
                <c:pt idx="71">
                  <c:v>0.25024592653693634</c:v>
                </c:pt>
                <c:pt idx="72">
                  <c:v>0.16027672637050183</c:v>
                </c:pt>
                <c:pt idx="73">
                  <c:v>0.21264247289540039</c:v>
                </c:pt>
                <c:pt idx="74">
                  <c:v>0.30492211431315597</c:v>
                </c:pt>
                <c:pt idx="75">
                  <c:v>0.19232459996483209</c:v>
                </c:pt>
                <c:pt idx="76">
                  <c:v>0.29208845814254331</c:v>
                </c:pt>
                <c:pt idx="77">
                  <c:v>0.28349971348433212</c:v>
                </c:pt>
                <c:pt idx="78">
                  <c:v>0.23404011752884163</c:v>
                </c:pt>
                <c:pt idx="79">
                  <c:v>0.17451198418581665</c:v>
                </c:pt>
                <c:pt idx="80">
                  <c:v>0.25041807084709217</c:v>
                </c:pt>
                <c:pt idx="81">
                  <c:v>0.15334254977673961</c:v>
                </c:pt>
                <c:pt idx="82">
                  <c:v>0.18546194428939267</c:v>
                </c:pt>
                <c:pt idx="83">
                  <c:v>0.22261689933153828</c:v>
                </c:pt>
                <c:pt idx="84">
                  <c:v>0.20848648453223104</c:v>
                </c:pt>
                <c:pt idx="85">
                  <c:v>0.12287684043409235</c:v>
                </c:pt>
                <c:pt idx="86">
                  <c:v>0.22962112514351321</c:v>
                </c:pt>
                <c:pt idx="87">
                  <c:v>0.26464027825034969</c:v>
                </c:pt>
                <c:pt idx="88">
                  <c:v>0.3005070152046716</c:v>
                </c:pt>
                <c:pt idx="89">
                  <c:v>0.33339105148734183</c:v>
                </c:pt>
                <c:pt idx="90">
                  <c:v>0.26909034066167192</c:v>
                </c:pt>
                <c:pt idx="91">
                  <c:v>0.46540900049726502</c:v>
                </c:pt>
                <c:pt idx="92">
                  <c:v>0.46389289640807729</c:v>
                </c:pt>
                <c:pt idx="93">
                  <c:v>0.33084572438295395</c:v>
                </c:pt>
                <c:pt idx="94">
                  <c:v>0.11959729626808834</c:v>
                </c:pt>
                <c:pt idx="95">
                  <c:v>0.15054739475519444</c:v>
                </c:pt>
                <c:pt idx="96">
                  <c:v>0.24736586664161697</c:v>
                </c:pt>
                <c:pt idx="97">
                  <c:v>0.2671878479008436</c:v>
                </c:pt>
                <c:pt idx="98">
                  <c:v>0.23326507779020922</c:v>
                </c:pt>
                <c:pt idx="99">
                  <c:v>7.4250939055993948E-2</c:v>
                </c:pt>
                <c:pt idx="100">
                  <c:v>0.2106380241831747</c:v>
                </c:pt>
                <c:pt idx="101">
                  <c:v>0.14238989454688999</c:v>
                </c:pt>
                <c:pt idx="102">
                  <c:v>0.17336578994240931</c:v>
                </c:pt>
                <c:pt idx="103">
                  <c:v>0.32399094386759308</c:v>
                </c:pt>
                <c:pt idx="104">
                  <c:v>0.24973770152650321</c:v>
                </c:pt>
                <c:pt idx="105">
                  <c:v>0.11208829108466976</c:v>
                </c:pt>
                <c:pt idx="106">
                  <c:v>0.5035814274806385</c:v>
                </c:pt>
                <c:pt idx="107">
                  <c:v>0.19459790873891225</c:v>
                </c:pt>
                <c:pt idx="108">
                  <c:v>0.2546466272795252</c:v>
                </c:pt>
                <c:pt idx="109">
                  <c:v>0.16844948556120765</c:v>
                </c:pt>
                <c:pt idx="110">
                  <c:v>0.28763024635916312</c:v>
                </c:pt>
                <c:pt idx="111">
                  <c:v>0.47071905114899926</c:v>
                </c:pt>
                <c:pt idx="112">
                  <c:v>0.15355583512173462</c:v>
                </c:pt>
                <c:pt idx="113">
                  <c:v>0.19280121076528264</c:v>
                </c:pt>
                <c:pt idx="114">
                  <c:v>0.24194746485748445</c:v>
                </c:pt>
                <c:pt idx="115">
                  <c:v>0.13586253299518658</c:v>
                </c:pt>
                <c:pt idx="116">
                  <c:v>0.42148315987557122</c:v>
                </c:pt>
                <c:pt idx="117">
                  <c:v>0.10974779955661888</c:v>
                </c:pt>
                <c:pt idx="118">
                  <c:v>0.28068740531447212</c:v>
                </c:pt>
                <c:pt idx="119">
                  <c:v>0.2844062886565239</c:v>
                </c:pt>
                <c:pt idx="120">
                  <c:v>0.35395225464190982</c:v>
                </c:pt>
                <c:pt idx="121">
                  <c:v>0.45614176724659905</c:v>
                </c:pt>
                <c:pt idx="122">
                  <c:v>0.21495202147463255</c:v>
                </c:pt>
                <c:pt idx="123">
                  <c:v>0.29239535012367535</c:v>
                </c:pt>
                <c:pt idx="124">
                  <c:v>0.25170013328167756</c:v>
                </c:pt>
                <c:pt idx="125">
                  <c:v>0.19676493242770116</c:v>
                </c:pt>
                <c:pt idx="126">
                  <c:v>0.10427510966718578</c:v>
                </c:pt>
                <c:pt idx="127">
                  <c:v>0.16853513104139778</c:v>
                </c:pt>
                <c:pt idx="128">
                  <c:v>0.21495370585772111</c:v>
                </c:pt>
                <c:pt idx="129">
                  <c:v>0.2766547972834284</c:v>
                </c:pt>
                <c:pt idx="130">
                  <c:v>0.32444124008651765</c:v>
                </c:pt>
                <c:pt idx="131">
                  <c:v>0.1599014378022727</c:v>
                </c:pt>
                <c:pt idx="132">
                  <c:v>0.26637188178415883</c:v>
                </c:pt>
                <c:pt idx="133">
                  <c:v>0.22356285037017065</c:v>
                </c:pt>
                <c:pt idx="134">
                  <c:v>0.30981716297280792</c:v>
                </c:pt>
                <c:pt idx="135">
                  <c:v>0.33967545915928904</c:v>
                </c:pt>
                <c:pt idx="136">
                  <c:v>0.31120331950207469</c:v>
                </c:pt>
                <c:pt idx="137">
                  <c:v>0.19944753967882392</c:v>
                </c:pt>
                <c:pt idx="138">
                  <c:v>0.189049814626154</c:v>
                </c:pt>
                <c:pt idx="139">
                  <c:v>0.26389915683283577</c:v>
                </c:pt>
                <c:pt idx="140">
                  <c:v>0.34851770537289711</c:v>
                </c:pt>
                <c:pt idx="141">
                  <c:v>7.4944396093221149E-2</c:v>
                </c:pt>
                <c:pt idx="142">
                  <c:v>0.21598079576329929</c:v>
                </c:pt>
                <c:pt idx="143">
                  <c:v>0.24214242991375487</c:v>
                </c:pt>
                <c:pt idx="144">
                  <c:v>0.58561822242714201</c:v>
                </c:pt>
                <c:pt idx="145">
                  <c:v>0.19716476313737957</c:v>
                </c:pt>
                <c:pt idx="146">
                  <c:v>0.26357050173010382</c:v>
                </c:pt>
                <c:pt idx="147">
                  <c:v>0.65863722405011138</c:v>
                </c:pt>
                <c:pt idx="148">
                  <c:v>8.3253600407569864E-2</c:v>
                </c:pt>
                <c:pt idx="149">
                  <c:v>0.39859680960521093</c:v>
                </c:pt>
                <c:pt idx="150">
                  <c:v>0.37758215704783438</c:v>
                </c:pt>
                <c:pt idx="151">
                  <c:v>0.53174016588650741</c:v>
                </c:pt>
              </c:numCache>
            </c:numRef>
          </c:xVal>
          <c:yVal>
            <c:numRef>
              <c:f>Sheet2!$J$2:$J$153</c:f>
              <c:numCache>
                <c:formatCode>General</c:formatCode>
                <c:ptCount val="152"/>
                <c:pt idx="0">
                  <c:v>0.51350726424910409</c:v>
                </c:pt>
                <c:pt idx="1">
                  <c:v>0.24770065813189418</c:v>
                </c:pt>
                <c:pt idx="2">
                  <c:v>0.24077414620723392</c:v>
                </c:pt>
                <c:pt idx="3">
                  <c:v>0.34334240786640119</c:v>
                </c:pt>
                <c:pt idx="4">
                  <c:v>0.24017119311585131</c:v>
                </c:pt>
                <c:pt idx="5">
                  <c:v>0.33003794313768042</c:v>
                </c:pt>
                <c:pt idx="6">
                  <c:v>0.49512728026601144</c:v>
                </c:pt>
                <c:pt idx="7">
                  <c:v>0.90912786050103644</c:v>
                </c:pt>
                <c:pt idx="8">
                  <c:v>0.57924223720444401</c:v>
                </c:pt>
                <c:pt idx="9">
                  <c:v>0.27183935523529812</c:v>
                </c:pt>
                <c:pt idx="10">
                  <c:v>0.57919313786399984</c:v>
                </c:pt>
                <c:pt idx="11">
                  <c:v>0.24912805181863479</c:v>
                </c:pt>
                <c:pt idx="12">
                  <c:v>0.67882606045920801</c:v>
                </c:pt>
                <c:pt idx="13">
                  <c:v>0.49824854255978346</c:v>
                </c:pt>
                <c:pt idx="14">
                  <c:v>0.28771606158441498</c:v>
                </c:pt>
                <c:pt idx="15">
                  <c:v>0.60491054139880718</c:v>
                </c:pt>
                <c:pt idx="16">
                  <c:v>0.37051267976726315</c:v>
                </c:pt>
                <c:pt idx="17">
                  <c:v>0.29517513131737017</c:v>
                </c:pt>
                <c:pt idx="18">
                  <c:v>0.33541395838088339</c:v>
                </c:pt>
                <c:pt idx="19">
                  <c:v>0.50757714077049476</c:v>
                </c:pt>
                <c:pt idx="20">
                  <c:v>0.30378559071049466</c:v>
                </c:pt>
                <c:pt idx="21">
                  <c:v>0.20580617592939801</c:v>
                </c:pt>
                <c:pt idx="22">
                  <c:v>0.26377823929694749</c:v>
                </c:pt>
                <c:pt idx="23">
                  <c:v>0.52948704000165792</c:v>
                </c:pt>
                <c:pt idx="24">
                  <c:v>0.57027975988220636</c:v>
                </c:pt>
                <c:pt idx="25">
                  <c:v>0.24252223120452709</c:v>
                </c:pt>
                <c:pt idx="26">
                  <c:v>0.82062575310591268</c:v>
                </c:pt>
                <c:pt idx="27">
                  <c:v>0.68419469763568219</c:v>
                </c:pt>
                <c:pt idx="28">
                  <c:v>0.33234788321449965</c:v>
                </c:pt>
                <c:pt idx="29">
                  <c:v>0.37311551454646297</c:v>
                </c:pt>
                <c:pt idx="30">
                  <c:v>0.1574149353906831</c:v>
                </c:pt>
                <c:pt idx="31">
                  <c:v>0.62519712633607849</c:v>
                </c:pt>
                <c:pt idx="32">
                  <c:v>0.69119607913798697</c:v>
                </c:pt>
                <c:pt idx="33">
                  <c:v>0.26856471276791571</c:v>
                </c:pt>
                <c:pt idx="34">
                  <c:v>0.58438931919851722</c:v>
                </c:pt>
                <c:pt idx="35">
                  <c:v>0.38167311690125799</c:v>
                </c:pt>
                <c:pt idx="36">
                  <c:v>0.83497789587969606</c:v>
                </c:pt>
                <c:pt idx="37">
                  <c:v>0.23969302472272355</c:v>
                </c:pt>
                <c:pt idx="38">
                  <c:v>0.54161640530759947</c:v>
                </c:pt>
                <c:pt idx="39">
                  <c:v>0.40888336560386584</c:v>
                </c:pt>
                <c:pt idx="40">
                  <c:v>0.40839444345078402</c:v>
                </c:pt>
                <c:pt idx="41">
                  <c:v>0.35114151367507868</c:v>
                </c:pt>
                <c:pt idx="42">
                  <c:v>0.25077653067057948</c:v>
                </c:pt>
                <c:pt idx="43">
                  <c:v>0.38307041579101381</c:v>
                </c:pt>
                <c:pt idx="44">
                  <c:v>0.23512828067499725</c:v>
                </c:pt>
                <c:pt idx="45">
                  <c:v>0.36145975619185072</c:v>
                </c:pt>
                <c:pt idx="46">
                  <c:v>0.67271836355029202</c:v>
                </c:pt>
                <c:pt idx="47">
                  <c:v>0.43872985534946352</c:v>
                </c:pt>
                <c:pt idx="48">
                  <c:v>0.37319107617075542</c:v>
                </c:pt>
                <c:pt idx="49">
                  <c:v>0.30911062906724512</c:v>
                </c:pt>
                <c:pt idx="50">
                  <c:v>0.34829056491792526</c:v>
                </c:pt>
                <c:pt idx="51">
                  <c:v>0.45752263533037951</c:v>
                </c:pt>
                <c:pt idx="52">
                  <c:v>0.42935839274141285</c:v>
                </c:pt>
                <c:pt idx="53">
                  <c:v>0.39017083348193587</c:v>
                </c:pt>
                <c:pt idx="54">
                  <c:v>0.33629145259224658</c:v>
                </c:pt>
                <c:pt idx="55">
                  <c:v>0.40540713978605025</c:v>
                </c:pt>
                <c:pt idx="56">
                  <c:v>0.33933698773166276</c:v>
                </c:pt>
                <c:pt idx="57">
                  <c:v>0.27097535599484451</c:v>
                </c:pt>
                <c:pt idx="58">
                  <c:v>0.30653313365780605</c:v>
                </c:pt>
                <c:pt idx="59">
                  <c:v>0.29585798816568049</c:v>
                </c:pt>
                <c:pt idx="60">
                  <c:v>0.40659352174960961</c:v>
                </c:pt>
                <c:pt idx="61">
                  <c:v>0.28345917943454785</c:v>
                </c:pt>
                <c:pt idx="62">
                  <c:v>0.29332382012835617</c:v>
                </c:pt>
                <c:pt idx="63">
                  <c:v>0.35327977302797592</c:v>
                </c:pt>
                <c:pt idx="64">
                  <c:v>0.27450347166155337</c:v>
                </c:pt>
                <c:pt idx="65">
                  <c:v>0.57221826347951887</c:v>
                </c:pt>
                <c:pt idx="66">
                  <c:v>0.45793063555951896</c:v>
                </c:pt>
                <c:pt idx="67">
                  <c:v>0.46311915350406385</c:v>
                </c:pt>
                <c:pt idx="68">
                  <c:v>0.48548968431518763</c:v>
                </c:pt>
                <c:pt idx="69">
                  <c:v>0.33325199224055274</c:v>
                </c:pt>
                <c:pt idx="70">
                  <c:v>0.46020428288817034</c:v>
                </c:pt>
                <c:pt idx="71">
                  <c:v>0.46683999208378174</c:v>
                </c:pt>
                <c:pt idx="72">
                  <c:v>0.32738440143701469</c:v>
                </c:pt>
                <c:pt idx="73">
                  <c:v>0.38420780244966363</c:v>
                </c:pt>
                <c:pt idx="74">
                  <c:v>0.43926531169629246</c:v>
                </c:pt>
                <c:pt idx="75">
                  <c:v>0.3467561521252796</c:v>
                </c:pt>
                <c:pt idx="76">
                  <c:v>0.49686072623394079</c:v>
                </c:pt>
                <c:pt idx="77">
                  <c:v>0.50614999455752696</c:v>
                </c:pt>
                <c:pt idx="78">
                  <c:v>0.22774037597139263</c:v>
                </c:pt>
                <c:pt idx="79">
                  <c:v>0.19815994338287329</c:v>
                </c:pt>
                <c:pt idx="80">
                  <c:v>0.42618822319745481</c:v>
                </c:pt>
                <c:pt idx="81">
                  <c:v>0.25056814870928268</c:v>
                </c:pt>
                <c:pt idx="82">
                  <c:v>0.39940722895385422</c:v>
                </c:pt>
                <c:pt idx="83">
                  <c:v>0.40858506886685736</c:v>
                </c:pt>
                <c:pt idx="84">
                  <c:v>0.32993296415039347</c:v>
                </c:pt>
                <c:pt idx="85">
                  <c:v>0.249264286028023</c:v>
                </c:pt>
                <c:pt idx="86">
                  <c:v>0.54629124690259567</c:v>
                </c:pt>
                <c:pt idx="87">
                  <c:v>0.43464789979197094</c:v>
                </c:pt>
                <c:pt idx="88">
                  <c:v>0.47453462014532621</c:v>
                </c:pt>
                <c:pt idx="89">
                  <c:v>0.59033583090800257</c:v>
                </c:pt>
                <c:pt idx="90">
                  <c:v>0.46562807667805639</c:v>
                </c:pt>
                <c:pt idx="91">
                  <c:v>0.90479768821441453</c:v>
                </c:pt>
                <c:pt idx="92">
                  <c:v>0.85298190630637205</c:v>
                </c:pt>
                <c:pt idx="93">
                  <c:v>0.41583204442303306</c:v>
                </c:pt>
                <c:pt idx="94">
                  <c:v>0.24737356462252624</c:v>
                </c:pt>
                <c:pt idx="95">
                  <c:v>0.35130812292928137</c:v>
                </c:pt>
                <c:pt idx="96">
                  <c:v>0.32571144162079868</c:v>
                </c:pt>
                <c:pt idx="97">
                  <c:v>0.44713438735177868</c:v>
                </c:pt>
                <c:pt idx="98">
                  <c:v>0.38867450834534384</c:v>
                </c:pt>
                <c:pt idx="99">
                  <c:v>0.14410408432147562</c:v>
                </c:pt>
                <c:pt idx="100">
                  <c:v>0.3407313745715902</c:v>
                </c:pt>
                <c:pt idx="101">
                  <c:v>0.19888997890153601</c:v>
                </c:pt>
                <c:pt idx="102">
                  <c:v>0.20629644114196324</c:v>
                </c:pt>
                <c:pt idx="103">
                  <c:v>0.43641782571671867</c:v>
                </c:pt>
                <c:pt idx="104">
                  <c:v>0.49029012385154874</c:v>
                </c:pt>
                <c:pt idx="105">
                  <c:v>0.30370520348248631</c:v>
                </c:pt>
                <c:pt idx="106">
                  <c:v>0.85302205510971429</c:v>
                </c:pt>
                <c:pt idx="107">
                  <c:v>0.44058968569729234</c:v>
                </c:pt>
                <c:pt idx="108">
                  <c:v>0.35733512786002691</c:v>
                </c:pt>
                <c:pt idx="109">
                  <c:v>0.35820277898112646</c:v>
                </c:pt>
                <c:pt idx="110">
                  <c:v>0.51439910154727064</c:v>
                </c:pt>
                <c:pt idx="111">
                  <c:v>0.80470869545224633</c:v>
                </c:pt>
                <c:pt idx="112">
                  <c:v>0.45174923691007279</c:v>
                </c:pt>
                <c:pt idx="113">
                  <c:v>0.47888410361894967</c:v>
                </c:pt>
                <c:pt idx="114">
                  <c:v>0.66109183762140633</c:v>
                </c:pt>
                <c:pt idx="115">
                  <c:v>0.24916741619466659</c:v>
                </c:pt>
                <c:pt idx="116">
                  <c:v>0.70385345325521909</c:v>
                </c:pt>
                <c:pt idx="117">
                  <c:v>0.27355500373488384</c:v>
                </c:pt>
                <c:pt idx="118">
                  <c:v>0.48707081874577729</c:v>
                </c:pt>
                <c:pt idx="119">
                  <c:v>0.38593659465276053</c:v>
                </c:pt>
                <c:pt idx="120">
                  <c:v>0.66217653617893746</c:v>
                </c:pt>
                <c:pt idx="121">
                  <c:v>0.65234736539750426</c:v>
                </c:pt>
                <c:pt idx="122">
                  <c:v>0.37036328139953295</c:v>
                </c:pt>
                <c:pt idx="123">
                  <c:v>0.66619941716773023</c:v>
                </c:pt>
                <c:pt idx="124">
                  <c:v>0.44435634819873843</c:v>
                </c:pt>
                <c:pt idx="125">
                  <c:v>0.33736367031070935</c:v>
                </c:pt>
                <c:pt idx="126">
                  <c:v>0.20776403754779632</c:v>
                </c:pt>
                <c:pt idx="127">
                  <c:v>0.25856852065797437</c:v>
                </c:pt>
                <c:pt idx="128">
                  <c:v>0.43219834539635438</c:v>
                </c:pt>
                <c:pt idx="129">
                  <c:v>0.36278132348001341</c:v>
                </c:pt>
                <c:pt idx="130">
                  <c:v>0.62952844755909254</c:v>
                </c:pt>
                <c:pt idx="131">
                  <c:v>0.18626991565135895</c:v>
                </c:pt>
                <c:pt idx="132">
                  <c:v>0.64830064380895347</c:v>
                </c:pt>
                <c:pt idx="133">
                  <c:v>0.41315165515065794</c:v>
                </c:pt>
                <c:pt idx="134">
                  <c:v>0.44157277833695902</c:v>
                </c:pt>
                <c:pt idx="135">
                  <c:v>0.8049457619879421</c:v>
                </c:pt>
                <c:pt idx="136">
                  <c:v>0.67358553732842319</c:v>
                </c:pt>
                <c:pt idx="137">
                  <c:v>0.30302123393239261</c:v>
                </c:pt>
                <c:pt idx="138">
                  <c:v>0.26296845847595823</c:v>
                </c:pt>
                <c:pt idx="139">
                  <c:v>0.26233181862644839</c:v>
                </c:pt>
                <c:pt idx="140">
                  <c:v>0.62886201501047545</c:v>
                </c:pt>
                <c:pt idx="141">
                  <c:v>0.14586322333811574</c:v>
                </c:pt>
                <c:pt idx="142">
                  <c:v>0.39282458009732735</c:v>
                </c:pt>
                <c:pt idx="143">
                  <c:v>0.3058688587268209</c:v>
                </c:pt>
                <c:pt idx="144">
                  <c:v>0.83131819181061917</c:v>
                </c:pt>
                <c:pt idx="145">
                  <c:v>0.38555131901174866</c:v>
                </c:pt>
                <c:pt idx="146">
                  <c:v>0.42225218121232155</c:v>
                </c:pt>
                <c:pt idx="147">
                  <c:v>1.0782164788563122</c:v>
                </c:pt>
                <c:pt idx="148">
                  <c:v>0.11831574063333719</c:v>
                </c:pt>
                <c:pt idx="149">
                  <c:v>0.87906460698130917</c:v>
                </c:pt>
                <c:pt idx="150">
                  <c:v>0.63938659143731458</c:v>
                </c:pt>
                <c:pt idx="151">
                  <c:v>0.7813930773457054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B-425C-B1A3-D3482261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32335"/>
        <c:axId val="1584562591"/>
      </c:scatterChart>
      <c:valAx>
        <c:axId val="14831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562591"/>
        <c:crosses val="autoZero"/>
        <c:crossBetween val="midCat"/>
      </c:valAx>
      <c:valAx>
        <c:axId val="15845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13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male vs female obesity ratio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summary!$P$2:$P$153</c:f>
              <c:numCache>
                <c:formatCode>General</c:formatCode>
                <c:ptCount val="152"/>
                <c:pt idx="0">
                  <c:v>0.29493607581139475</c:v>
                </c:pt>
                <c:pt idx="1">
                  <c:v>0.18050429934041751</c:v>
                </c:pt>
                <c:pt idx="2">
                  <c:v>0.23695204838810249</c:v>
                </c:pt>
                <c:pt idx="3">
                  <c:v>0.30949282873504913</c:v>
                </c:pt>
                <c:pt idx="4">
                  <c:v>0.16812808773699592</c:v>
                </c:pt>
                <c:pt idx="5">
                  <c:v>0.14142641635936976</c:v>
                </c:pt>
                <c:pt idx="6">
                  <c:v>0.18913855443252467</c:v>
                </c:pt>
                <c:pt idx="7">
                  <c:v>0.32705705407437885</c:v>
                </c:pt>
                <c:pt idx="8">
                  <c:v>0.22271550675152471</c:v>
                </c:pt>
                <c:pt idx="9">
                  <c:v>0.17047888289214427</c:v>
                </c:pt>
                <c:pt idx="10">
                  <c:v>0.31850230974957455</c:v>
                </c:pt>
                <c:pt idx="11">
                  <c:v>0.28436483681707497</c:v>
                </c:pt>
                <c:pt idx="12">
                  <c:v>0.21982271704949063</c:v>
                </c:pt>
                <c:pt idx="13">
                  <c:v>0.34174646683991317</c:v>
                </c:pt>
                <c:pt idx="14">
                  <c:v>0.25518898115591465</c:v>
                </c:pt>
                <c:pt idx="15">
                  <c:v>0.20145563053340301</c:v>
                </c:pt>
                <c:pt idx="16">
                  <c:v>0.24038676353627694</c:v>
                </c:pt>
                <c:pt idx="17">
                  <c:v>0.25370649330056294</c:v>
                </c:pt>
                <c:pt idx="18">
                  <c:v>0.22079169593829301</c:v>
                </c:pt>
                <c:pt idx="19">
                  <c:v>0.19379034394300612</c:v>
                </c:pt>
                <c:pt idx="20">
                  <c:v>0.23283001444135534</c:v>
                </c:pt>
                <c:pt idx="21">
                  <c:v>0.16027672637050183</c:v>
                </c:pt>
                <c:pt idx="22">
                  <c:v>0.23404011752884163</c:v>
                </c:pt>
                <c:pt idx="23">
                  <c:v>0.18546194428939267</c:v>
                </c:pt>
                <c:pt idx="24">
                  <c:v>0.2106380241831747</c:v>
                </c:pt>
                <c:pt idx="25">
                  <c:v>0.17336578994240931</c:v>
                </c:pt>
                <c:pt idx="26">
                  <c:v>0.28068740531447212</c:v>
                </c:pt>
                <c:pt idx="27">
                  <c:v>0.16853513104139778</c:v>
                </c:pt>
                <c:pt idx="28">
                  <c:v>0.22356285037017065</c:v>
                </c:pt>
                <c:pt idx="29">
                  <c:v>0.19944753967882392</c:v>
                </c:pt>
                <c:pt idx="30">
                  <c:v>0.189049814626154</c:v>
                </c:pt>
                <c:pt idx="31">
                  <c:v>0.24214242991375487</c:v>
                </c:pt>
                <c:pt idx="32">
                  <c:v>0.16685687300775254</c:v>
                </c:pt>
                <c:pt idx="33">
                  <c:v>0.18548287374799061</c:v>
                </c:pt>
                <c:pt idx="34">
                  <c:v>0.20743301642178047</c:v>
                </c:pt>
                <c:pt idx="35">
                  <c:v>0.35178639563600378</c:v>
                </c:pt>
                <c:pt idx="36">
                  <c:v>0.26126994324874181</c:v>
                </c:pt>
                <c:pt idx="37">
                  <c:v>0.20717056096868791</c:v>
                </c:pt>
                <c:pt idx="38">
                  <c:v>0.37798844997590914</c:v>
                </c:pt>
                <c:pt idx="39">
                  <c:v>0.22179182806447581</c:v>
                </c:pt>
                <c:pt idx="40">
                  <c:v>0.27803918213705192</c:v>
                </c:pt>
                <c:pt idx="41">
                  <c:v>0.18380760828770221</c:v>
                </c:pt>
                <c:pt idx="42">
                  <c:v>0.24701504036758079</c:v>
                </c:pt>
                <c:pt idx="43">
                  <c:v>0.32003834820736232</c:v>
                </c:pt>
                <c:pt idx="44">
                  <c:v>0.19149551634365058</c:v>
                </c:pt>
                <c:pt idx="45">
                  <c:v>0.30492211431315597</c:v>
                </c:pt>
                <c:pt idx="46">
                  <c:v>0.29208845814254331</c:v>
                </c:pt>
                <c:pt idx="47">
                  <c:v>0.15334254977673961</c:v>
                </c:pt>
                <c:pt idx="48">
                  <c:v>0.26464027825034969</c:v>
                </c:pt>
                <c:pt idx="49">
                  <c:v>0.33084572438295395</c:v>
                </c:pt>
                <c:pt idx="50">
                  <c:v>0.32399094386759308</c:v>
                </c:pt>
                <c:pt idx="51">
                  <c:v>0.24973770152650321</c:v>
                </c:pt>
                <c:pt idx="52">
                  <c:v>0.5035814274806385</c:v>
                </c:pt>
                <c:pt idx="53">
                  <c:v>0.19459790873891225</c:v>
                </c:pt>
                <c:pt idx="54">
                  <c:v>0.2546466272795252</c:v>
                </c:pt>
                <c:pt idx="55">
                  <c:v>0.16844948556120765</c:v>
                </c:pt>
                <c:pt idx="56">
                  <c:v>0.15355583512173462</c:v>
                </c:pt>
                <c:pt idx="57">
                  <c:v>0.13586253299518658</c:v>
                </c:pt>
                <c:pt idx="58">
                  <c:v>0.2844062886565239</c:v>
                </c:pt>
                <c:pt idx="59">
                  <c:v>0.45614176724659905</c:v>
                </c:pt>
                <c:pt idx="60">
                  <c:v>0.19676493242770116</c:v>
                </c:pt>
                <c:pt idx="61">
                  <c:v>0.2766547972834284</c:v>
                </c:pt>
                <c:pt idx="62">
                  <c:v>0.30981716297280792</c:v>
                </c:pt>
                <c:pt idx="63">
                  <c:v>0.33967545915928904</c:v>
                </c:pt>
                <c:pt idx="64">
                  <c:v>0.31120331950207469</c:v>
                </c:pt>
                <c:pt idx="65">
                  <c:v>0.58561822242714201</c:v>
                </c:pt>
                <c:pt idx="66">
                  <c:v>0.65863722405011138</c:v>
                </c:pt>
                <c:pt idx="67">
                  <c:v>0.39859680960521093</c:v>
                </c:pt>
                <c:pt idx="68">
                  <c:v>0.17747538427772439</c:v>
                </c:pt>
                <c:pt idx="69">
                  <c:v>0.20865968467151486</c:v>
                </c:pt>
                <c:pt idx="70">
                  <c:v>0.18067679401428408</c:v>
                </c:pt>
                <c:pt idx="71">
                  <c:v>0.31569509252565464</c:v>
                </c:pt>
                <c:pt idx="72">
                  <c:v>0.14726940800412625</c:v>
                </c:pt>
                <c:pt idx="73">
                  <c:v>0.2272883544323139</c:v>
                </c:pt>
                <c:pt idx="74">
                  <c:v>0.23289155512097146</c:v>
                </c:pt>
                <c:pt idx="75">
                  <c:v>0.16494123636980779</c:v>
                </c:pt>
                <c:pt idx="76">
                  <c:v>0.19439937503755786</c:v>
                </c:pt>
                <c:pt idx="77">
                  <c:v>0.17434976283712594</c:v>
                </c:pt>
                <c:pt idx="78">
                  <c:v>0.24323805453024083</c:v>
                </c:pt>
                <c:pt idx="79">
                  <c:v>0.20496674506233722</c:v>
                </c:pt>
                <c:pt idx="80">
                  <c:v>0.30585061595138463</c:v>
                </c:pt>
                <c:pt idx="81">
                  <c:v>0.25024592653693634</c:v>
                </c:pt>
                <c:pt idx="82">
                  <c:v>0.21264247289540039</c:v>
                </c:pt>
                <c:pt idx="83">
                  <c:v>0.22261689933153828</c:v>
                </c:pt>
                <c:pt idx="84">
                  <c:v>0.3005070152046716</c:v>
                </c:pt>
                <c:pt idx="85">
                  <c:v>0.33339105148734183</c:v>
                </c:pt>
                <c:pt idx="86">
                  <c:v>0.46389289640807729</c:v>
                </c:pt>
                <c:pt idx="87">
                  <c:v>0.11959729626808834</c:v>
                </c:pt>
                <c:pt idx="88">
                  <c:v>0.19280121076528264</c:v>
                </c:pt>
                <c:pt idx="89">
                  <c:v>0.35395225464190982</c:v>
                </c:pt>
                <c:pt idx="90">
                  <c:v>0.25170013328167756</c:v>
                </c:pt>
                <c:pt idx="91">
                  <c:v>0.10427510966718578</c:v>
                </c:pt>
                <c:pt idx="92">
                  <c:v>0.34851770537289711</c:v>
                </c:pt>
                <c:pt idx="93">
                  <c:v>0.21598079576329929</c:v>
                </c:pt>
                <c:pt idx="94">
                  <c:v>0.37758215704783438</c:v>
                </c:pt>
                <c:pt idx="95">
                  <c:v>6.8243858052775261E-2</c:v>
                </c:pt>
                <c:pt idx="96">
                  <c:v>0.17163604356914952</c:v>
                </c:pt>
                <c:pt idx="97">
                  <c:v>0.1888414095316491</c:v>
                </c:pt>
                <c:pt idx="98">
                  <c:v>0.42536397123311698</c:v>
                </c:pt>
                <c:pt idx="99">
                  <c:v>0.26548193097469797</c:v>
                </c:pt>
                <c:pt idx="100">
                  <c:v>0.46402174273308811</c:v>
                </c:pt>
                <c:pt idx="101">
                  <c:v>0.17840730929339893</c:v>
                </c:pt>
                <c:pt idx="102">
                  <c:v>0.17312408829328502</c:v>
                </c:pt>
                <c:pt idx="103">
                  <c:v>0.32131682048854882</c:v>
                </c:pt>
                <c:pt idx="104">
                  <c:v>0.18133013506953366</c:v>
                </c:pt>
                <c:pt idx="105">
                  <c:v>0.29366132039918363</c:v>
                </c:pt>
                <c:pt idx="106">
                  <c:v>0.26929174584256271</c:v>
                </c:pt>
                <c:pt idx="107">
                  <c:v>0.38324196225050527</c:v>
                </c:pt>
                <c:pt idx="108">
                  <c:v>0.148030272190663</c:v>
                </c:pt>
                <c:pt idx="109">
                  <c:v>0.23341057510006319</c:v>
                </c:pt>
                <c:pt idx="110">
                  <c:v>0.16930595434902404</c:v>
                </c:pt>
                <c:pt idx="111">
                  <c:v>0.21872378531102524</c:v>
                </c:pt>
                <c:pt idx="112">
                  <c:v>0.28254257437971869</c:v>
                </c:pt>
                <c:pt idx="113">
                  <c:v>0.25013361838588988</c:v>
                </c:pt>
                <c:pt idx="114">
                  <c:v>0.1631156930126002</c:v>
                </c:pt>
                <c:pt idx="115">
                  <c:v>0.29153490777857455</c:v>
                </c:pt>
                <c:pt idx="116">
                  <c:v>7.0126227208976155E-2</c:v>
                </c:pt>
                <c:pt idx="117">
                  <c:v>0.1276654196394664</c:v>
                </c:pt>
                <c:pt idx="118">
                  <c:v>0.21863329104033605</c:v>
                </c:pt>
                <c:pt idx="119">
                  <c:v>0.19232459996483209</c:v>
                </c:pt>
                <c:pt idx="120">
                  <c:v>0.28349971348433212</c:v>
                </c:pt>
                <c:pt idx="121">
                  <c:v>0.17451198418581665</c:v>
                </c:pt>
                <c:pt idx="122">
                  <c:v>0.25041807084709217</c:v>
                </c:pt>
                <c:pt idx="123">
                  <c:v>0.20848648453223104</c:v>
                </c:pt>
                <c:pt idx="124">
                  <c:v>0.12287684043409235</c:v>
                </c:pt>
                <c:pt idx="125">
                  <c:v>0.22962112514351321</c:v>
                </c:pt>
                <c:pt idx="126">
                  <c:v>0.26909034066167192</c:v>
                </c:pt>
                <c:pt idx="127">
                  <c:v>0.46540900049726502</c:v>
                </c:pt>
                <c:pt idx="128">
                  <c:v>0.15054739475519444</c:v>
                </c:pt>
                <c:pt idx="129">
                  <c:v>0.24736586664161697</c:v>
                </c:pt>
                <c:pt idx="130">
                  <c:v>0.2671878479008436</c:v>
                </c:pt>
                <c:pt idx="131">
                  <c:v>0.23326507779020922</c:v>
                </c:pt>
                <c:pt idx="132">
                  <c:v>7.4250939055993948E-2</c:v>
                </c:pt>
                <c:pt idx="133">
                  <c:v>0.14238989454688999</c:v>
                </c:pt>
                <c:pt idx="134">
                  <c:v>0.11208829108466976</c:v>
                </c:pt>
                <c:pt idx="135">
                  <c:v>0.28763024635916312</c:v>
                </c:pt>
                <c:pt idx="136">
                  <c:v>0.47071905114899926</c:v>
                </c:pt>
                <c:pt idx="137">
                  <c:v>0.24194746485748445</c:v>
                </c:pt>
                <c:pt idx="138">
                  <c:v>0.42148315987557122</c:v>
                </c:pt>
                <c:pt idx="139">
                  <c:v>0.10974779955661888</c:v>
                </c:pt>
                <c:pt idx="140">
                  <c:v>0.21495202147463255</c:v>
                </c:pt>
                <c:pt idx="141">
                  <c:v>0.29239535012367535</c:v>
                </c:pt>
                <c:pt idx="142">
                  <c:v>0.21495370585772111</c:v>
                </c:pt>
                <c:pt idx="143">
                  <c:v>0.32444124008651765</c:v>
                </c:pt>
                <c:pt idx="144">
                  <c:v>0.1599014378022727</c:v>
                </c:pt>
                <c:pt idx="145">
                  <c:v>0.26637188178415883</c:v>
                </c:pt>
                <c:pt idx="146">
                  <c:v>0.26389915683283577</c:v>
                </c:pt>
                <c:pt idx="147">
                  <c:v>7.4944396093221149E-2</c:v>
                </c:pt>
                <c:pt idx="148">
                  <c:v>0.19716476313737957</c:v>
                </c:pt>
                <c:pt idx="149">
                  <c:v>0.26357050173010382</c:v>
                </c:pt>
                <c:pt idx="150">
                  <c:v>8.3253600407569864E-2</c:v>
                </c:pt>
                <c:pt idx="151">
                  <c:v>0.53174016588650741</c:v>
                </c:pt>
              </c:numCache>
            </c:numRef>
          </c:xVal>
          <c:yVal>
            <c:numRef>
              <c:f>summary!$Q$2:$Q$153</c:f>
              <c:numCache>
                <c:formatCode>General</c:formatCode>
                <c:ptCount val="152"/>
                <c:pt idx="0">
                  <c:v>0.51350726424910409</c:v>
                </c:pt>
                <c:pt idx="1">
                  <c:v>0.24770065813189418</c:v>
                </c:pt>
                <c:pt idx="2">
                  <c:v>0.33003794313768042</c:v>
                </c:pt>
                <c:pt idx="3">
                  <c:v>0.49824854255978346</c:v>
                </c:pt>
                <c:pt idx="4">
                  <c:v>0.37051267976726315</c:v>
                </c:pt>
                <c:pt idx="5">
                  <c:v>0.20580617592939801</c:v>
                </c:pt>
                <c:pt idx="6">
                  <c:v>0.33234788321449965</c:v>
                </c:pt>
                <c:pt idx="7">
                  <c:v>0.54161640530759947</c:v>
                </c:pt>
                <c:pt idx="8">
                  <c:v>0.35114151367507868</c:v>
                </c:pt>
                <c:pt idx="9">
                  <c:v>0.36145975619185072</c:v>
                </c:pt>
                <c:pt idx="10">
                  <c:v>0.67271836355029202</c:v>
                </c:pt>
                <c:pt idx="11">
                  <c:v>0.37319107617075542</c:v>
                </c:pt>
                <c:pt idx="12">
                  <c:v>0.34829056491792526</c:v>
                </c:pt>
                <c:pt idx="13">
                  <c:v>0.45752263533037951</c:v>
                </c:pt>
                <c:pt idx="14">
                  <c:v>0.39017083348193587</c:v>
                </c:pt>
                <c:pt idx="15">
                  <c:v>0.33933698773166276</c:v>
                </c:pt>
                <c:pt idx="16">
                  <c:v>0.27097535599484451</c:v>
                </c:pt>
                <c:pt idx="17">
                  <c:v>0.40659352174960961</c:v>
                </c:pt>
                <c:pt idx="18">
                  <c:v>0.28345917943454785</c:v>
                </c:pt>
                <c:pt idx="19">
                  <c:v>0.27450347166155337</c:v>
                </c:pt>
                <c:pt idx="20">
                  <c:v>0.46311915350406385</c:v>
                </c:pt>
                <c:pt idx="21">
                  <c:v>0.32738440143701469</c:v>
                </c:pt>
                <c:pt idx="22">
                  <c:v>0.22774037597139263</c:v>
                </c:pt>
                <c:pt idx="23">
                  <c:v>0.39940722895385422</c:v>
                </c:pt>
                <c:pt idx="24">
                  <c:v>0.3407313745715902</c:v>
                </c:pt>
                <c:pt idx="25">
                  <c:v>0.20629644114196324</c:v>
                </c:pt>
                <c:pt idx="26">
                  <c:v>0.48707081874577729</c:v>
                </c:pt>
                <c:pt idx="27">
                  <c:v>0.25856852065797437</c:v>
                </c:pt>
                <c:pt idx="28">
                  <c:v>0.41315165515065794</c:v>
                </c:pt>
                <c:pt idx="29">
                  <c:v>0.30302123393239261</c:v>
                </c:pt>
                <c:pt idx="30">
                  <c:v>0.26296845847595823</c:v>
                </c:pt>
                <c:pt idx="31">
                  <c:v>0.3058688587268209</c:v>
                </c:pt>
                <c:pt idx="32">
                  <c:v>0.24077414620723392</c:v>
                </c:pt>
                <c:pt idx="33">
                  <c:v>0.49512728026601144</c:v>
                </c:pt>
                <c:pt idx="34">
                  <c:v>0.27183935523529812</c:v>
                </c:pt>
                <c:pt idx="35">
                  <c:v>0.67882606045920801</c:v>
                </c:pt>
                <c:pt idx="36">
                  <c:v>0.33541395838088339</c:v>
                </c:pt>
                <c:pt idx="37">
                  <c:v>0.50757714077049476</c:v>
                </c:pt>
                <c:pt idx="38">
                  <c:v>0.68419469763568219</c:v>
                </c:pt>
                <c:pt idx="39">
                  <c:v>0.58438931919851722</c:v>
                </c:pt>
                <c:pt idx="40">
                  <c:v>0.83497789587969606</c:v>
                </c:pt>
                <c:pt idx="41">
                  <c:v>0.38307041579101381</c:v>
                </c:pt>
                <c:pt idx="42">
                  <c:v>0.57221826347951887</c:v>
                </c:pt>
                <c:pt idx="43">
                  <c:v>0.45793063555951896</c:v>
                </c:pt>
                <c:pt idx="44">
                  <c:v>0.33325199224055274</c:v>
                </c:pt>
                <c:pt idx="45">
                  <c:v>0.43926531169629246</c:v>
                </c:pt>
                <c:pt idx="46">
                  <c:v>0.49686072623394079</c:v>
                </c:pt>
                <c:pt idx="47">
                  <c:v>0.25056814870928268</c:v>
                </c:pt>
                <c:pt idx="48">
                  <c:v>0.43464789979197094</c:v>
                </c:pt>
                <c:pt idx="49">
                  <c:v>0.41583204442303306</c:v>
                </c:pt>
                <c:pt idx="50">
                  <c:v>0.43641782571671867</c:v>
                </c:pt>
                <c:pt idx="51">
                  <c:v>0.49029012385154874</c:v>
                </c:pt>
                <c:pt idx="52">
                  <c:v>0.85302205510971429</c:v>
                </c:pt>
                <c:pt idx="53">
                  <c:v>0.44058968569729234</c:v>
                </c:pt>
                <c:pt idx="54">
                  <c:v>0.35733512786002691</c:v>
                </c:pt>
                <c:pt idx="55">
                  <c:v>0.35820277898112646</c:v>
                </c:pt>
                <c:pt idx="56">
                  <c:v>0.45174923691007279</c:v>
                </c:pt>
                <c:pt idx="57">
                  <c:v>0.24916741619466659</c:v>
                </c:pt>
                <c:pt idx="58">
                  <c:v>0.38593659465276053</c:v>
                </c:pt>
                <c:pt idx="59">
                  <c:v>0.65234736539750426</c:v>
                </c:pt>
                <c:pt idx="60">
                  <c:v>0.33736367031070935</c:v>
                </c:pt>
                <c:pt idx="61">
                  <c:v>0.36278132348001341</c:v>
                </c:pt>
                <c:pt idx="62">
                  <c:v>0.44157277833695902</c:v>
                </c:pt>
                <c:pt idx="63">
                  <c:v>0.8049457619879421</c:v>
                </c:pt>
                <c:pt idx="64">
                  <c:v>0.67358553732842319</c:v>
                </c:pt>
                <c:pt idx="65">
                  <c:v>0.83131819181061917</c:v>
                </c:pt>
                <c:pt idx="66">
                  <c:v>1.0782164788563122</c:v>
                </c:pt>
                <c:pt idx="67">
                  <c:v>0.87906460698130917</c:v>
                </c:pt>
                <c:pt idx="68">
                  <c:v>0.29517513131737017</c:v>
                </c:pt>
                <c:pt idx="69">
                  <c:v>0.30378559071049466</c:v>
                </c:pt>
                <c:pt idx="70">
                  <c:v>0.37311551454646297</c:v>
                </c:pt>
                <c:pt idx="71">
                  <c:v>0.69119607913798697</c:v>
                </c:pt>
                <c:pt idx="72">
                  <c:v>0.26856471276791571</c:v>
                </c:pt>
                <c:pt idx="73">
                  <c:v>0.38167311690125799</c:v>
                </c:pt>
                <c:pt idx="74">
                  <c:v>0.40839444345078402</c:v>
                </c:pt>
                <c:pt idx="75">
                  <c:v>0.25077653067057948</c:v>
                </c:pt>
                <c:pt idx="76">
                  <c:v>0.23512828067499725</c:v>
                </c:pt>
                <c:pt idx="77">
                  <c:v>0.30911062906724512</c:v>
                </c:pt>
                <c:pt idx="78">
                  <c:v>0.40540713978605025</c:v>
                </c:pt>
                <c:pt idx="79">
                  <c:v>0.29332382012835617</c:v>
                </c:pt>
                <c:pt idx="80">
                  <c:v>0.48548968431518763</c:v>
                </c:pt>
                <c:pt idx="81">
                  <c:v>0.46683999208378174</c:v>
                </c:pt>
                <c:pt idx="82">
                  <c:v>0.38420780244966363</c:v>
                </c:pt>
                <c:pt idx="83">
                  <c:v>0.40858506886685736</c:v>
                </c:pt>
                <c:pt idx="84">
                  <c:v>0.47453462014532621</c:v>
                </c:pt>
                <c:pt idx="85">
                  <c:v>0.59033583090800257</c:v>
                </c:pt>
                <c:pt idx="86">
                  <c:v>0.85298190630637205</c:v>
                </c:pt>
                <c:pt idx="87">
                  <c:v>0.24737356462252624</c:v>
                </c:pt>
                <c:pt idx="88">
                  <c:v>0.47888410361894967</c:v>
                </c:pt>
                <c:pt idx="89">
                  <c:v>0.66217653617893746</c:v>
                </c:pt>
                <c:pt idx="90">
                  <c:v>0.44435634819873843</c:v>
                </c:pt>
                <c:pt idx="91">
                  <c:v>0.20776403754779632</c:v>
                </c:pt>
                <c:pt idx="92">
                  <c:v>0.62886201501047545</c:v>
                </c:pt>
                <c:pt idx="93">
                  <c:v>0.39282458009732735</c:v>
                </c:pt>
                <c:pt idx="94">
                  <c:v>0.63938659143731458</c:v>
                </c:pt>
                <c:pt idx="95">
                  <c:v>0.24252223120452709</c:v>
                </c:pt>
                <c:pt idx="96">
                  <c:v>0.34334240786640119</c:v>
                </c:pt>
                <c:pt idx="97">
                  <c:v>0.24017119311585131</c:v>
                </c:pt>
                <c:pt idx="98">
                  <c:v>0.90912786050103644</c:v>
                </c:pt>
                <c:pt idx="99">
                  <c:v>0.57924223720444401</c:v>
                </c:pt>
                <c:pt idx="100">
                  <c:v>0.57919313786399984</c:v>
                </c:pt>
                <c:pt idx="101">
                  <c:v>0.24912805181863479</c:v>
                </c:pt>
                <c:pt idx="102">
                  <c:v>0.28771606158441498</c:v>
                </c:pt>
                <c:pt idx="103">
                  <c:v>0.60491054139880718</c:v>
                </c:pt>
                <c:pt idx="104">
                  <c:v>0.26377823929694749</c:v>
                </c:pt>
                <c:pt idx="105">
                  <c:v>0.52948704000165792</c:v>
                </c:pt>
                <c:pt idx="106">
                  <c:v>0.57027975988220636</c:v>
                </c:pt>
                <c:pt idx="107">
                  <c:v>0.82062575310591268</c:v>
                </c:pt>
                <c:pt idx="108">
                  <c:v>0.1574149353906831</c:v>
                </c:pt>
                <c:pt idx="109">
                  <c:v>0.62519712633607849</c:v>
                </c:pt>
                <c:pt idx="110">
                  <c:v>0.23969302472272355</c:v>
                </c:pt>
                <c:pt idx="111">
                  <c:v>0.40888336560386584</c:v>
                </c:pt>
                <c:pt idx="112">
                  <c:v>0.43872985534946352</c:v>
                </c:pt>
                <c:pt idx="113">
                  <c:v>0.42935839274141285</c:v>
                </c:pt>
                <c:pt idx="114">
                  <c:v>0.33629145259224658</c:v>
                </c:pt>
                <c:pt idx="115">
                  <c:v>0.30653313365780605</c:v>
                </c:pt>
                <c:pt idx="116">
                  <c:v>0.29585798816568049</c:v>
                </c:pt>
                <c:pt idx="117">
                  <c:v>0.35327977302797592</c:v>
                </c:pt>
                <c:pt idx="118">
                  <c:v>0.46020428288817034</c:v>
                </c:pt>
                <c:pt idx="119">
                  <c:v>0.3467561521252796</c:v>
                </c:pt>
                <c:pt idx="120">
                  <c:v>0.50614999455752696</c:v>
                </c:pt>
                <c:pt idx="121">
                  <c:v>0.19815994338287329</c:v>
                </c:pt>
                <c:pt idx="122">
                  <c:v>0.42618822319745481</c:v>
                </c:pt>
                <c:pt idx="123">
                  <c:v>0.32993296415039347</c:v>
                </c:pt>
                <c:pt idx="124">
                  <c:v>0.249264286028023</c:v>
                </c:pt>
                <c:pt idx="125">
                  <c:v>0.54629124690259567</c:v>
                </c:pt>
                <c:pt idx="126">
                  <c:v>0.46562807667805639</c:v>
                </c:pt>
                <c:pt idx="127">
                  <c:v>0.90479768821441453</c:v>
                </c:pt>
                <c:pt idx="128">
                  <c:v>0.35130812292928137</c:v>
                </c:pt>
                <c:pt idx="129">
                  <c:v>0.32571144162079868</c:v>
                </c:pt>
                <c:pt idx="130">
                  <c:v>0.44713438735177868</c:v>
                </c:pt>
                <c:pt idx="131">
                  <c:v>0.38867450834534384</c:v>
                </c:pt>
                <c:pt idx="132">
                  <c:v>0.14410408432147562</c:v>
                </c:pt>
                <c:pt idx="133">
                  <c:v>0.19888997890153601</c:v>
                </c:pt>
                <c:pt idx="134">
                  <c:v>0.30370520348248631</c:v>
                </c:pt>
                <c:pt idx="135">
                  <c:v>0.51439910154727064</c:v>
                </c:pt>
                <c:pt idx="136">
                  <c:v>0.80470869545224633</c:v>
                </c:pt>
                <c:pt idx="137">
                  <c:v>0.66109183762140633</c:v>
                </c:pt>
                <c:pt idx="138">
                  <c:v>0.70385345325521909</c:v>
                </c:pt>
                <c:pt idx="139">
                  <c:v>0.27355500373488384</c:v>
                </c:pt>
                <c:pt idx="140">
                  <c:v>0.37036328139953295</c:v>
                </c:pt>
                <c:pt idx="141">
                  <c:v>0.66619941716773023</c:v>
                </c:pt>
                <c:pt idx="142">
                  <c:v>0.43219834539635438</c:v>
                </c:pt>
                <c:pt idx="143">
                  <c:v>0.62952844755909254</c:v>
                </c:pt>
                <c:pt idx="144">
                  <c:v>0.18626991565135895</c:v>
                </c:pt>
                <c:pt idx="145">
                  <c:v>0.64830064380895347</c:v>
                </c:pt>
                <c:pt idx="146">
                  <c:v>0.26233181862644839</c:v>
                </c:pt>
                <c:pt idx="147">
                  <c:v>0.14586322333811574</c:v>
                </c:pt>
                <c:pt idx="148">
                  <c:v>0.38555131901174866</c:v>
                </c:pt>
                <c:pt idx="149">
                  <c:v>0.42225218121232155</c:v>
                </c:pt>
                <c:pt idx="150">
                  <c:v>0.11831574063333719</c:v>
                </c:pt>
                <c:pt idx="151">
                  <c:v>0.7813930773457054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8-4C4C-BC65-72586C62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81408"/>
        <c:axId val="324489392"/>
      </c:scatterChart>
      <c:valAx>
        <c:axId val="3131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male obesity</a:t>
                </a:r>
                <a:r>
                  <a:rPr lang="en-US" altLang="zh-CN" baseline="0"/>
                  <a:t> ratio(%)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9204772568566543"/>
              <c:y val="0.88707419637061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489392"/>
        <c:crosses val="autoZero"/>
        <c:crossBetween val="midCat"/>
      </c:valAx>
      <c:valAx>
        <c:axId val="3244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female obesity ratio(%)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1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male vs female obesity ratio(metro_b) </a:t>
            </a:r>
            <a:endParaRPr lang="zh-CN" altLang="zh-CN" sz="1400">
              <a:effectLst/>
            </a:endParaRPr>
          </a:p>
        </c:rich>
      </c:tx>
      <c:layout>
        <c:manualLayout>
          <c:xMode val="edge"/>
          <c:yMode val="edge"/>
          <c:x val="0.20426377952755903"/>
          <c:y val="3.6185609382045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summary!$P$34:$P$69</c:f>
              <c:numCache>
                <c:formatCode>General</c:formatCode>
                <c:ptCount val="36"/>
                <c:pt idx="0">
                  <c:v>0.16685687300775254</c:v>
                </c:pt>
                <c:pt idx="1">
                  <c:v>0.18548287374799061</c:v>
                </c:pt>
                <c:pt idx="2">
                  <c:v>0.20743301642178047</c:v>
                </c:pt>
                <c:pt idx="3">
                  <c:v>0.35178639563600378</c:v>
                </c:pt>
                <c:pt idx="4">
                  <c:v>0.26126994324874181</c:v>
                </c:pt>
                <c:pt idx="5">
                  <c:v>0.20717056096868791</c:v>
                </c:pt>
                <c:pt idx="6">
                  <c:v>0.37798844997590914</c:v>
                </c:pt>
                <c:pt idx="7">
                  <c:v>0.22179182806447581</c:v>
                </c:pt>
                <c:pt idx="8">
                  <c:v>0.27803918213705192</c:v>
                </c:pt>
                <c:pt idx="9">
                  <c:v>0.18380760828770221</c:v>
                </c:pt>
                <c:pt idx="10">
                  <c:v>0.24701504036758079</c:v>
                </c:pt>
                <c:pt idx="11">
                  <c:v>0.32003834820736232</c:v>
                </c:pt>
                <c:pt idx="12">
                  <c:v>0.19149551634365058</c:v>
                </c:pt>
                <c:pt idx="13">
                  <c:v>0.30492211431315597</c:v>
                </c:pt>
                <c:pt idx="14">
                  <c:v>0.29208845814254331</c:v>
                </c:pt>
                <c:pt idx="15">
                  <c:v>0.15334254977673961</c:v>
                </c:pt>
                <c:pt idx="16">
                  <c:v>0.26464027825034969</c:v>
                </c:pt>
                <c:pt idx="17">
                  <c:v>0.33084572438295395</c:v>
                </c:pt>
                <c:pt idx="18">
                  <c:v>0.32399094386759308</c:v>
                </c:pt>
                <c:pt idx="19">
                  <c:v>0.24973770152650321</c:v>
                </c:pt>
                <c:pt idx="20">
                  <c:v>0.5035814274806385</c:v>
                </c:pt>
                <c:pt idx="21">
                  <c:v>0.19459790873891225</c:v>
                </c:pt>
                <c:pt idx="22">
                  <c:v>0.2546466272795252</c:v>
                </c:pt>
                <c:pt idx="23">
                  <c:v>0.16844948556120765</c:v>
                </c:pt>
                <c:pt idx="24">
                  <c:v>0.15355583512173462</c:v>
                </c:pt>
                <c:pt idx="25">
                  <c:v>0.13586253299518658</c:v>
                </c:pt>
                <c:pt idx="26">
                  <c:v>0.2844062886565239</c:v>
                </c:pt>
                <c:pt idx="27">
                  <c:v>0.45614176724659905</c:v>
                </c:pt>
                <c:pt idx="28">
                  <c:v>0.19676493242770116</c:v>
                </c:pt>
                <c:pt idx="29">
                  <c:v>0.2766547972834284</c:v>
                </c:pt>
                <c:pt idx="30">
                  <c:v>0.30981716297280792</c:v>
                </c:pt>
                <c:pt idx="31">
                  <c:v>0.33967545915928904</c:v>
                </c:pt>
                <c:pt idx="32">
                  <c:v>0.31120331950207469</c:v>
                </c:pt>
                <c:pt idx="33">
                  <c:v>0.58561822242714201</c:v>
                </c:pt>
                <c:pt idx="34">
                  <c:v>0.65863722405011138</c:v>
                </c:pt>
                <c:pt idx="35">
                  <c:v>0.39859680960521093</c:v>
                </c:pt>
              </c:numCache>
            </c:numRef>
          </c:xVal>
          <c:yVal>
            <c:numRef>
              <c:f>summary!$Q$34:$Q$69</c:f>
              <c:numCache>
                <c:formatCode>General</c:formatCode>
                <c:ptCount val="36"/>
                <c:pt idx="0">
                  <c:v>0.24077414620723392</c:v>
                </c:pt>
                <c:pt idx="1">
                  <c:v>0.49512728026601144</c:v>
                </c:pt>
                <c:pt idx="2">
                  <c:v>0.27183935523529812</c:v>
                </c:pt>
                <c:pt idx="3">
                  <c:v>0.67882606045920801</c:v>
                </c:pt>
                <c:pt idx="4">
                  <c:v>0.33541395838088339</c:v>
                </c:pt>
                <c:pt idx="5">
                  <c:v>0.50757714077049476</c:v>
                </c:pt>
                <c:pt idx="6">
                  <c:v>0.68419469763568219</c:v>
                </c:pt>
                <c:pt idx="7">
                  <c:v>0.58438931919851722</c:v>
                </c:pt>
                <c:pt idx="8">
                  <c:v>0.83497789587969606</c:v>
                </c:pt>
                <c:pt idx="9">
                  <c:v>0.38307041579101381</c:v>
                </c:pt>
                <c:pt idx="10">
                  <c:v>0.57221826347951887</c:v>
                </c:pt>
                <c:pt idx="11">
                  <c:v>0.45793063555951896</c:v>
                </c:pt>
                <c:pt idx="12">
                  <c:v>0.33325199224055274</c:v>
                </c:pt>
                <c:pt idx="13">
                  <c:v>0.43926531169629246</c:v>
                </c:pt>
                <c:pt idx="14">
                  <c:v>0.49686072623394079</c:v>
                </c:pt>
                <c:pt idx="15">
                  <c:v>0.25056814870928268</c:v>
                </c:pt>
                <c:pt idx="16">
                  <c:v>0.43464789979197094</c:v>
                </c:pt>
                <c:pt idx="17">
                  <c:v>0.41583204442303306</c:v>
                </c:pt>
                <c:pt idx="18">
                  <c:v>0.43641782571671867</c:v>
                </c:pt>
                <c:pt idx="19">
                  <c:v>0.49029012385154874</c:v>
                </c:pt>
                <c:pt idx="20">
                  <c:v>0.85302205510971429</c:v>
                </c:pt>
                <c:pt idx="21">
                  <c:v>0.44058968569729234</c:v>
                </c:pt>
                <c:pt idx="22">
                  <c:v>0.35733512786002691</c:v>
                </c:pt>
                <c:pt idx="23">
                  <c:v>0.35820277898112646</c:v>
                </c:pt>
                <c:pt idx="24">
                  <c:v>0.45174923691007279</c:v>
                </c:pt>
                <c:pt idx="25">
                  <c:v>0.24916741619466659</c:v>
                </c:pt>
                <c:pt idx="26">
                  <c:v>0.38593659465276053</c:v>
                </c:pt>
                <c:pt idx="27">
                  <c:v>0.65234736539750426</c:v>
                </c:pt>
                <c:pt idx="28">
                  <c:v>0.33736367031070935</c:v>
                </c:pt>
                <c:pt idx="29">
                  <c:v>0.36278132348001341</c:v>
                </c:pt>
                <c:pt idx="30">
                  <c:v>0.44157277833695902</c:v>
                </c:pt>
                <c:pt idx="31">
                  <c:v>0.8049457619879421</c:v>
                </c:pt>
                <c:pt idx="32">
                  <c:v>0.67358553732842319</c:v>
                </c:pt>
                <c:pt idx="33">
                  <c:v>0.83131819181061917</c:v>
                </c:pt>
                <c:pt idx="34">
                  <c:v>1.0782164788563122</c:v>
                </c:pt>
                <c:pt idx="35">
                  <c:v>0.87906460698130917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B-4BB9-AAA1-F18CC121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3152"/>
        <c:axId val="324481072"/>
      </c:scatterChart>
      <c:valAx>
        <c:axId val="404193152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male obesity ratio(%)</a:t>
                </a:r>
                <a:endParaRPr lang="zh-CN" altLang="zh-C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415157480314968"/>
              <c:y val="0.88146933518915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481072"/>
        <c:crosses val="autoZero"/>
        <c:crossBetween val="midCat"/>
      </c:valAx>
      <c:valAx>
        <c:axId val="3244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female obesity ratio(%)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 analytics'!$I$1</c:f>
              <c:strCache>
                <c:ptCount val="1"/>
                <c:pt idx="0">
                  <c:v>ratio_2013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'my analytics'!$G$2:$G$153</c:f>
              <c:numCache>
                <c:formatCode>General</c:formatCode>
                <c:ptCount val="152"/>
                <c:pt idx="0">
                  <c:v>139000</c:v>
                </c:pt>
                <c:pt idx="1">
                  <c:v>220000</c:v>
                </c:pt>
                <c:pt idx="2">
                  <c:v>160000</c:v>
                </c:pt>
                <c:pt idx="3">
                  <c:v>161000</c:v>
                </c:pt>
                <c:pt idx="4">
                  <c:v>130000</c:v>
                </c:pt>
                <c:pt idx="5" formatCode="#,##0">
                  <c:v>199000</c:v>
                </c:pt>
                <c:pt idx="6" formatCode="#,##0">
                  <c:v>831000</c:v>
                </c:pt>
                <c:pt idx="7">
                  <c:v>91000</c:v>
                </c:pt>
                <c:pt idx="8">
                  <c:v>99000</c:v>
                </c:pt>
                <c:pt idx="9">
                  <c:v>201000</c:v>
                </c:pt>
                <c:pt idx="10">
                  <c:v>130000</c:v>
                </c:pt>
                <c:pt idx="11">
                  <c:v>90000</c:v>
                </c:pt>
                <c:pt idx="12">
                  <c:v>449000</c:v>
                </c:pt>
                <c:pt idx="13">
                  <c:v>239000</c:v>
                </c:pt>
                <c:pt idx="14">
                  <c:v>230000</c:v>
                </c:pt>
                <c:pt idx="15">
                  <c:v>370000</c:v>
                </c:pt>
                <c:pt idx="16">
                  <c:v>290000</c:v>
                </c:pt>
                <c:pt idx="17">
                  <c:v>349000</c:v>
                </c:pt>
                <c:pt idx="18">
                  <c:v>141000</c:v>
                </c:pt>
                <c:pt idx="19">
                  <c:v>149000</c:v>
                </c:pt>
                <c:pt idx="20">
                  <c:v>551000</c:v>
                </c:pt>
                <c:pt idx="21">
                  <c:v>180000</c:v>
                </c:pt>
                <c:pt idx="22">
                  <c:v>180000</c:v>
                </c:pt>
                <c:pt idx="23">
                  <c:v>299000</c:v>
                </c:pt>
                <c:pt idx="24">
                  <c:v>281000</c:v>
                </c:pt>
                <c:pt idx="25">
                  <c:v>50000</c:v>
                </c:pt>
                <c:pt idx="26">
                  <c:v>411000</c:v>
                </c:pt>
                <c:pt idx="27">
                  <c:v>240000</c:v>
                </c:pt>
                <c:pt idx="28">
                  <c:v>230000</c:v>
                </c:pt>
                <c:pt idx="29">
                  <c:v>340000</c:v>
                </c:pt>
                <c:pt idx="30">
                  <c:v>79000</c:v>
                </c:pt>
                <c:pt idx="31">
                  <c:v>189000</c:v>
                </c:pt>
                <c:pt idx="32">
                  <c:v>580000</c:v>
                </c:pt>
                <c:pt idx="33">
                  <c:v>580000</c:v>
                </c:pt>
                <c:pt idx="34">
                  <c:v>200000</c:v>
                </c:pt>
                <c:pt idx="35">
                  <c:v>310000</c:v>
                </c:pt>
                <c:pt idx="36">
                  <c:v>260000</c:v>
                </c:pt>
                <c:pt idx="37">
                  <c:v>411000</c:v>
                </c:pt>
                <c:pt idx="38">
                  <c:v>250000</c:v>
                </c:pt>
                <c:pt idx="39">
                  <c:v>269000</c:v>
                </c:pt>
                <c:pt idx="40">
                  <c:v>449000</c:v>
                </c:pt>
                <c:pt idx="41">
                  <c:v>249000</c:v>
                </c:pt>
                <c:pt idx="42">
                  <c:v>1070000</c:v>
                </c:pt>
                <c:pt idx="43">
                  <c:v>131000</c:v>
                </c:pt>
                <c:pt idx="44">
                  <c:v>459000</c:v>
                </c:pt>
                <c:pt idx="45">
                  <c:v>179000</c:v>
                </c:pt>
                <c:pt idx="46">
                  <c:v>169000</c:v>
                </c:pt>
                <c:pt idx="47">
                  <c:v>99000</c:v>
                </c:pt>
                <c:pt idx="48">
                  <c:v>121000</c:v>
                </c:pt>
                <c:pt idx="49">
                  <c:v>1120000</c:v>
                </c:pt>
                <c:pt idx="50">
                  <c:v>181000</c:v>
                </c:pt>
                <c:pt idx="51">
                  <c:v>191000</c:v>
                </c:pt>
                <c:pt idx="52">
                  <c:v>89000</c:v>
                </c:pt>
                <c:pt idx="53">
                  <c:v>211000</c:v>
                </c:pt>
                <c:pt idx="54">
                  <c:v>120000</c:v>
                </c:pt>
                <c:pt idx="55">
                  <c:v>890000</c:v>
                </c:pt>
                <c:pt idx="56">
                  <c:v>209000</c:v>
                </c:pt>
                <c:pt idx="57">
                  <c:v>190000</c:v>
                </c:pt>
                <c:pt idx="58">
                  <c:v>120000</c:v>
                </c:pt>
                <c:pt idx="59">
                  <c:v>2000</c:v>
                </c:pt>
                <c:pt idx="60">
                  <c:v>140000</c:v>
                </c:pt>
                <c:pt idx="61">
                  <c:v>130000</c:v>
                </c:pt>
                <c:pt idx="62">
                  <c:v>1170000</c:v>
                </c:pt>
                <c:pt idx="63">
                  <c:v>200000</c:v>
                </c:pt>
                <c:pt idx="64">
                  <c:v>139000</c:v>
                </c:pt>
                <c:pt idx="65">
                  <c:v>330000</c:v>
                </c:pt>
                <c:pt idx="66">
                  <c:v>120000</c:v>
                </c:pt>
                <c:pt idx="67">
                  <c:v>260000</c:v>
                </c:pt>
                <c:pt idx="68">
                  <c:v>800000</c:v>
                </c:pt>
                <c:pt idx="69">
                  <c:v>550000</c:v>
                </c:pt>
                <c:pt idx="70">
                  <c:v>241000</c:v>
                </c:pt>
                <c:pt idx="71">
                  <c:v>459000</c:v>
                </c:pt>
                <c:pt idx="72">
                  <c:v>180000</c:v>
                </c:pt>
                <c:pt idx="73">
                  <c:v>491000</c:v>
                </c:pt>
                <c:pt idx="74">
                  <c:v>310000</c:v>
                </c:pt>
                <c:pt idx="75">
                  <c:v>140000</c:v>
                </c:pt>
                <c:pt idx="76">
                  <c:v>439000</c:v>
                </c:pt>
                <c:pt idx="77">
                  <c:v>190000</c:v>
                </c:pt>
                <c:pt idx="78">
                  <c:v>160000</c:v>
                </c:pt>
                <c:pt idx="79">
                  <c:v>101000</c:v>
                </c:pt>
                <c:pt idx="80">
                  <c:v>210000</c:v>
                </c:pt>
                <c:pt idx="81">
                  <c:v>220000</c:v>
                </c:pt>
                <c:pt idx="82">
                  <c:v>200000</c:v>
                </c:pt>
                <c:pt idx="83">
                  <c:v>619000</c:v>
                </c:pt>
                <c:pt idx="84">
                  <c:v>110000</c:v>
                </c:pt>
                <c:pt idx="85">
                  <c:v>141000</c:v>
                </c:pt>
                <c:pt idx="86">
                  <c:v>160000</c:v>
                </c:pt>
                <c:pt idx="87">
                  <c:v>150000</c:v>
                </c:pt>
                <c:pt idx="88">
                  <c:v>489000</c:v>
                </c:pt>
                <c:pt idx="89">
                  <c:v>590000</c:v>
                </c:pt>
                <c:pt idx="90">
                  <c:v>240000</c:v>
                </c:pt>
                <c:pt idx="91">
                  <c:v>221000</c:v>
                </c:pt>
                <c:pt idx="92">
                  <c:v>529000</c:v>
                </c:pt>
                <c:pt idx="93">
                  <c:v>180000</c:v>
                </c:pt>
                <c:pt idx="94">
                  <c:v>559000</c:v>
                </c:pt>
                <c:pt idx="95">
                  <c:v>130000</c:v>
                </c:pt>
                <c:pt idx="96">
                  <c:v>209000</c:v>
                </c:pt>
                <c:pt idx="97">
                  <c:v>100000</c:v>
                </c:pt>
                <c:pt idx="98">
                  <c:v>162000</c:v>
                </c:pt>
                <c:pt idx="99">
                  <c:v>110000</c:v>
                </c:pt>
                <c:pt idx="100">
                  <c:v>200000</c:v>
                </c:pt>
                <c:pt idx="101">
                  <c:v>119000</c:v>
                </c:pt>
                <c:pt idx="102">
                  <c:v>130000</c:v>
                </c:pt>
                <c:pt idx="103">
                  <c:v>140000</c:v>
                </c:pt>
                <c:pt idx="104">
                  <c:v>210000</c:v>
                </c:pt>
                <c:pt idx="105">
                  <c:v>51000</c:v>
                </c:pt>
                <c:pt idx="106">
                  <c:v>189000</c:v>
                </c:pt>
                <c:pt idx="107">
                  <c:v>250000</c:v>
                </c:pt>
                <c:pt idx="108">
                  <c:v>220000</c:v>
                </c:pt>
                <c:pt idx="109">
                  <c:v>430000</c:v>
                </c:pt>
                <c:pt idx="110">
                  <c:v>231000</c:v>
                </c:pt>
                <c:pt idx="111">
                  <c:v>110000</c:v>
                </c:pt>
                <c:pt idx="112">
                  <c:v>149000</c:v>
                </c:pt>
                <c:pt idx="113">
                  <c:v>439000</c:v>
                </c:pt>
                <c:pt idx="114">
                  <c:v>210000</c:v>
                </c:pt>
                <c:pt idx="115">
                  <c:v>130000</c:v>
                </c:pt>
                <c:pt idx="116">
                  <c:v>191000</c:v>
                </c:pt>
                <c:pt idx="117">
                  <c:v>119000</c:v>
                </c:pt>
                <c:pt idx="118">
                  <c:v>221000</c:v>
                </c:pt>
                <c:pt idx="119">
                  <c:v>139000</c:v>
                </c:pt>
                <c:pt idx="120">
                  <c:v>561000</c:v>
                </c:pt>
                <c:pt idx="121">
                  <c:v>220000</c:v>
                </c:pt>
                <c:pt idx="122">
                  <c:v>160000</c:v>
                </c:pt>
                <c:pt idx="123">
                  <c:v>200000</c:v>
                </c:pt>
                <c:pt idx="124">
                  <c:v>559000</c:v>
                </c:pt>
                <c:pt idx="125">
                  <c:v>260000</c:v>
                </c:pt>
                <c:pt idx="126">
                  <c:v>1010000</c:v>
                </c:pt>
                <c:pt idx="127">
                  <c:v>160000</c:v>
                </c:pt>
                <c:pt idx="128">
                  <c:v>150000</c:v>
                </c:pt>
                <c:pt idx="129">
                  <c:v>171000</c:v>
                </c:pt>
                <c:pt idx="130">
                  <c:v>110000</c:v>
                </c:pt>
                <c:pt idx="131">
                  <c:v>120000</c:v>
                </c:pt>
                <c:pt idx="132">
                  <c:v>121000</c:v>
                </c:pt>
                <c:pt idx="133">
                  <c:v>210000</c:v>
                </c:pt>
                <c:pt idx="134">
                  <c:v>150000</c:v>
                </c:pt>
                <c:pt idx="135">
                  <c:v>240000</c:v>
                </c:pt>
                <c:pt idx="136">
                  <c:v>201000</c:v>
                </c:pt>
                <c:pt idx="137">
                  <c:v>180000</c:v>
                </c:pt>
                <c:pt idx="138">
                  <c:v>200000</c:v>
                </c:pt>
                <c:pt idx="139">
                  <c:v>180000</c:v>
                </c:pt>
                <c:pt idx="140">
                  <c:v>440000</c:v>
                </c:pt>
                <c:pt idx="141">
                  <c:v>141000</c:v>
                </c:pt>
                <c:pt idx="142">
                  <c:v>700000</c:v>
                </c:pt>
                <c:pt idx="143">
                  <c:v>200000</c:v>
                </c:pt>
                <c:pt idx="144">
                  <c:v>260000</c:v>
                </c:pt>
                <c:pt idx="145">
                  <c:v>380000</c:v>
                </c:pt>
                <c:pt idx="146">
                  <c:v>110000</c:v>
                </c:pt>
                <c:pt idx="147">
                  <c:v>209000</c:v>
                </c:pt>
                <c:pt idx="148">
                  <c:v>109000</c:v>
                </c:pt>
                <c:pt idx="149">
                  <c:v>201000</c:v>
                </c:pt>
                <c:pt idx="150">
                  <c:v>470000</c:v>
                </c:pt>
                <c:pt idx="151">
                  <c:v>140000</c:v>
                </c:pt>
              </c:numCache>
            </c:numRef>
          </c:xVal>
          <c:yVal>
            <c:numRef>
              <c:f>'my analytics'!$I$2:$I$153</c:f>
              <c:numCache>
                <c:formatCode>General</c:formatCode>
                <c:ptCount val="152"/>
                <c:pt idx="0">
                  <c:v>3.4575210858515332E-3</c:v>
                </c:pt>
                <c:pt idx="1">
                  <c:v>1.72643302660567E-3</c:v>
                </c:pt>
                <c:pt idx="2">
                  <c:v>1.8482849063562968E-3</c:v>
                </c:pt>
                <c:pt idx="3">
                  <c:v>2.433877727995375E-3</c:v>
                </c:pt>
                <c:pt idx="4">
                  <c:v>1.984139023221101E-3</c:v>
                </c:pt>
                <c:pt idx="5">
                  <c:v>2.4760021422980268E-3</c:v>
                </c:pt>
                <c:pt idx="6">
                  <c:v>3.3429069165214933E-3</c:v>
                </c:pt>
                <c:pt idx="7">
                  <c:v>6.0941085317519446E-3</c:v>
                </c:pt>
                <c:pt idx="8">
                  <c:v>4.0993321156178979E-3</c:v>
                </c:pt>
                <c:pt idx="9">
                  <c:v>2.0963911358725736E-3</c:v>
                </c:pt>
                <c:pt idx="10">
                  <c:v>5.1051334953480998E-3</c:v>
                </c:pt>
                <c:pt idx="11">
                  <c:v>1.7811132822632243E-3</c:v>
                </c:pt>
                <c:pt idx="12">
                  <c:v>5.0422401669374239E-3</c:v>
                </c:pt>
                <c:pt idx="13">
                  <c:v>3.9073442792332295E-3</c:v>
                </c:pt>
                <c:pt idx="14">
                  <c:v>2.2672855707722667E-3</c:v>
                </c:pt>
                <c:pt idx="15">
                  <c:v>4.6385382136545812E-3</c:v>
                </c:pt>
                <c:pt idx="16">
                  <c:v>2.2910468871915868E-3</c:v>
                </c:pt>
                <c:pt idx="17">
                  <c:v>2.1240938498713851E-3</c:v>
                </c:pt>
                <c:pt idx="18">
                  <c:v>2.5211130247131328E-3</c:v>
                </c:pt>
                <c:pt idx="19">
                  <c:v>3.266058923545403E-3</c:v>
                </c:pt>
                <c:pt idx="20">
                  <c:v>2.4664783927090296E-3</c:v>
                </c:pt>
                <c:pt idx="21">
                  <c:v>1.5650491330576318E-3</c:v>
                </c:pt>
                <c:pt idx="22">
                  <c:v>2.1903263005969001E-3</c:v>
                </c:pt>
                <c:pt idx="23">
                  <c:v>3.7439438077106384E-3</c:v>
                </c:pt>
                <c:pt idx="24">
                  <c:v>3.7706971778399029E-3</c:v>
                </c:pt>
                <c:pt idx="25">
                  <c:v>1.4230534661516568E-3</c:v>
                </c:pt>
                <c:pt idx="26">
                  <c:v>5.7759141403972581E-3</c:v>
                </c:pt>
                <c:pt idx="27">
                  <c:v>5.4411848888112242E-3</c:v>
                </c:pt>
                <c:pt idx="28">
                  <c:v>2.2081600266560496E-3</c:v>
                </c:pt>
                <c:pt idx="29">
                  <c:v>2.5611634834142921E-3</c:v>
                </c:pt>
                <c:pt idx="30">
                  <c:v>1.5280027083161777E-3</c:v>
                </c:pt>
                <c:pt idx="31">
                  <c:v>4.1905739298098302E-3</c:v>
                </c:pt>
                <c:pt idx="32">
                  <c:v>4.9574711184461086E-3</c:v>
                </c:pt>
                <c:pt idx="33">
                  <c:v>1.8863128110850351E-3</c:v>
                </c:pt>
                <c:pt idx="34">
                  <c:v>3.8757440332243482E-3</c:v>
                </c:pt>
                <c:pt idx="35">
                  <c:v>2.8594548397068717E-3</c:v>
                </c:pt>
                <c:pt idx="36">
                  <c:v>5.206260980282932E-3</c:v>
                </c:pt>
                <c:pt idx="37">
                  <c:v>1.7622827027597976E-3</c:v>
                </c:pt>
                <c:pt idx="38">
                  <c:v>3.9825250094972777E-3</c:v>
                </c:pt>
                <c:pt idx="39">
                  <c:v>3.0124247984205125E-3</c:v>
                </c:pt>
                <c:pt idx="40">
                  <c:v>3.0298420873896312E-3</c:v>
                </c:pt>
                <c:pt idx="41">
                  <c:v>2.4676738274117434E-3</c:v>
                </c:pt>
                <c:pt idx="42">
                  <c:v>1.9646058139819547E-3</c:v>
                </c:pt>
                <c:pt idx="43">
                  <c:v>2.3213430204130016E-3</c:v>
                </c:pt>
                <c:pt idx="44">
                  <c:v>1.9568310269380512E-3</c:v>
                </c:pt>
                <c:pt idx="45">
                  <c:v>2.5322916257704839E-3</c:v>
                </c:pt>
                <c:pt idx="46">
                  <c:v>4.5539949410845111E-3</c:v>
                </c:pt>
                <c:pt idx="47">
                  <c:v>3.5362890615602974E-3</c:v>
                </c:pt>
                <c:pt idx="48">
                  <c:v>3.1494198437130002E-3</c:v>
                </c:pt>
                <c:pt idx="49">
                  <c:v>2.3212936332785003E-3</c:v>
                </c:pt>
                <c:pt idx="50">
                  <c:v>2.6248087887637325E-3</c:v>
                </c:pt>
                <c:pt idx="51">
                  <c:v>3.5500691710120252E-3</c:v>
                </c:pt>
                <c:pt idx="52">
                  <c:v>3.2954580894659696E-3</c:v>
                </c:pt>
                <c:pt idx="53">
                  <c:v>2.9020836960937952E-3</c:v>
                </c:pt>
                <c:pt idx="54">
                  <c:v>2.2328669362686794E-3</c:v>
                </c:pt>
                <c:pt idx="55">
                  <c:v>3.2590504712410816E-3</c:v>
                </c:pt>
                <c:pt idx="56">
                  <c:v>2.7241588058146038E-3</c:v>
                </c:pt>
                <c:pt idx="57">
                  <c:v>2.2693788318045721E-3</c:v>
                </c:pt>
                <c:pt idx="58">
                  <c:v>2.6420163359371519E-3</c:v>
                </c:pt>
                <c:pt idx="59">
                  <c:v>4.1928721174004191E-4</c:v>
                </c:pt>
                <c:pt idx="60">
                  <c:v>2.8614313902958688E-3</c:v>
                </c:pt>
                <c:pt idx="61">
                  <c:v>1.8670552570291053E-3</c:v>
                </c:pt>
                <c:pt idx="62">
                  <c:v>2.4231850978369981E-3</c:v>
                </c:pt>
                <c:pt idx="63">
                  <c:v>2.2845422074477492E-3</c:v>
                </c:pt>
                <c:pt idx="64">
                  <c:v>1.660152660532474E-3</c:v>
                </c:pt>
                <c:pt idx="65">
                  <c:v>3.9727607669194451E-3</c:v>
                </c:pt>
                <c:pt idx="66">
                  <c:v>3.850870062413028E-3</c:v>
                </c:pt>
                <c:pt idx="67">
                  <c:v>3.1192142108276513E-3</c:v>
                </c:pt>
                <c:pt idx="68">
                  <c:v>3.6556643770852136E-3</c:v>
                </c:pt>
                <c:pt idx="69">
                  <c:v>2.4541804127591427E-3</c:v>
                </c:pt>
                <c:pt idx="70">
                  <c:v>3.2683935862423278E-3</c:v>
                </c:pt>
                <c:pt idx="71">
                  <c:v>3.445162482848835E-3</c:v>
                </c:pt>
                <c:pt idx="72">
                  <c:v>2.0262095304733169E-3</c:v>
                </c:pt>
                <c:pt idx="73">
                  <c:v>2.8519680822295477E-3</c:v>
                </c:pt>
                <c:pt idx="74">
                  <c:v>3.4509367752170576E-3</c:v>
                </c:pt>
                <c:pt idx="75">
                  <c:v>2.7178241958764381E-3</c:v>
                </c:pt>
                <c:pt idx="76">
                  <c:v>3.9422066100869213E-3</c:v>
                </c:pt>
                <c:pt idx="77">
                  <c:v>3.808242149243636E-3</c:v>
                </c:pt>
                <c:pt idx="78">
                  <c:v>1.7416641107654558E-3</c:v>
                </c:pt>
                <c:pt idx="79">
                  <c:v>1.6908532192374988E-3</c:v>
                </c:pt>
                <c:pt idx="80">
                  <c:v>3.5239253852392539E-3</c:v>
                </c:pt>
                <c:pt idx="81">
                  <c:v>1.8122896120002362E-3</c:v>
                </c:pt>
                <c:pt idx="82">
                  <c:v>2.7747937569214307E-3</c:v>
                </c:pt>
                <c:pt idx="83">
                  <c:v>3.0596083449585163E-3</c:v>
                </c:pt>
                <c:pt idx="84">
                  <c:v>2.4347847526998371E-3</c:v>
                </c:pt>
                <c:pt idx="85">
                  <c:v>1.7161437947853316E-3</c:v>
                </c:pt>
                <c:pt idx="86">
                  <c:v>3.7834611322833923E-3</c:v>
                </c:pt>
                <c:pt idx="87">
                  <c:v>3.3994197292069634E-3</c:v>
                </c:pt>
                <c:pt idx="88">
                  <c:v>3.5990650739893305E-3</c:v>
                </c:pt>
                <c:pt idx="89">
                  <c:v>4.4867345984072301E-3</c:v>
                </c:pt>
                <c:pt idx="90">
                  <c:v>3.3034738378305765E-3</c:v>
                </c:pt>
                <c:pt idx="91">
                  <c:v>7.1803903732448205E-3</c:v>
                </c:pt>
                <c:pt idx="92">
                  <c:v>6.4734451902603756E-3</c:v>
                </c:pt>
                <c:pt idx="93">
                  <c:v>3.3728785015250465E-3</c:v>
                </c:pt>
                <c:pt idx="94">
                  <c:v>1.5808033723805277E-3</c:v>
                </c:pt>
                <c:pt idx="95">
                  <c:v>2.3276974839706289E-3</c:v>
                </c:pt>
                <c:pt idx="96">
                  <c:v>2.9696675315033548E-3</c:v>
                </c:pt>
                <c:pt idx="97">
                  <c:v>3.5009359913297645E-3</c:v>
                </c:pt>
                <c:pt idx="98">
                  <c:v>2.9829279286123053E-3</c:v>
                </c:pt>
                <c:pt idx="99">
                  <c:v>1.0021666560803991E-3</c:v>
                </c:pt>
                <c:pt idx="100">
                  <c:v>2.1904898115877665E-3</c:v>
                </c:pt>
                <c:pt idx="101">
                  <c:v>1.7192815597907598E-3</c:v>
                </c:pt>
                <c:pt idx="102">
                  <c:v>1.4719978091195399E-3</c:v>
                </c:pt>
                <c:pt idx="103">
                  <c:v>3.2614840477191353E-3</c:v>
                </c:pt>
                <c:pt idx="104">
                  <c:v>3.8179058249896503E-3</c:v>
                </c:pt>
                <c:pt idx="105">
                  <c:v>2.5581861958266453E-3</c:v>
                </c:pt>
                <c:pt idx="106">
                  <c:v>6.555141376488772E-3</c:v>
                </c:pt>
                <c:pt idx="107">
                  <c:v>3.0428613480537265E-3</c:v>
                </c:pt>
                <c:pt idx="108">
                  <c:v>2.6997822108774123E-3</c:v>
                </c:pt>
                <c:pt idx="109">
                  <c:v>2.4706933711822533E-3</c:v>
                </c:pt>
                <c:pt idx="110">
                  <c:v>3.7601469379367038E-3</c:v>
                </c:pt>
                <c:pt idx="111">
                  <c:v>6.4442443644124317E-3</c:v>
                </c:pt>
                <c:pt idx="112">
                  <c:v>3.2560316243316172E-3</c:v>
                </c:pt>
                <c:pt idx="113">
                  <c:v>3.3366278644117431E-3</c:v>
                </c:pt>
                <c:pt idx="114">
                  <c:v>4.541263095130795E-3</c:v>
                </c:pt>
                <c:pt idx="115">
                  <c:v>1.6032294534328911E-3</c:v>
                </c:pt>
                <c:pt idx="116">
                  <c:v>5.4930885083556841E-3</c:v>
                </c:pt>
                <c:pt idx="117">
                  <c:v>1.8261546564081427E-3</c:v>
                </c:pt>
                <c:pt idx="118">
                  <c:v>3.4806340660984E-3</c:v>
                </c:pt>
                <c:pt idx="119">
                  <c:v>3.0834030834030832E-3</c:v>
                </c:pt>
                <c:pt idx="120">
                  <c:v>4.8905765761923098E-3</c:v>
                </c:pt>
                <c:pt idx="121">
                  <c:v>5.1886089160578502E-3</c:v>
                </c:pt>
                <c:pt idx="122">
                  <c:v>2.8319403470235074E-3</c:v>
                </c:pt>
                <c:pt idx="123">
                  <c:v>4.7464372684369663E-3</c:v>
                </c:pt>
                <c:pt idx="124">
                  <c:v>3.3357939468906489E-3</c:v>
                </c:pt>
                <c:pt idx="125">
                  <c:v>2.6365542607679352E-3</c:v>
                </c:pt>
                <c:pt idx="126">
                  <c:v>1.5593476607508004E-3</c:v>
                </c:pt>
                <c:pt idx="127">
                  <c:v>1.9474101402331022E-3</c:v>
                </c:pt>
                <c:pt idx="128">
                  <c:v>3.2599041095253377E-3</c:v>
                </c:pt>
                <c:pt idx="129">
                  <c:v>2.7386628723845546E-3</c:v>
                </c:pt>
                <c:pt idx="130">
                  <c:v>4.9672942580652711E-3</c:v>
                </c:pt>
                <c:pt idx="131">
                  <c:v>1.7389660712598053E-3</c:v>
                </c:pt>
                <c:pt idx="132">
                  <c:v>4.5422679207805109E-3</c:v>
                </c:pt>
                <c:pt idx="133">
                  <c:v>2.6053086387907241E-3</c:v>
                </c:pt>
                <c:pt idx="134">
                  <c:v>3.6656247805015103E-3</c:v>
                </c:pt>
                <c:pt idx="135">
                  <c:v>5.3886410960027409E-3</c:v>
                </c:pt>
                <c:pt idx="136">
                  <c:v>4.5907770599100239E-3</c:v>
                </c:pt>
                <c:pt idx="137">
                  <c:v>2.3037975781924516E-3</c:v>
                </c:pt>
                <c:pt idx="138">
                  <c:v>1.9107690946172629E-3</c:v>
                </c:pt>
                <c:pt idx="139">
                  <c:v>2.307833261523071E-3</c:v>
                </c:pt>
                <c:pt idx="140">
                  <c:v>4.895737597047538E-3</c:v>
                </c:pt>
                <c:pt idx="141">
                  <c:v>1.1357258410644127E-3</c:v>
                </c:pt>
                <c:pt idx="142">
                  <c:v>2.9355545027941387E-3</c:v>
                </c:pt>
                <c:pt idx="143">
                  <c:v>2.2899264131311403E-3</c:v>
                </c:pt>
                <c:pt idx="144">
                  <c:v>6.5807360718472541E-3</c:v>
                </c:pt>
                <c:pt idx="145">
                  <c:v>2.9867379917530371E-3</c:v>
                </c:pt>
                <c:pt idx="146">
                  <c:v>3.3523646266779101E-3</c:v>
                </c:pt>
                <c:pt idx="147">
                  <c:v>8.4961331701597347E-3</c:v>
                </c:pt>
                <c:pt idx="148">
                  <c:v>8.8065868444069128E-4</c:v>
                </c:pt>
                <c:pt idx="149">
                  <c:v>6.2312339112396229E-3</c:v>
                </c:pt>
                <c:pt idx="150">
                  <c:v>5.0513718410360843E-3</c:v>
                </c:pt>
                <c:pt idx="151">
                  <c:v>6.2410340594820828E-3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1-4C8D-B17D-F9520D23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26400"/>
        <c:axId val="283787184"/>
      </c:scatterChart>
      <c:valAx>
        <c:axId val="18876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87184"/>
        <c:crosses val="autoZero"/>
        <c:crossBetween val="midCat"/>
      </c:valAx>
      <c:valAx>
        <c:axId val="2837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male</a:t>
            </a:r>
            <a:r>
              <a:rPr lang="en-US" altLang="zh-CN" baseline="0"/>
              <a:t> vs female obesity ratio(london_borough)</a:t>
            </a:r>
          </a:p>
          <a:p>
            <a:pPr>
              <a:defRPr/>
            </a:pPr>
            <a:endParaRPr lang="en-US" altLang="zh-CN"/>
          </a:p>
        </c:rich>
      </c:tx>
      <c:layout>
        <c:manualLayout>
          <c:xMode val="edge"/>
          <c:yMode val="edge"/>
          <c:x val="0.25518104381933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8331235547229"/>
          <c:y val="0.23289057092341112"/>
          <c:w val="0.81059747875381749"/>
          <c:h val="0.552874675849136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summary!$P$2:$P$33</c:f>
              <c:strCache>
                <c:ptCount val="32"/>
                <c:pt idx="0">
                  <c:v>0.294936076</c:v>
                </c:pt>
                <c:pt idx="1">
                  <c:v>0.180504299</c:v>
                </c:pt>
                <c:pt idx="2">
                  <c:v>0.236952048</c:v>
                </c:pt>
                <c:pt idx="3">
                  <c:v>0.309492829</c:v>
                </c:pt>
                <c:pt idx="4">
                  <c:v>0.168128088</c:v>
                </c:pt>
                <c:pt idx="5">
                  <c:v>0.141426416</c:v>
                </c:pt>
                <c:pt idx="6">
                  <c:v>0.189138554</c:v>
                </c:pt>
                <c:pt idx="7">
                  <c:v>0.327057054</c:v>
                </c:pt>
                <c:pt idx="8">
                  <c:v>0.222715507</c:v>
                </c:pt>
                <c:pt idx="9">
                  <c:v>0.170478883</c:v>
                </c:pt>
                <c:pt idx="10">
                  <c:v>0.31850231</c:v>
                </c:pt>
                <c:pt idx="11">
                  <c:v>0.284364837</c:v>
                </c:pt>
                <c:pt idx="12">
                  <c:v>0.219822717</c:v>
                </c:pt>
                <c:pt idx="13">
                  <c:v>0.341746467</c:v>
                </c:pt>
                <c:pt idx="14">
                  <c:v>0.255188981</c:v>
                </c:pt>
                <c:pt idx="15">
                  <c:v>0.201455631</c:v>
                </c:pt>
                <c:pt idx="16">
                  <c:v>0.240386764</c:v>
                </c:pt>
                <c:pt idx="17">
                  <c:v>0.253706493</c:v>
                </c:pt>
                <c:pt idx="18">
                  <c:v>0.220791696</c:v>
                </c:pt>
                <c:pt idx="19">
                  <c:v>0.193790344</c:v>
                </c:pt>
                <c:pt idx="20">
                  <c:v>0.232830014</c:v>
                </c:pt>
                <c:pt idx="21">
                  <c:v>0.160276726</c:v>
                </c:pt>
                <c:pt idx="22">
                  <c:v>0.234040118</c:v>
                </c:pt>
                <c:pt idx="23">
                  <c:v>0.185461944</c:v>
                </c:pt>
                <c:pt idx="24">
                  <c:v>0.210638024</c:v>
                </c:pt>
                <c:pt idx="25">
                  <c:v>0.17336579</c:v>
                </c:pt>
                <c:pt idx="26">
                  <c:v>0.280687405</c:v>
                </c:pt>
                <c:pt idx="27">
                  <c:v>0.168535131</c:v>
                </c:pt>
                <c:pt idx="28">
                  <c:v>0.22356285</c:v>
                </c:pt>
                <c:pt idx="29">
                  <c:v>0.19944754</c:v>
                </c:pt>
                <c:pt idx="30">
                  <c:v>0.189049815</c:v>
                </c:pt>
                <c:pt idx="31">
                  <c:v>0.24214243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summary!$P$2:$P$33</c:f>
              <c:numCache>
                <c:formatCode>General</c:formatCode>
                <c:ptCount val="32"/>
                <c:pt idx="0">
                  <c:v>0.29493607581139475</c:v>
                </c:pt>
                <c:pt idx="1">
                  <c:v>0.18050429934041751</c:v>
                </c:pt>
                <c:pt idx="2">
                  <c:v>0.23695204838810249</c:v>
                </c:pt>
                <c:pt idx="3">
                  <c:v>0.30949282873504913</c:v>
                </c:pt>
                <c:pt idx="4">
                  <c:v>0.16812808773699592</c:v>
                </c:pt>
                <c:pt idx="5">
                  <c:v>0.14142641635936976</c:v>
                </c:pt>
                <c:pt idx="6">
                  <c:v>0.18913855443252467</c:v>
                </c:pt>
                <c:pt idx="7">
                  <c:v>0.32705705407437885</c:v>
                </c:pt>
                <c:pt idx="8">
                  <c:v>0.22271550675152471</c:v>
                </c:pt>
                <c:pt idx="9">
                  <c:v>0.17047888289214427</c:v>
                </c:pt>
                <c:pt idx="10">
                  <c:v>0.31850230974957455</c:v>
                </c:pt>
                <c:pt idx="11">
                  <c:v>0.28436483681707497</c:v>
                </c:pt>
                <c:pt idx="12">
                  <c:v>0.21982271704949063</c:v>
                </c:pt>
                <c:pt idx="13">
                  <c:v>0.34174646683991317</c:v>
                </c:pt>
                <c:pt idx="14">
                  <c:v>0.25518898115591465</c:v>
                </c:pt>
                <c:pt idx="15">
                  <c:v>0.20145563053340301</c:v>
                </c:pt>
                <c:pt idx="16">
                  <c:v>0.24038676353627694</c:v>
                </c:pt>
                <c:pt idx="17">
                  <c:v>0.25370649330056294</c:v>
                </c:pt>
                <c:pt idx="18">
                  <c:v>0.22079169593829301</c:v>
                </c:pt>
                <c:pt idx="19">
                  <c:v>0.19379034394300612</c:v>
                </c:pt>
                <c:pt idx="20">
                  <c:v>0.23283001444135534</c:v>
                </c:pt>
                <c:pt idx="21">
                  <c:v>0.16027672637050183</c:v>
                </c:pt>
                <c:pt idx="22">
                  <c:v>0.23404011752884163</c:v>
                </c:pt>
                <c:pt idx="23">
                  <c:v>0.18546194428939267</c:v>
                </c:pt>
                <c:pt idx="24">
                  <c:v>0.2106380241831747</c:v>
                </c:pt>
                <c:pt idx="25">
                  <c:v>0.17336578994240931</c:v>
                </c:pt>
                <c:pt idx="26">
                  <c:v>0.28068740531447212</c:v>
                </c:pt>
                <c:pt idx="27">
                  <c:v>0.16853513104139778</c:v>
                </c:pt>
                <c:pt idx="28">
                  <c:v>0.22356285037017065</c:v>
                </c:pt>
                <c:pt idx="29">
                  <c:v>0.19944753967882392</c:v>
                </c:pt>
                <c:pt idx="30">
                  <c:v>0.189049814626154</c:v>
                </c:pt>
                <c:pt idx="31">
                  <c:v>0.24214242991375487</c:v>
                </c:pt>
              </c:numCache>
            </c:numRef>
          </c:xVal>
          <c:yVal>
            <c:numRef>
              <c:f>summary!$Q$2:$Q$33</c:f>
              <c:numCache>
                <c:formatCode>General</c:formatCode>
                <c:ptCount val="32"/>
                <c:pt idx="0">
                  <c:v>0.51350726424910409</c:v>
                </c:pt>
                <c:pt idx="1">
                  <c:v>0.24770065813189418</c:v>
                </c:pt>
                <c:pt idx="2">
                  <c:v>0.33003794313768042</c:v>
                </c:pt>
                <c:pt idx="3">
                  <c:v>0.49824854255978346</c:v>
                </c:pt>
                <c:pt idx="4">
                  <c:v>0.37051267976726315</c:v>
                </c:pt>
                <c:pt idx="5">
                  <c:v>0.20580617592939801</c:v>
                </c:pt>
                <c:pt idx="6">
                  <c:v>0.33234788321449965</c:v>
                </c:pt>
                <c:pt idx="7">
                  <c:v>0.54161640530759947</c:v>
                </c:pt>
                <c:pt idx="8">
                  <c:v>0.35114151367507868</c:v>
                </c:pt>
                <c:pt idx="9">
                  <c:v>0.36145975619185072</c:v>
                </c:pt>
                <c:pt idx="10">
                  <c:v>0.67271836355029202</c:v>
                </c:pt>
                <c:pt idx="11">
                  <c:v>0.37319107617075542</c:v>
                </c:pt>
                <c:pt idx="12">
                  <c:v>0.34829056491792526</c:v>
                </c:pt>
                <c:pt idx="13">
                  <c:v>0.45752263533037951</c:v>
                </c:pt>
                <c:pt idx="14">
                  <c:v>0.39017083348193587</c:v>
                </c:pt>
                <c:pt idx="15">
                  <c:v>0.33933698773166276</c:v>
                </c:pt>
                <c:pt idx="16">
                  <c:v>0.27097535599484451</c:v>
                </c:pt>
                <c:pt idx="17">
                  <c:v>0.40659352174960961</c:v>
                </c:pt>
                <c:pt idx="18">
                  <c:v>0.28345917943454785</c:v>
                </c:pt>
                <c:pt idx="19">
                  <c:v>0.27450347166155337</c:v>
                </c:pt>
                <c:pt idx="20">
                  <c:v>0.46311915350406385</c:v>
                </c:pt>
                <c:pt idx="21">
                  <c:v>0.32738440143701469</c:v>
                </c:pt>
                <c:pt idx="22">
                  <c:v>0.22774037597139263</c:v>
                </c:pt>
                <c:pt idx="23">
                  <c:v>0.39940722895385422</c:v>
                </c:pt>
                <c:pt idx="24">
                  <c:v>0.3407313745715902</c:v>
                </c:pt>
                <c:pt idx="25">
                  <c:v>0.20629644114196324</c:v>
                </c:pt>
                <c:pt idx="26">
                  <c:v>0.48707081874577729</c:v>
                </c:pt>
                <c:pt idx="27">
                  <c:v>0.25856852065797437</c:v>
                </c:pt>
                <c:pt idx="28">
                  <c:v>0.41315165515065794</c:v>
                </c:pt>
                <c:pt idx="29">
                  <c:v>0.30302123393239261</c:v>
                </c:pt>
                <c:pt idx="30">
                  <c:v>0.26296845847595823</c:v>
                </c:pt>
                <c:pt idx="31">
                  <c:v>0.3058688587268209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A-43AF-BB50-8D92AB9E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51552"/>
        <c:axId val="323087392"/>
      </c:scatterChart>
      <c:valAx>
        <c:axId val="404151552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male obesity ratio(%)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087392"/>
        <c:crosses val="autoZero"/>
        <c:crossBetween val="midCat"/>
      </c:valAx>
      <c:valAx>
        <c:axId val="323087392"/>
        <c:scaling>
          <c:orientation val="minMax"/>
          <c:max val="0.8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female obesity ratio(%)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male vs female obesity ratio(n_metro) </a:t>
            </a:r>
            <a:endParaRPr lang="zh-CN" altLang="zh-CN" sz="1400">
              <a:effectLst/>
            </a:endParaRPr>
          </a:p>
        </c:rich>
      </c:tx>
      <c:layout>
        <c:manualLayout>
          <c:xMode val="edge"/>
          <c:yMode val="edge"/>
          <c:x val="0.174999999999999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summary!$P$70:$P$96</c:f>
              <c:numCache>
                <c:formatCode>General</c:formatCode>
                <c:ptCount val="27"/>
                <c:pt idx="0">
                  <c:v>0.17747538427772439</c:v>
                </c:pt>
                <c:pt idx="1">
                  <c:v>0.20865968467151486</c:v>
                </c:pt>
                <c:pt idx="2">
                  <c:v>0.18067679401428408</c:v>
                </c:pt>
                <c:pt idx="3">
                  <c:v>0.31569509252565464</c:v>
                </c:pt>
                <c:pt idx="4">
                  <c:v>0.14726940800412625</c:v>
                </c:pt>
                <c:pt idx="5">
                  <c:v>0.2272883544323139</c:v>
                </c:pt>
                <c:pt idx="6">
                  <c:v>0.23289155512097146</c:v>
                </c:pt>
                <c:pt idx="7">
                  <c:v>0.16494123636980779</c:v>
                </c:pt>
                <c:pt idx="8">
                  <c:v>0.19439937503755786</c:v>
                </c:pt>
                <c:pt idx="9">
                  <c:v>0.17434976283712594</c:v>
                </c:pt>
                <c:pt idx="10">
                  <c:v>0.24323805453024083</c:v>
                </c:pt>
                <c:pt idx="11">
                  <c:v>0.20496674506233722</c:v>
                </c:pt>
                <c:pt idx="12">
                  <c:v>0.30585061595138463</c:v>
                </c:pt>
                <c:pt idx="13">
                  <c:v>0.25024592653693634</c:v>
                </c:pt>
                <c:pt idx="14">
                  <c:v>0.21264247289540039</c:v>
                </c:pt>
                <c:pt idx="15">
                  <c:v>0.22261689933153828</c:v>
                </c:pt>
                <c:pt idx="16">
                  <c:v>0.3005070152046716</c:v>
                </c:pt>
                <c:pt idx="17">
                  <c:v>0.33339105148734183</c:v>
                </c:pt>
                <c:pt idx="18">
                  <c:v>0.46389289640807729</c:v>
                </c:pt>
                <c:pt idx="19">
                  <c:v>0.11959729626808834</c:v>
                </c:pt>
                <c:pt idx="20">
                  <c:v>0.19280121076528264</c:v>
                </c:pt>
                <c:pt idx="21">
                  <c:v>0.35395225464190982</c:v>
                </c:pt>
                <c:pt idx="22">
                  <c:v>0.25170013328167756</c:v>
                </c:pt>
                <c:pt idx="23">
                  <c:v>0.10427510966718578</c:v>
                </c:pt>
                <c:pt idx="24">
                  <c:v>0.34851770537289711</c:v>
                </c:pt>
                <c:pt idx="25">
                  <c:v>0.21598079576329929</c:v>
                </c:pt>
                <c:pt idx="26">
                  <c:v>0.37758215704783438</c:v>
                </c:pt>
              </c:numCache>
            </c:numRef>
          </c:xVal>
          <c:yVal>
            <c:numRef>
              <c:f>summary!$Q$70:$Q$96</c:f>
              <c:numCache>
                <c:formatCode>General</c:formatCode>
                <c:ptCount val="27"/>
                <c:pt idx="0">
                  <c:v>0.29517513131737017</c:v>
                </c:pt>
                <c:pt idx="1">
                  <c:v>0.30378559071049466</c:v>
                </c:pt>
                <c:pt idx="2">
                  <c:v>0.37311551454646297</c:v>
                </c:pt>
                <c:pt idx="3">
                  <c:v>0.69119607913798697</c:v>
                </c:pt>
                <c:pt idx="4">
                  <c:v>0.26856471276791571</c:v>
                </c:pt>
                <c:pt idx="5">
                  <c:v>0.38167311690125799</c:v>
                </c:pt>
                <c:pt idx="6">
                  <c:v>0.40839444345078402</c:v>
                </c:pt>
                <c:pt idx="7">
                  <c:v>0.25077653067057948</c:v>
                </c:pt>
                <c:pt idx="8">
                  <c:v>0.23512828067499725</c:v>
                </c:pt>
                <c:pt idx="9">
                  <c:v>0.30911062906724512</c:v>
                </c:pt>
                <c:pt idx="10">
                  <c:v>0.40540713978605025</c:v>
                </c:pt>
                <c:pt idx="11">
                  <c:v>0.29332382012835617</c:v>
                </c:pt>
                <c:pt idx="12">
                  <c:v>0.48548968431518763</c:v>
                </c:pt>
                <c:pt idx="13">
                  <c:v>0.46683999208378174</c:v>
                </c:pt>
                <c:pt idx="14">
                  <c:v>0.38420780244966363</c:v>
                </c:pt>
                <c:pt idx="15">
                  <c:v>0.40858506886685736</c:v>
                </c:pt>
                <c:pt idx="16">
                  <c:v>0.47453462014532621</c:v>
                </c:pt>
                <c:pt idx="17">
                  <c:v>0.59033583090800257</c:v>
                </c:pt>
                <c:pt idx="18">
                  <c:v>0.85298190630637205</c:v>
                </c:pt>
                <c:pt idx="19">
                  <c:v>0.24737356462252624</c:v>
                </c:pt>
                <c:pt idx="20">
                  <c:v>0.47888410361894967</c:v>
                </c:pt>
                <c:pt idx="21">
                  <c:v>0.66217653617893746</c:v>
                </c:pt>
                <c:pt idx="22">
                  <c:v>0.44435634819873843</c:v>
                </c:pt>
                <c:pt idx="23">
                  <c:v>0.20776403754779632</c:v>
                </c:pt>
                <c:pt idx="24">
                  <c:v>0.62886201501047545</c:v>
                </c:pt>
                <c:pt idx="25">
                  <c:v>0.39282458009732735</c:v>
                </c:pt>
                <c:pt idx="26">
                  <c:v>0.63938659143731458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DB9-9422-B40103FB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31552"/>
        <c:axId val="323087808"/>
      </c:scatterChart>
      <c:valAx>
        <c:axId val="404231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male obesity ratio(%)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087808"/>
        <c:crosses val="autoZero"/>
        <c:crossBetween val="midCat"/>
      </c:valAx>
      <c:valAx>
        <c:axId val="3230878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female obesity ratio(%)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2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male vs female obesity ratio(</a:t>
            </a:r>
            <a:r>
              <a:rPr lang="en-US" altLang="zh-CN"/>
              <a:t>u_authority)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summary!$P$98:$P$153</c:f>
              <c:numCache>
                <c:formatCode>General</c:formatCode>
                <c:ptCount val="56"/>
                <c:pt idx="0">
                  <c:v>0.17163604356914952</c:v>
                </c:pt>
                <c:pt idx="1">
                  <c:v>0.1888414095316491</c:v>
                </c:pt>
                <c:pt idx="2">
                  <c:v>0.42536397123311698</c:v>
                </c:pt>
                <c:pt idx="3">
                  <c:v>0.26548193097469797</c:v>
                </c:pt>
                <c:pt idx="4">
                  <c:v>0.46402174273308811</c:v>
                </c:pt>
                <c:pt idx="5">
                  <c:v>0.17840730929339893</c:v>
                </c:pt>
                <c:pt idx="6">
                  <c:v>0.17312408829328502</c:v>
                </c:pt>
                <c:pt idx="7">
                  <c:v>0.32131682048854882</c:v>
                </c:pt>
                <c:pt idx="8">
                  <c:v>0.18133013506953366</c:v>
                </c:pt>
                <c:pt idx="9">
                  <c:v>0.29366132039918363</c:v>
                </c:pt>
                <c:pt idx="10">
                  <c:v>0.26929174584256271</c:v>
                </c:pt>
                <c:pt idx="11">
                  <c:v>0.38324196225050527</c:v>
                </c:pt>
                <c:pt idx="12">
                  <c:v>0.148030272190663</c:v>
                </c:pt>
                <c:pt idx="13">
                  <c:v>0.23341057510006319</c:v>
                </c:pt>
                <c:pt idx="14">
                  <c:v>0.16930595434902404</c:v>
                </c:pt>
                <c:pt idx="15">
                  <c:v>0.21872378531102524</c:v>
                </c:pt>
                <c:pt idx="16">
                  <c:v>0.28254257437971869</c:v>
                </c:pt>
                <c:pt idx="17">
                  <c:v>0.25013361838588988</c:v>
                </c:pt>
                <c:pt idx="18">
                  <c:v>0.1631156930126002</c:v>
                </c:pt>
                <c:pt idx="19">
                  <c:v>0.29153490777857455</c:v>
                </c:pt>
                <c:pt idx="20">
                  <c:v>7.0126227208976155E-2</c:v>
                </c:pt>
                <c:pt idx="21">
                  <c:v>0.1276654196394664</c:v>
                </c:pt>
                <c:pt idx="22">
                  <c:v>0.21863329104033605</c:v>
                </c:pt>
                <c:pt idx="23">
                  <c:v>0.19232459996483209</c:v>
                </c:pt>
                <c:pt idx="24">
                  <c:v>0.28349971348433212</c:v>
                </c:pt>
                <c:pt idx="25">
                  <c:v>0.17451198418581665</c:v>
                </c:pt>
                <c:pt idx="26">
                  <c:v>0.25041807084709217</c:v>
                </c:pt>
                <c:pt idx="27">
                  <c:v>0.20848648453223104</c:v>
                </c:pt>
                <c:pt idx="28">
                  <c:v>0.12287684043409235</c:v>
                </c:pt>
                <c:pt idx="29">
                  <c:v>0.22962112514351321</c:v>
                </c:pt>
                <c:pt idx="30">
                  <c:v>0.26909034066167192</c:v>
                </c:pt>
                <c:pt idx="31">
                  <c:v>0.46540900049726502</c:v>
                </c:pt>
                <c:pt idx="32">
                  <c:v>0.15054739475519444</c:v>
                </c:pt>
                <c:pt idx="33">
                  <c:v>0.24736586664161697</c:v>
                </c:pt>
                <c:pt idx="34">
                  <c:v>0.2671878479008436</c:v>
                </c:pt>
                <c:pt idx="35">
                  <c:v>0.23326507779020922</c:v>
                </c:pt>
                <c:pt idx="36">
                  <c:v>7.4250939055993948E-2</c:v>
                </c:pt>
                <c:pt idx="37">
                  <c:v>0.14238989454688999</c:v>
                </c:pt>
                <c:pt idx="38">
                  <c:v>0.11208829108466976</c:v>
                </c:pt>
                <c:pt idx="39">
                  <c:v>0.28763024635916312</c:v>
                </c:pt>
                <c:pt idx="40">
                  <c:v>0.47071905114899926</c:v>
                </c:pt>
                <c:pt idx="41">
                  <c:v>0.24194746485748445</c:v>
                </c:pt>
                <c:pt idx="42">
                  <c:v>0.42148315987557122</c:v>
                </c:pt>
                <c:pt idx="43">
                  <c:v>0.10974779955661888</c:v>
                </c:pt>
                <c:pt idx="44">
                  <c:v>0.21495202147463255</c:v>
                </c:pt>
                <c:pt idx="45">
                  <c:v>0.29239535012367535</c:v>
                </c:pt>
                <c:pt idx="46">
                  <c:v>0.21495370585772111</c:v>
                </c:pt>
                <c:pt idx="47">
                  <c:v>0.32444124008651765</c:v>
                </c:pt>
                <c:pt idx="48">
                  <c:v>0.1599014378022727</c:v>
                </c:pt>
                <c:pt idx="49">
                  <c:v>0.26637188178415883</c:v>
                </c:pt>
                <c:pt idx="50">
                  <c:v>0.26389915683283577</c:v>
                </c:pt>
                <c:pt idx="51">
                  <c:v>7.4944396093221149E-2</c:v>
                </c:pt>
                <c:pt idx="52">
                  <c:v>0.19716476313737957</c:v>
                </c:pt>
                <c:pt idx="53">
                  <c:v>0.26357050173010382</c:v>
                </c:pt>
                <c:pt idx="54">
                  <c:v>8.3253600407569864E-2</c:v>
                </c:pt>
                <c:pt idx="55">
                  <c:v>0.53174016588650741</c:v>
                </c:pt>
              </c:numCache>
            </c:numRef>
          </c:xVal>
          <c:yVal>
            <c:numRef>
              <c:f>summary!$Q$98:$Q$153</c:f>
              <c:numCache>
                <c:formatCode>General</c:formatCode>
                <c:ptCount val="56"/>
                <c:pt idx="0">
                  <c:v>0.34334240786640119</c:v>
                </c:pt>
                <c:pt idx="1">
                  <c:v>0.24017119311585131</c:v>
                </c:pt>
                <c:pt idx="2">
                  <c:v>0.90912786050103644</c:v>
                </c:pt>
                <c:pt idx="3">
                  <c:v>0.57924223720444401</c:v>
                </c:pt>
                <c:pt idx="4">
                  <c:v>0.57919313786399984</c:v>
                </c:pt>
                <c:pt idx="5">
                  <c:v>0.24912805181863479</c:v>
                </c:pt>
                <c:pt idx="6">
                  <c:v>0.28771606158441498</c:v>
                </c:pt>
                <c:pt idx="7">
                  <c:v>0.60491054139880718</c:v>
                </c:pt>
                <c:pt idx="8">
                  <c:v>0.26377823929694749</c:v>
                </c:pt>
                <c:pt idx="9">
                  <c:v>0.52948704000165792</c:v>
                </c:pt>
                <c:pt idx="10">
                  <c:v>0.57027975988220636</c:v>
                </c:pt>
                <c:pt idx="11">
                  <c:v>0.82062575310591268</c:v>
                </c:pt>
                <c:pt idx="12">
                  <c:v>0.1574149353906831</c:v>
                </c:pt>
                <c:pt idx="13">
                  <c:v>0.62519712633607849</c:v>
                </c:pt>
                <c:pt idx="14">
                  <c:v>0.23969302472272355</c:v>
                </c:pt>
                <c:pt idx="15">
                  <c:v>0.40888336560386584</c:v>
                </c:pt>
                <c:pt idx="16">
                  <c:v>0.43872985534946352</c:v>
                </c:pt>
                <c:pt idx="17">
                  <c:v>0.42935839274141285</c:v>
                </c:pt>
                <c:pt idx="18">
                  <c:v>0.33629145259224658</c:v>
                </c:pt>
                <c:pt idx="19">
                  <c:v>0.30653313365780605</c:v>
                </c:pt>
                <c:pt idx="20">
                  <c:v>0.29585798816568049</c:v>
                </c:pt>
                <c:pt idx="21">
                  <c:v>0.35327977302797592</c:v>
                </c:pt>
                <c:pt idx="22">
                  <c:v>0.46020428288817034</c:v>
                </c:pt>
                <c:pt idx="23">
                  <c:v>0.3467561521252796</c:v>
                </c:pt>
                <c:pt idx="24">
                  <c:v>0.50614999455752696</c:v>
                </c:pt>
                <c:pt idx="25">
                  <c:v>0.19815994338287329</c:v>
                </c:pt>
                <c:pt idx="26">
                  <c:v>0.42618822319745481</c:v>
                </c:pt>
                <c:pt idx="27">
                  <c:v>0.32993296415039347</c:v>
                </c:pt>
                <c:pt idx="28">
                  <c:v>0.249264286028023</c:v>
                </c:pt>
                <c:pt idx="29">
                  <c:v>0.54629124690259567</c:v>
                </c:pt>
                <c:pt idx="30">
                  <c:v>0.46562807667805639</c:v>
                </c:pt>
                <c:pt idx="31">
                  <c:v>0.90479768821441453</c:v>
                </c:pt>
                <c:pt idx="32">
                  <c:v>0.35130812292928137</c:v>
                </c:pt>
                <c:pt idx="33">
                  <c:v>0.32571144162079868</c:v>
                </c:pt>
                <c:pt idx="34">
                  <c:v>0.44713438735177868</c:v>
                </c:pt>
                <c:pt idx="35">
                  <c:v>0.38867450834534384</c:v>
                </c:pt>
                <c:pt idx="36">
                  <c:v>0.14410408432147562</c:v>
                </c:pt>
                <c:pt idx="37">
                  <c:v>0.19888997890153601</c:v>
                </c:pt>
                <c:pt idx="38">
                  <c:v>0.30370520348248631</c:v>
                </c:pt>
                <c:pt idx="39">
                  <c:v>0.51439910154727064</c:v>
                </c:pt>
                <c:pt idx="40">
                  <c:v>0.80470869545224633</c:v>
                </c:pt>
                <c:pt idx="41">
                  <c:v>0.66109183762140633</c:v>
                </c:pt>
                <c:pt idx="42">
                  <c:v>0.70385345325521909</c:v>
                </c:pt>
                <c:pt idx="43">
                  <c:v>0.27355500373488384</c:v>
                </c:pt>
                <c:pt idx="44">
                  <c:v>0.37036328139953295</c:v>
                </c:pt>
                <c:pt idx="45">
                  <c:v>0.66619941716773023</c:v>
                </c:pt>
                <c:pt idx="46">
                  <c:v>0.43219834539635438</c:v>
                </c:pt>
                <c:pt idx="47">
                  <c:v>0.62952844755909254</c:v>
                </c:pt>
                <c:pt idx="48">
                  <c:v>0.18626991565135895</c:v>
                </c:pt>
                <c:pt idx="49">
                  <c:v>0.64830064380895347</c:v>
                </c:pt>
                <c:pt idx="50">
                  <c:v>0.26233181862644839</c:v>
                </c:pt>
                <c:pt idx="51">
                  <c:v>0.14586322333811574</c:v>
                </c:pt>
                <c:pt idx="52">
                  <c:v>0.38555131901174866</c:v>
                </c:pt>
                <c:pt idx="53">
                  <c:v>0.42225218121232155</c:v>
                </c:pt>
                <c:pt idx="54">
                  <c:v>0.11831574063333719</c:v>
                </c:pt>
                <c:pt idx="55">
                  <c:v>0.7813930773457054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B-4017-A6D9-B61B4604B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31504"/>
        <c:axId val="555542416"/>
      </c:scatterChart>
      <c:valAx>
        <c:axId val="7104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male obesity ratio(%)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42416"/>
        <c:crosses val="autoZero"/>
        <c:crossBetween val="midCat"/>
      </c:valAx>
      <c:valAx>
        <c:axId val="5555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female obesity ratio(%)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3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 analytics'!$J$1</c:f>
              <c:strCache>
                <c:ptCount val="1"/>
                <c:pt idx="0">
                  <c:v>ratio_2018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'my analytics'!$G$2:$G$153</c:f>
              <c:numCache>
                <c:formatCode>General</c:formatCode>
                <c:ptCount val="152"/>
                <c:pt idx="0">
                  <c:v>139000</c:v>
                </c:pt>
                <c:pt idx="1">
                  <c:v>220000</c:v>
                </c:pt>
                <c:pt idx="2">
                  <c:v>160000</c:v>
                </c:pt>
                <c:pt idx="3">
                  <c:v>161000</c:v>
                </c:pt>
                <c:pt idx="4">
                  <c:v>130000</c:v>
                </c:pt>
                <c:pt idx="5" formatCode="#,##0">
                  <c:v>199000</c:v>
                </c:pt>
                <c:pt idx="6" formatCode="#,##0">
                  <c:v>831000</c:v>
                </c:pt>
                <c:pt idx="7">
                  <c:v>91000</c:v>
                </c:pt>
                <c:pt idx="8">
                  <c:v>99000</c:v>
                </c:pt>
                <c:pt idx="9">
                  <c:v>201000</c:v>
                </c:pt>
                <c:pt idx="10">
                  <c:v>130000</c:v>
                </c:pt>
                <c:pt idx="11">
                  <c:v>90000</c:v>
                </c:pt>
                <c:pt idx="12">
                  <c:v>449000</c:v>
                </c:pt>
                <c:pt idx="13">
                  <c:v>239000</c:v>
                </c:pt>
                <c:pt idx="14">
                  <c:v>230000</c:v>
                </c:pt>
                <c:pt idx="15">
                  <c:v>370000</c:v>
                </c:pt>
                <c:pt idx="16">
                  <c:v>290000</c:v>
                </c:pt>
                <c:pt idx="17">
                  <c:v>349000</c:v>
                </c:pt>
                <c:pt idx="18">
                  <c:v>141000</c:v>
                </c:pt>
                <c:pt idx="19">
                  <c:v>149000</c:v>
                </c:pt>
                <c:pt idx="20">
                  <c:v>551000</c:v>
                </c:pt>
                <c:pt idx="21">
                  <c:v>180000</c:v>
                </c:pt>
                <c:pt idx="22">
                  <c:v>180000</c:v>
                </c:pt>
                <c:pt idx="23">
                  <c:v>299000</c:v>
                </c:pt>
                <c:pt idx="24">
                  <c:v>281000</c:v>
                </c:pt>
                <c:pt idx="25">
                  <c:v>50000</c:v>
                </c:pt>
                <c:pt idx="26">
                  <c:v>411000</c:v>
                </c:pt>
                <c:pt idx="27">
                  <c:v>240000</c:v>
                </c:pt>
                <c:pt idx="28">
                  <c:v>230000</c:v>
                </c:pt>
                <c:pt idx="29">
                  <c:v>340000</c:v>
                </c:pt>
                <c:pt idx="30">
                  <c:v>79000</c:v>
                </c:pt>
                <c:pt idx="31">
                  <c:v>189000</c:v>
                </c:pt>
                <c:pt idx="32">
                  <c:v>580000</c:v>
                </c:pt>
                <c:pt idx="33">
                  <c:v>580000</c:v>
                </c:pt>
                <c:pt idx="34">
                  <c:v>200000</c:v>
                </c:pt>
                <c:pt idx="35">
                  <c:v>310000</c:v>
                </c:pt>
                <c:pt idx="36">
                  <c:v>260000</c:v>
                </c:pt>
                <c:pt idx="37">
                  <c:v>411000</c:v>
                </c:pt>
                <c:pt idx="38">
                  <c:v>250000</c:v>
                </c:pt>
                <c:pt idx="39">
                  <c:v>269000</c:v>
                </c:pt>
                <c:pt idx="40">
                  <c:v>449000</c:v>
                </c:pt>
                <c:pt idx="41">
                  <c:v>249000</c:v>
                </c:pt>
                <c:pt idx="42">
                  <c:v>1070000</c:v>
                </c:pt>
                <c:pt idx="43">
                  <c:v>131000</c:v>
                </c:pt>
                <c:pt idx="44">
                  <c:v>459000</c:v>
                </c:pt>
                <c:pt idx="45">
                  <c:v>179000</c:v>
                </c:pt>
                <c:pt idx="46">
                  <c:v>169000</c:v>
                </c:pt>
                <c:pt idx="47">
                  <c:v>99000</c:v>
                </c:pt>
                <c:pt idx="48">
                  <c:v>121000</c:v>
                </c:pt>
                <c:pt idx="49">
                  <c:v>1120000</c:v>
                </c:pt>
                <c:pt idx="50">
                  <c:v>181000</c:v>
                </c:pt>
                <c:pt idx="51">
                  <c:v>191000</c:v>
                </c:pt>
                <c:pt idx="52">
                  <c:v>89000</c:v>
                </c:pt>
                <c:pt idx="53">
                  <c:v>211000</c:v>
                </c:pt>
                <c:pt idx="54">
                  <c:v>120000</c:v>
                </c:pt>
                <c:pt idx="55">
                  <c:v>890000</c:v>
                </c:pt>
                <c:pt idx="56">
                  <c:v>209000</c:v>
                </c:pt>
                <c:pt idx="57">
                  <c:v>190000</c:v>
                </c:pt>
                <c:pt idx="58">
                  <c:v>120000</c:v>
                </c:pt>
                <c:pt idx="59">
                  <c:v>2000</c:v>
                </c:pt>
                <c:pt idx="60">
                  <c:v>140000</c:v>
                </c:pt>
                <c:pt idx="61">
                  <c:v>130000</c:v>
                </c:pt>
                <c:pt idx="62">
                  <c:v>1170000</c:v>
                </c:pt>
                <c:pt idx="63">
                  <c:v>200000</c:v>
                </c:pt>
                <c:pt idx="64">
                  <c:v>139000</c:v>
                </c:pt>
                <c:pt idx="65">
                  <c:v>330000</c:v>
                </c:pt>
                <c:pt idx="66">
                  <c:v>120000</c:v>
                </c:pt>
                <c:pt idx="67">
                  <c:v>260000</c:v>
                </c:pt>
                <c:pt idx="68">
                  <c:v>800000</c:v>
                </c:pt>
                <c:pt idx="69">
                  <c:v>550000</c:v>
                </c:pt>
                <c:pt idx="70">
                  <c:v>241000</c:v>
                </c:pt>
                <c:pt idx="71">
                  <c:v>459000</c:v>
                </c:pt>
                <c:pt idx="72">
                  <c:v>180000</c:v>
                </c:pt>
                <c:pt idx="73">
                  <c:v>491000</c:v>
                </c:pt>
                <c:pt idx="74">
                  <c:v>310000</c:v>
                </c:pt>
                <c:pt idx="75">
                  <c:v>140000</c:v>
                </c:pt>
                <c:pt idx="76">
                  <c:v>439000</c:v>
                </c:pt>
                <c:pt idx="77">
                  <c:v>190000</c:v>
                </c:pt>
                <c:pt idx="78">
                  <c:v>160000</c:v>
                </c:pt>
                <c:pt idx="79">
                  <c:v>101000</c:v>
                </c:pt>
                <c:pt idx="80">
                  <c:v>210000</c:v>
                </c:pt>
                <c:pt idx="81">
                  <c:v>220000</c:v>
                </c:pt>
                <c:pt idx="82">
                  <c:v>200000</c:v>
                </c:pt>
                <c:pt idx="83">
                  <c:v>619000</c:v>
                </c:pt>
                <c:pt idx="84">
                  <c:v>110000</c:v>
                </c:pt>
                <c:pt idx="85">
                  <c:v>141000</c:v>
                </c:pt>
                <c:pt idx="86">
                  <c:v>160000</c:v>
                </c:pt>
                <c:pt idx="87">
                  <c:v>150000</c:v>
                </c:pt>
                <c:pt idx="88">
                  <c:v>489000</c:v>
                </c:pt>
                <c:pt idx="89">
                  <c:v>590000</c:v>
                </c:pt>
                <c:pt idx="90">
                  <c:v>240000</c:v>
                </c:pt>
                <c:pt idx="91">
                  <c:v>221000</c:v>
                </c:pt>
                <c:pt idx="92">
                  <c:v>529000</c:v>
                </c:pt>
                <c:pt idx="93">
                  <c:v>180000</c:v>
                </c:pt>
                <c:pt idx="94">
                  <c:v>559000</c:v>
                </c:pt>
                <c:pt idx="95">
                  <c:v>130000</c:v>
                </c:pt>
                <c:pt idx="96">
                  <c:v>209000</c:v>
                </c:pt>
                <c:pt idx="97">
                  <c:v>100000</c:v>
                </c:pt>
                <c:pt idx="98">
                  <c:v>162000</c:v>
                </c:pt>
                <c:pt idx="99">
                  <c:v>110000</c:v>
                </c:pt>
                <c:pt idx="100">
                  <c:v>200000</c:v>
                </c:pt>
                <c:pt idx="101">
                  <c:v>119000</c:v>
                </c:pt>
                <c:pt idx="102">
                  <c:v>130000</c:v>
                </c:pt>
                <c:pt idx="103">
                  <c:v>140000</c:v>
                </c:pt>
                <c:pt idx="104">
                  <c:v>210000</c:v>
                </c:pt>
                <c:pt idx="105">
                  <c:v>51000</c:v>
                </c:pt>
                <c:pt idx="106">
                  <c:v>189000</c:v>
                </c:pt>
                <c:pt idx="107">
                  <c:v>250000</c:v>
                </c:pt>
                <c:pt idx="108">
                  <c:v>220000</c:v>
                </c:pt>
                <c:pt idx="109">
                  <c:v>430000</c:v>
                </c:pt>
                <c:pt idx="110">
                  <c:v>231000</c:v>
                </c:pt>
                <c:pt idx="111">
                  <c:v>110000</c:v>
                </c:pt>
                <c:pt idx="112">
                  <c:v>149000</c:v>
                </c:pt>
                <c:pt idx="113">
                  <c:v>439000</c:v>
                </c:pt>
                <c:pt idx="114">
                  <c:v>210000</c:v>
                </c:pt>
                <c:pt idx="115">
                  <c:v>130000</c:v>
                </c:pt>
                <c:pt idx="116">
                  <c:v>191000</c:v>
                </c:pt>
                <c:pt idx="117">
                  <c:v>119000</c:v>
                </c:pt>
                <c:pt idx="118">
                  <c:v>221000</c:v>
                </c:pt>
                <c:pt idx="119">
                  <c:v>139000</c:v>
                </c:pt>
                <c:pt idx="120">
                  <c:v>561000</c:v>
                </c:pt>
                <c:pt idx="121">
                  <c:v>220000</c:v>
                </c:pt>
                <c:pt idx="122">
                  <c:v>160000</c:v>
                </c:pt>
                <c:pt idx="123">
                  <c:v>200000</c:v>
                </c:pt>
                <c:pt idx="124">
                  <c:v>559000</c:v>
                </c:pt>
                <c:pt idx="125">
                  <c:v>260000</c:v>
                </c:pt>
                <c:pt idx="126">
                  <c:v>1010000</c:v>
                </c:pt>
                <c:pt idx="127">
                  <c:v>160000</c:v>
                </c:pt>
                <c:pt idx="128">
                  <c:v>150000</c:v>
                </c:pt>
                <c:pt idx="129">
                  <c:v>171000</c:v>
                </c:pt>
                <c:pt idx="130">
                  <c:v>110000</c:v>
                </c:pt>
                <c:pt idx="131">
                  <c:v>120000</c:v>
                </c:pt>
                <c:pt idx="132">
                  <c:v>121000</c:v>
                </c:pt>
                <c:pt idx="133">
                  <c:v>210000</c:v>
                </c:pt>
                <c:pt idx="134">
                  <c:v>150000</c:v>
                </c:pt>
                <c:pt idx="135">
                  <c:v>240000</c:v>
                </c:pt>
                <c:pt idx="136">
                  <c:v>201000</c:v>
                </c:pt>
                <c:pt idx="137">
                  <c:v>180000</c:v>
                </c:pt>
                <c:pt idx="138">
                  <c:v>200000</c:v>
                </c:pt>
                <c:pt idx="139">
                  <c:v>180000</c:v>
                </c:pt>
                <c:pt idx="140">
                  <c:v>440000</c:v>
                </c:pt>
                <c:pt idx="141">
                  <c:v>141000</c:v>
                </c:pt>
                <c:pt idx="142">
                  <c:v>700000</c:v>
                </c:pt>
                <c:pt idx="143">
                  <c:v>200000</c:v>
                </c:pt>
                <c:pt idx="144">
                  <c:v>260000</c:v>
                </c:pt>
                <c:pt idx="145">
                  <c:v>380000</c:v>
                </c:pt>
                <c:pt idx="146">
                  <c:v>110000</c:v>
                </c:pt>
                <c:pt idx="147">
                  <c:v>209000</c:v>
                </c:pt>
                <c:pt idx="148">
                  <c:v>109000</c:v>
                </c:pt>
                <c:pt idx="149">
                  <c:v>201000</c:v>
                </c:pt>
                <c:pt idx="150">
                  <c:v>470000</c:v>
                </c:pt>
                <c:pt idx="151">
                  <c:v>140000</c:v>
                </c:pt>
              </c:numCache>
            </c:numRef>
          </c:xVal>
          <c:yVal>
            <c:numRef>
              <c:f>'my analytics'!$J$2:$J$153</c:f>
              <c:numCache>
                <c:formatCode>General</c:formatCode>
                <c:ptCount val="152"/>
                <c:pt idx="0">
                  <c:v>4.1974045406785159E-3</c:v>
                </c:pt>
                <c:pt idx="1">
                  <c:v>2.1716228174909749E-3</c:v>
                </c:pt>
                <c:pt idx="2">
                  <c:v>2.0435623906965563E-3</c:v>
                </c:pt>
                <c:pt idx="3">
                  <c:v>2.6091457424445687E-3</c:v>
                </c:pt>
                <c:pt idx="4">
                  <c:v>2.1529598798566258E-3</c:v>
                </c:pt>
                <c:pt idx="5">
                  <c:v>2.8753863673336589E-3</c:v>
                </c:pt>
                <c:pt idx="6">
                  <c:v>3.6144811190072742E-3</c:v>
                </c:pt>
                <c:pt idx="7">
                  <c:v>6.7642157517631262E-3</c:v>
                </c:pt>
                <c:pt idx="8">
                  <c:v>4.2224406113389136E-3</c:v>
                </c:pt>
                <c:pt idx="9">
                  <c:v>2.4049079754601228E-3</c:v>
                </c:pt>
                <c:pt idx="10">
                  <c:v>5.2441581234531571E-3</c:v>
                </c:pt>
                <c:pt idx="11">
                  <c:v>2.1578822170115878E-3</c:v>
                </c:pt>
                <c:pt idx="12">
                  <c:v>5.2615198510801969E-3</c:v>
                </c:pt>
                <c:pt idx="13">
                  <c:v>4.10968682758691E-3</c:v>
                </c:pt>
                <c:pt idx="14">
                  <c:v>2.3301282909714226E-3</c:v>
                </c:pt>
                <c:pt idx="15">
                  <c:v>4.8463897407304158E-3</c:v>
                </c:pt>
                <c:pt idx="16">
                  <c:v>2.7759304562620241E-3</c:v>
                </c:pt>
                <c:pt idx="17">
                  <c:v>2.3815154798506192E-3</c:v>
                </c:pt>
                <c:pt idx="18">
                  <c:v>2.9975123737516801E-3</c:v>
                </c:pt>
                <c:pt idx="19">
                  <c:v>3.6004645760743322E-3</c:v>
                </c:pt>
                <c:pt idx="20">
                  <c:v>2.5737242871579566E-3</c:v>
                </c:pt>
                <c:pt idx="21">
                  <c:v>1.7655988997130306E-3</c:v>
                </c:pt>
                <c:pt idx="22">
                  <c:v>2.2392977782991689E-3</c:v>
                </c:pt>
                <c:pt idx="23">
                  <c:v>4.0822079157585307E-3</c:v>
                </c:pt>
                <c:pt idx="24">
                  <c:v>4.1923634660632975E-3</c:v>
                </c:pt>
                <c:pt idx="25">
                  <c:v>1.4802022943135563E-3</c:v>
                </c:pt>
                <c:pt idx="26">
                  <c:v>5.9428934222177671E-3</c:v>
                </c:pt>
                <c:pt idx="27">
                  <c:v>5.4330347245857315E-3</c:v>
                </c:pt>
                <c:pt idx="28">
                  <c:v>2.6827614557918284E-3</c:v>
                </c:pt>
                <c:pt idx="29">
                  <c:v>2.7254161721603923E-3</c:v>
                </c:pt>
                <c:pt idx="30">
                  <c:v>1.5288059221113615E-3</c:v>
                </c:pt>
                <c:pt idx="31">
                  <c:v>4.4729290223837767E-3</c:v>
                </c:pt>
                <c:pt idx="32">
                  <c:v>5.0125908398523534E-3</c:v>
                </c:pt>
                <c:pt idx="33">
                  <c:v>2.0663424122266487E-3</c:v>
                </c:pt>
                <c:pt idx="34">
                  <c:v>4.0619828494057467E-3</c:v>
                </c:pt>
                <c:pt idx="35">
                  <c:v>3.0167226198771139E-3</c:v>
                </c:pt>
                <c:pt idx="36">
                  <c:v>5.5909213366146324E-3</c:v>
                </c:pt>
                <c:pt idx="37">
                  <c:v>2.0509731876685016E-3</c:v>
                </c:pt>
                <c:pt idx="38">
                  <c:v>4.430260078108191E-3</c:v>
                </c:pt>
                <c:pt idx="39">
                  <c:v>3.1023398370337144E-3</c:v>
                </c:pt>
                <c:pt idx="40">
                  <c:v>3.2052660304649123E-3</c:v>
                </c:pt>
                <c:pt idx="41">
                  <c:v>2.9313302576572677E-3</c:v>
                </c:pt>
                <c:pt idx="42">
                  <c:v>2.087762584154414E-3</c:v>
                </c:pt>
                <c:pt idx="43">
                  <c:v>2.8751280654956942E-3</c:v>
                </c:pt>
                <c:pt idx="44">
                  <c:v>2.1516493032544249E-3</c:v>
                </c:pt>
                <c:pt idx="45">
                  <c:v>2.7947957960387446E-3</c:v>
                </c:pt>
                <c:pt idx="46">
                  <c:v>5.2894649844325917E-3</c:v>
                </c:pt>
                <c:pt idx="47">
                  <c:v>3.6314184948293381E-3</c:v>
                </c:pt>
                <c:pt idx="48">
                  <c:v>3.3613330787901929E-3</c:v>
                </c:pt>
                <c:pt idx="49">
                  <c:v>2.4252550255797188E-3</c:v>
                </c:pt>
                <c:pt idx="50">
                  <c:v>2.9251264829993594E-3</c:v>
                </c:pt>
                <c:pt idx="51">
                  <c:v>4.0261998413153944E-3</c:v>
                </c:pt>
                <c:pt idx="52">
                  <c:v>3.4217012823579578E-3</c:v>
                </c:pt>
                <c:pt idx="53">
                  <c:v>3.278336110066104E-3</c:v>
                </c:pt>
                <c:pt idx="54">
                  <c:v>2.4431790529031001E-3</c:v>
                </c:pt>
                <c:pt idx="55">
                  <c:v>3.2923337116255963E-3</c:v>
                </c:pt>
                <c:pt idx="56">
                  <c:v>2.7718892200135864E-3</c:v>
                </c:pt>
                <c:pt idx="57">
                  <c:v>2.5675434259670874E-3</c:v>
                </c:pt>
                <c:pt idx="58">
                  <c:v>2.9905182978673499E-3</c:v>
                </c:pt>
                <c:pt idx="59">
                  <c:v>1.639344262295082E-3</c:v>
                </c:pt>
                <c:pt idx="60">
                  <c:v>3.3897314514479415E-3</c:v>
                </c:pt>
                <c:pt idx="61">
                  <c:v>2.5462581219697221E-3</c:v>
                </c:pt>
                <c:pt idx="62">
                  <c:v>2.5027920021535224E-3</c:v>
                </c:pt>
                <c:pt idx="63">
                  <c:v>2.5001201980864463E-3</c:v>
                </c:pt>
                <c:pt idx="64">
                  <c:v>2.3933617620974109E-3</c:v>
                </c:pt>
                <c:pt idx="65">
                  <c:v>4.1596367160857232E-3</c:v>
                </c:pt>
                <c:pt idx="66">
                  <c:v>3.9438376724210749E-3</c:v>
                </c:pt>
                <c:pt idx="67">
                  <c:v>3.7459972207117393E-3</c:v>
                </c:pt>
                <c:pt idx="68">
                  <c:v>3.971000333810243E-3</c:v>
                </c:pt>
                <c:pt idx="69">
                  <c:v>2.6803336176917988E-3</c:v>
                </c:pt>
                <c:pt idx="70">
                  <c:v>3.5036829411381268E-3</c:v>
                </c:pt>
                <c:pt idx="71">
                  <c:v>3.6003352984018359E-3</c:v>
                </c:pt>
                <c:pt idx="72">
                  <c:v>2.6217784279222935E-3</c:v>
                </c:pt>
                <c:pt idx="73">
                  <c:v>2.9797217128680834E-3</c:v>
                </c:pt>
                <c:pt idx="74">
                  <c:v>3.7899783101130926E-3</c:v>
                </c:pt>
                <c:pt idx="75">
                  <c:v>2.7588363460296964E-3</c:v>
                </c:pt>
                <c:pt idx="76">
                  <c:v>4.0950579001769417E-3</c:v>
                </c:pt>
                <c:pt idx="77">
                  <c:v>4.0054359487876404E-3</c:v>
                </c:pt>
                <c:pt idx="78">
                  <c:v>2.3051143325519071E-3</c:v>
                </c:pt>
                <c:pt idx="79">
                  <c:v>1.8685100663210293E-3</c:v>
                </c:pt>
                <c:pt idx="80">
                  <c:v>3.4402577614119738E-3</c:v>
                </c:pt>
                <c:pt idx="81">
                  <c:v>2.0691303587800692E-3</c:v>
                </c:pt>
                <c:pt idx="82">
                  <c:v>2.9924850691854118E-3</c:v>
                </c:pt>
                <c:pt idx="83">
                  <c:v>3.146394815959568E-3</c:v>
                </c:pt>
                <c:pt idx="84">
                  <c:v>2.7021581710655745E-3</c:v>
                </c:pt>
                <c:pt idx="85">
                  <c:v>1.8576189695678304E-3</c:v>
                </c:pt>
                <c:pt idx="86">
                  <c:v>3.8101946721311474E-3</c:v>
                </c:pt>
                <c:pt idx="87">
                  <c:v>3.52426532095498E-3</c:v>
                </c:pt>
                <c:pt idx="88">
                  <c:v>3.8554936717846485E-3</c:v>
                </c:pt>
                <c:pt idx="89">
                  <c:v>4.6592220257035749E-3</c:v>
                </c:pt>
                <c:pt idx="90">
                  <c:v>3.6555691999818076E-3</c:v>
                </c:pt>
                <c:pt idx="91">
                  <c:v>7.1138593713126778E-3</c:v>
                </c:pt>
                <c:pt idx="92">
                  <c:v>6.6020671537678323E-3</c:v>
                </c:pt>
                <c:pt idx="93">
                  <c:v>3.7559354014712232E-3</c:v>
                </c:pt>
                <c:pt idx="94">
                  <c:v>1.8569262054940888E-3</c:v>
                </c:pt>
                <c:pt idx="95">
                  <c:v>2.5847993325587466E-3</c:v>
                </c:pt>
                <c:pt idx="96">
                  <c:v>2.878541438135946E-3</c:v>
                </c:pt>
                <c:pt idx="97">
                  <c:v>3.57226733909346E-3</c:v>
                </c:pt>
                <c:pt idx="98">
                  <c:v>3.1588782274688931E-3</c:v>
                </c:pt>
                <c:pt idx="99">
                  <c:v>1.1020840692334865E-3</c:v>
                </c:pt>
                <c:pt idx="100">
                  <c:v>2.8181424290640053E-3</c:v>
                </c:pt>
                <c:pt idx="101">
                  <c:v>1.7131652275620076E-3</c:v>
                </c:pt>
                <c:pt idx="102">
                  <c:v>1.9142604359366202E-3</c:v>
                </c:pt>
                <c:pt idx="103">
                  <c:v>3.8288539459499647E-3</c:v>
                </c:pt>
                <c:pt idx="104">
                  <c:v>3.723625826315313E-3</c:v>
                </c:pt>
                <c:pt idx="105">
                  <c:v>2.0022350530825108E-3</c:v>
                </c:pt>
                <c:pt idx="106">
                  <c:v>6.8925855715776694E-3</c:v>
                </c:pt>
                <c:pt idx="107">
                  <c:v>3.2639297094947872E-3</c:v>
                </c:pt>
                <c:pt idx="108">
                  <c:v>3.0601836110166611E-3</c:v>
                </c:pt>
                <c:pt idx="109">
                  <c:v>2.6985051110930674E-3</c:v>
                </c:pt>
                <c:pt idx="110">
                  <c:v>3.9792377750230657E-3</c:v>
                </c:pt>
                <c:pt idx="111">
                  <c:v>6.5351800739926677E-3</c:v>
                </c:pt>
                <c:pt idx="112">
                  <c:v>3.015206520675369E-3</c:v>
                </c:pt>
                <c:pt idx="113">
                  <c:v>3.2998496487809223E-3</c:v>
                </c:pt>
                <c:pt idx="114">
                  <c:v>4.5746062951531859E-3</c:v>
                </c:pt>
                <c:pt idx="115">
                  <c:v>1.9428671705586683E-3</c:v>
                </c:pt>
                <c:pt idx="116">
                  <c:v>5.7334055186246931E-3</c:v>
                </c:pt>
                <c:pt idx="117">
                  <c:v>1.9507424389012746E-3</c:v>
                </c:pt>
                <c:pt idx="118">
                  <c:v>4.0495112850079326E-3</c:v>
                </c:pt>
                <c:pt idx="119">
                  <c:v>3.3571962704791588E-3</c:v>
                </c:pt>
                <c:pt idx="120">
                  <c:v>5.0740705617599207E-3</c:v>
                </c:pt>
                <c:pt idx="121">
                  <c:v>5.568238766078289E-3</c:v>
                </c:pt>
                <c:pt idx="122">
                  <c:v>2.9545465812029366E-3</c:v>
                </c:pt>
                <c:pt idx="123">
                  <c:v>4.8571842830216032E-3</c:v>
                </c:pt>
                <c:pt idx="124">
                  <c:v>3.4661659433126114E-3</c:v>
                </c:pt>
                <c:pt idx="125">
                  <c:v>2.700146243945635E-3</c:v>
                </c:pt>
                <c:pt idx="126">
                  <c:v>1.5702795863653772E-3</c:v>
                </c:pt>
                <c:pt idx="127">
                  <c:v>2.169507571088353E-3</c:v>
                </c:pt>
                <c:pt idx="128">
                  <c:v>3.2768685313182681E-3</c:v>
                </c:pt>
                <c:pt idx="129">
                  <c:v>3.2102728731942215E-3</c:v>
                </c:pt>
                <c:pt idx="130">
                  <c:v>4.8263467019031038E-3</c:v>
                </c:pt>
                <c:pt idx="131">
                  <c:v>1.7382482663911862E-3</c:v>
                </c:pt>
                <c:pt idx="132">
                  <c:v>4.4617369055422809E-3</c:v>
                </c:pt>
                <c:pt idx="133">
                  <c:v>3.2304225713095758E-3</c:v>
                </c:pt>
                <c:pt idx="134">
                  <c:v>3.790204304376002E-3</c:v>
                </c:pt>
                <c:pt idx="135">
                  <c:v>5.7676692421667689E-3</c:v>
                </c:pt>
                <c:pt idx="136">
                  <c:v>5.0221284224940535E-3</c:v>
                </c:pt>
                <c:pt idx="137">
                  <c:v>2.5701915998818875E-3</c:v>
                </c:pt>
                <c:pt idx="138">
                  <c:v>2.3254708213926024E-3</c:v>
                </c:pt>
                <c:pt idx="139">
                  <c:v>2.6309549865032467E-3</c:v>
                </c:pt>
                <c:pt idx="140">
                  <c:v>4.8978664546262454E-3</c:v>
                </c:pt>
                <c:pt idx="141">
                  <c:v>1.1059819195999231E-3</c:v>
                </c:pt>
                <c:pt idx="142">
                  <c:v>3.0503996388645477E-3</c:v>
                </c:pt>
                <c:pt idx="143">
                  <c:v>2.7637506641484833E-3</c:v>
                </c:pt>
                <c:pt idx="144">
                  <c:v>7.1058462135990888E-3</c:v>
                </c:pt>
                <c:pt idx="145">
                  <c:v>2.9024464023832226E-3</c:v>
                </c:pt>
                <c:pt idx="146">
                  <c:v>3.4532468383461109E-3</c:v>
                </c:pt>
                <c:pt idx="147">
                  <c:v>8.7288135593220333E-3</c:v>
                </c:pt>
                <c:pt idx="148">
                  <c:v>1.013876307090535E-3</c:v>
                </c:pt>
                <c:pt idx="149">
                  <c:v>6.5445373186333736E-3</c:v>
                </c:pt>
                <c:pt idx="150">
                  <c:v>5.0829732174262603E-3</c:v>
                </c:pt>
                <c:pt idx="151">
                  <c:v>6.6672010486460492E-3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8-43BB-9E79-876FAA62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17488"/>
        <c:axId val="283770544"/>
      </c:scatterChart>
      <c:valAx>
        <c:axId val="14297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70544"/>
        <c:crosses val="autoZero"/>
        <c:crossBetween val="midCat"/>
      </c:valAx>
      <c:valAx>
        <c:axId val="2837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7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 analytics'!$V$1</c:f>
              <c:strCache>
                <c:ptCount val="1"/>
                <c:pt idx="0">
                  <c:v>sqrt(rtio_2008)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analytics'!$U$2:$U$154</c:f>
              <c:numCache>
                <c:formatCode>General</c:formatCode>
                <c:ptCount val="153"/>
                <c:pt idx="0">
                  <c:v>372.82703764614496</c:v>
                </c:pt>
                <c:pt idx="1">
                  <c:v>469.04157598234298</c:v>
                </c:pt>
                <c:pt idx="2">
                  <c:v>400</c:v>
                </c:pt>
                <c:pt idx="3">
                  <c:v>401.24805295477756</c:v>
                </c:pt>
                <c:pt idx="4">
                  <c:v>360.55512754639892</c:v>
                </c:pt>
                <c:pt idx="5">
                  <c:v>446.09416046390925</c:v>
                </c:pt>
                <c:pt idx="6">
                  <c:v>911.5920140062658</c:v>
                </c:pt>
                <c:pt idx="7">
                  <c:v>301.66206257996714</c:v>
                </c:pt>
                <c:pt idx="8">
                  <c:v>314.64265445104547</c:v>
                </c:pt>
                <c:pt idx="9">
                  <c:v>448.3302354291979</c:v>
                </c:pt>
                <c:pt idx="10">
                  <c:v>360.55512754639892</c:v>
                </c:pt>
                <c:pt idx="11">
                  <c:v>300</c:v>
                </c:pt>
                <c:pt idx="12">
                  <c:v>670.07462271003817</c:v>
                </c:pt>
                <c:pt idx="13">
                  <c:v>488.87626246321264</c:v>
                </c:pt>
                <c:pt idx="14">
                  <c:v>479.58315233127195</c:v>
                </c:pt>
                <c:pt idx="15">
                  <c:v>608.27625302982199</c:v>
                </c:pt>
                <c:pt idx="16">
                  <c:v>538.51648071345039</c:v>
                </c:pt>
                <c:pt idx="17">
                  <c:v>590.76221950967715</c:v>
                </c:pt>
                <c:pt idx="18">
                  <c:v>375.49966711037177</c:v>
                </c:pt>
                <c:pt idx="19">
                  <c:v>386.00518131237567</c:v>
                </c:pt>
                <c:pt idx="20">
                  <c:v>742.29374239582535</c:v>
                </c:pt>
                <c:pt idx="21">
                  <c:v>424.26406871192853</c:v>
                </c:pt>
                <c:pt idx="22">
                  <c:v>424.26406871192853</c:v>
                </c:pt>
                <c:pt idx="23">
                  <c:v>546.80892457969264</c:v>
                </c:pt>
                <c:pt idx="24">
                  <c:v>530.09433122794292</c:v>
                </c:pt>
                <c:pt idx="25">
                  <c:v>223.60679774997897</c:v>
                </c:pt>
                <c:pt idx="26">
                  <c:v>641.09281699298424</c:v>
                </c:pt>
                <c:pt idx="27">
                  <c:v>489.89794855663564</c:v>
                </c:pt>
                <c:pt idx="28">
                  <c:v>479.58315233127195</c:v>
                </c:pt>
                <c:pt idx="29">
                  <c:v>583.09518948453001</c:v>
                </c:pt>
                <c:pt idx="30">
                  <c:v>281.06938645110392</c:v>
                </c:pt>
                <c:pt idx="31">
                  <c:v>434.74130238568318</c:v>
                </c:pt>
                <c:pt idx="32">
                  <c:v>761.57731058639081</c:v>
                </c:pt>
                <c:pt idx="33">
                  <c:v>761.57731058639081</c:v>
                </c:pt>
                <c:pt idx="34">
                  <c:v>447.21359549995793</c:v>
                </c:pt>
                <c:pt idx="35">
                  <c:v>556.77643628300223</c:v>
                </c:pt>
                <c:pt idx="36">
                  <c:v>509.90195135927848</c:v>
                </c:pt>
                <c:pt idx="37">
                  <c:v>641.09281699298424</c:v>
                </c:pt>
                <c:pt idx="38">
                  <c:v>500</c:v>
                </c:pt>
                <c:pt idx="39">
                  <c:v>518.65209919559754</c:v>
                </c:pt>
                <c:pt idx="40">
                  <c:v>670.07462271003817</c:v>
                </c:pt>
                <c:pt idx="41">
                  <c:v>498.99899799498598</c:v>
                </c:pt>
                <c:pt idx="42">
                  <c:v>1034.4080432788601</c:v>
                </c:pt>
                <c:pt idx="43">
                  <c:v>361.93922141707714</c:v>
                </c:pt>
                <c:pt idx="44">
                  <c:v>677.49538743817288</c:v>
                </c:pt>
                <c:pt idx="45">
                  <c:v>423.08391602612357</c:v>
                </c:pt>
                <c:pt idx="46">
                  <c:v>411.09609582188932</c:v>
                </c:pt>
                <c:pt idx="47">
                  <c:v>314.64265445104547</c:v>
                </c:pt>
                <c:pt idx="48">
                  <c:v>347.85054261852173</c:v>
                </c:pt>
                <c:pt idx="49">
                  <c:v>1058.3005244258363</c:v>
                </c:pt>
                <c:pt idx="50">
                  <c:v>425.44094772365293</c:v>
                </c:pt>
                <c:pt idx="51">
                  <c:v>437.03546766824314</c:v>
                </c:pt>
                <c:pt idx="52">
                  <c:v>298.32867780352598</c:v>
                </c:pt>
                <c:pt idx="53">
                  <c:v>459.34736311423404</c:v>
                </c:pt>
                <c:pt idx="54">
                  <c:v>346.41016151377545</c:v>
                </c:pt>
                <c:pt idx="55">
                  <c:v>943.39811320566037</c:v>
                </c:pt>
                <c:pt idx="56">
                  <c:v>457.16517802649844</c:v>
                </c:pt>
                <c:pt idx="57">
                  <c:v>435.88989435406734</c:v>
                </c:pt>
                <c:pt idx="58">
                  <c:v>346.41016151377545</c:v>
                </c:pt>
                <c:pt idx="59">
                  <c:v>44.721359549995796</c:v>
                </c:pt>
                <c:pt idx="60">
                  <c:v>374.16573867739413</c:v>
                </c:pt>
                <c:pt idx="61">
                  <c:v>360.55512754639892</c:v>
                </c:pt>
                <c:pt idx="62">
                  <c:v>1081.6653826391969</c:v>
                </c:pt>
                <c:pt idx="63">
                  <c:v>447.21359549995793</c:v>
                </c:pt>
                <c:pt idx="64">
                  <c:v>372.82703764614496</c:v>
                </c:pt>
                <c:pt idx="65">
                  <c:v>574.45626465380292</c:v>
                </c:pt>
                <c:pt idx="66">
                  <c:v>346.41016151377545</c:v>
                </c:pt>
                <c:pt idx="67">
                  <c:v>509.90195135927848</c:v>
                </c:pt>
                <c:pt idx="68">
                  <c:v>894.42719099991587</c:v>
                </c:pt>
                <c:pt idx="69">
                  <c:v>741.61984870956633</c:v>
                </c:pt>
                <c:pt idx="70">
                  <c:v>490.91750834534309</c:v>
                </c:pt>
                <c:pt idx="71">
                  <c:v>677.49538743817288</c:v>
                </c:pt>
                <c:pt idx="72">
                  <c:v>424.26406871192853</c:v>
                </c:pt>
                <c:pt idx="73">
                  <c:v>700.713921654194</c:v>
                </c:pt>
                <c:pt idx="74">
                  <c:v>556.77643628300223</c:v>
                </c:pt>
                <c:pt idx="75">
                  <c:v>374.16573867739413</c:v>
                </c:pt>
                <c:pt idx="76">
                  <c:v>662.57075093909782</c:v>
                </c:pt>
                <c:pt idx="77">
                  <c:v>435.88989435406734</c:v>
                </c:pt>
                <c:pt idx="78">
                  <c:v>400</c:v>
                </c:pt>
                <c:pt idx="79">
                  <c:v>317.80497164141406</c:v>
                </c:pt>
                <c:pt idx="80">
                  <c:v>458.25756949558399</c:v>
                </c:pt>
                <c:pt idx="81">
                  <c:v>469.04157598234298</c:v>
                </c:pt>
                <c:pt idx="82">
                  <c:v>447.21359549995793</c:v>
                </c:pt>
                <c:pt idx="83">
                  <c:v>786.76553051083772</c:v>
                </c:pt>
                <c:pt idx="84">
                  <c:v>331.66247903554</c:v>
                </c:pt>
                <c:pt idx="85">
                  <c:v>375.49966711037177</c:v>
                </c:pt>
                <c:pt idx="86">
                  <c:v>400</c:v>
                </c:pt>
                <c:pt idx="87">
                  <c:v>387.29833462074168</c:v>
                </c:pt>
                <c:pt idx="88">
                  <c:v>699.28534948188349</c:v>
                </c:pt>
                <c:pt idx="89">
                  <c:v>768.11457478686077</c:v>
                </c:pt>
                <c:pt idx="90">
                  <c:v>489.89794855663564</c:v>
                </c:pt>
                <c:pt idx="91">
                  <c:v>470.10637094172631</c:v>
                </c:pt>
                <c:pt idx="92">
                  <c:v>727.32386183872723</c:v>
                </c:pt>
                <c:pt idx="93">
                  <c:v>424.26406871192853</c:v>
                </c:pt>
                <c:pt idx="94">
                  <c:v>747.66302570074981</c:v>
                </c:pt>
                <c:pt idx="95">
                  <c:v>360.55512754639892</c:v>
                </c:pt>
                <c:pt idx="96">
                  <c:v>457.16517802649844</c:v>
                </c:pt>
                <c:pt idx="97">
                  <c:v>316.22776601683796</c:v>
                </c:pt>
                <c:pt idx="98">
                  <c:v>402.49223594996215</c:v>
                </c:pt>
                <c:pt idx="99">
                  <c:v>331.66247903554</c:v>
                </c:pt>
                <c:pt idx="100">
                  <c:v>447.21359549995793</c:v>
                </c:pt>
                <c:pt idx="101">
                  <c:v>344.96376621320678</c:v>
                </c:pt>
                <c:pt idx="102">
                  <c:v>360.55512754639892</c:v>
                </c:pt>
                <c:pt idx="103">
                  <c:v>374.16573867739413</c:v>
                </c:pt>
                <c:pt idx="104">
                  <c:v>458.25756949558399</c:v>
                </c:pt>
                <c:pt idx="105">
                  <c:v>225.83179581272429</c:v>
                </c:pt>
                <c:pt idx="106">
                  <c:v>434.74130238568318</c:v>
                </c:pt>
                <c:pt idx="107">
                  <c:v>500</c:v>
                </c:pt>
                <c:pt idx="108">
                  <c:v>469.04157598234298</c:v>
                </c:pt>
                <c:pt idx="109">
                  <c:v>655.74385243020004</c:v>
                </c:pt>
                <c:pt idx="110">
                  <c:v>480.62459362791662</c:v>
                </c:pt>
                <c:pt idx="111">
                  <c:v>331.66247903554</c:v>
                </c:pt>
                <c:pt idx="112">
                  <c:v>386.00518131237567</c:v>
                </c:pt>
                <c:pt idx="113">
                  <c:v>662.57075093909782</c:v>
                </c:pt>
                <c:pt idx="114">
                  <c:v>458.25756949558399</c:v>
                </c:pt>
                <c:pt idx="115">
                  <c:v>360.55512754639892</c:v>
                </c:pt>
                <c:pt idx="116">
                  <c:v>437.03546766824314</c:v>
                </c:pt>
                <c:pt idx="117">
                  <c:v>344.96376621320678</c:v>
                </c:pt>
                <c:pt idx="118">
                  <c:v>470.10637094172631</c:v>
                </c:pt>
                <c:pt idx="119">
                  <c:v>372.82703764614496</c:v>
                </c:pt>
                <c:pt idx="120">
                  <c:v>748.99933244296017</c:v>
                </c:pt>
                <c:pt idx="121">
                  <c:v>469.04157598234298</c:v>
                </c:pt>
                <c:pt idx="122">
                  <c:v>400</c:v>
                </c:pt>
                <c:pt idx="123">
                  <c:v>447.21359549995793</c:v>
                </c:pt>
                <c:pt idx="124">
                  <c:v>747.66302570074981</c:v>
                </c:pt>
                <c:pt idx="125">
                  <c:v>509.90195135927848</c:v>
                </c:pt>
                <c:pt idx="126">
                  <c:v>1004.987562112089</c:v>
                </c:pt>
                <c:pt idx="127">
                  <c:v>400</c:v>
                </c:pt>
                <c:pt idx="128">
                  <c:v>387.29833462074168</c:v>
                </c:pt>
                <c:pt idx="129">
                  <c:v>413.52146256270663</c:v>
                </c:pt>
                <c:pt idx="130">
                  <c:v>331.66247903554</c:v>
                </c:pt>
                <c:pt idx="131">
                  <c:v>346.41016151377545</c:v>
                </c:pt>
                <c:pt idx="132">
                  <c:v>347.85054261852173</c:v>
                </c:pt>
                <c:pt idx="133">
                  <c:v>458.25756949558399</c:v>
                </c:pt>
                <c:pt idx="134">
                  <c:v>387.29833462074168</c:v>
                </c:pt>
                <c:pt idx="135">
                  <c:v>489.89794855663564</c:v>
                </c:pt>
                <c:pt idx="136">
                  <c:v>448.3302354291979</c:v>
                </c:pt>
                <c:pt idx="137">
                  <c:v>424.26406871192853</c:v>
                </c:pt>
                <c:pt idx="138">
                  <c:v>447.21359549995793</c:v>
                </c:pt>
                <c:pt idx="139">
                  <c:v>424.26406871192853</c:v>
                </c:pt>
                <c:pt idx="140">
                  <c:v>663.32495807108</c:v>
                </c:pt>
                <c:pt idx="141">
                  <c:v>375.49966711037177</c:v>
                </c:pt>
                <c:pt idx="142">
                  <c:v>836.66002653407554</c:v>
                </c:pt>
                <c:pt idx="143">
                  <c:v>447.21359549995793</c:v>
                </c:pt>
                <c:pt idx="144">
                  <c:v>509.90195135927848</c:v>
                </c:pt>
                <c:pt idx="145">
                  <c:v>616.44140029689765</c:v>
                </c:pt>
                <c:pt idx="146">
                  <c:v>331.66247903554</c:v>
                </c:pt>
                <c:pt idx="147">
                  <c:v>457.16517802649844</c:v>
                </c:pt>
                <c:pt idx="148">
                  <c:v>330.15148038438355</c:v>
                </c:pt>
                <c:pt idx="149">
                  <c:v>448.3302354291979</c:v>
                </c:pt>
                <c:pt idx="150">
                  <c:v>685.56546004010443</c:v>
                </c:pt>
                <c:pt idx="151">
                  <c:v>374.16573867739413</c:v>
                </c:pt>
              </c:numCache>
            </c:numRef>
          </c:xVal>
          <c:yVal>
            <c:numRef>
              <c:f>'my analytics'!$V$2:$V$154</c:f>
              <c:numCache>
                <c:formatCode>General</c:formatCode>
                <c:ptCount val="153"/>
                <c:pt idx="0">
                  <c:v>5.8600496641807671E-2</c:v>
                </c:pt>
                <c:pt idx="1">
                  <c:v>3.9790306173059384E-2</c:v>
                </c:pt>
                <c:pt idx="2">
                  <c:v>3.9844906708303027E-2</c:v>
                </c:pt>
                <c:pt idx="3">
                  <c:v>5.0525579162985092E-2</c:v>
                </c:pt>
                <c:pt idx="4">
                  <c:v>4.4340189523634346E-2</c:v>
                </c:pt>
                <c:pt idx="5">
                  <c:v>4.7862768065148852E-2</c:v>
                </c:pt>
                <c:pt idx="6">
                  <c:v>5.5901753909919465E-2</c:v>
                </c:pt>
                <c:pt idx="7">
                  <c:v>7.6943899229188928E-2</c:v>
                </c:pt>
                <c:pt idx="8">
                  <c:v>6.4172229425901228E-2</c:v>
                </c:pt>
                <c:pt idx="9">
                  <c:v>4.361102072468561E-2</c:v>
                </c:pt>
                <c:pt idx="10">
                  <c:v>7.2201652004396474E-2</c:v>
                </c:pt>
                <c:pt idx="11">
                  <c:v>4.0145744048945602E-2</c:v>
                </c:pt>
                <c:pt idx="12">
                  <c:v>6.9348579459489468E-2</c:v>
                </c:pt>
                <c:pt idx="13">
                  <c:v>6.0339555383034121E-2</c:v>
                </c:pt>
                <c:pt idx="14">
                  <c:v>4.8130498694481452E-2</c:v>
                </c:pt>
                <c:pt idx="15">
                  <c:v>6.7312809879328611E-2</c:v>
                </c:pt>
                <c:pt idx="16">
                  <c:v>4.4386491319098435E-2</c:v>
                </c:pt>
                <c:pt idx="17">
                  <c:v>4.5819640722382128E-2</c:v>
                </c:pt>
                <c:pt idx="18">
                  <c:v>5.0860232107145083E-2</c:v>
                </c:pt>
                <c:pt idx="19">
                  <c:v>5.736389571412992E-2</c:v>
                </c:pt>
                <c:pt idx="20">
                  <c:v>5.0675554263928335E-2</c:v>
                </c:pt>
                <c:pt idx="21">
                  <c:v>3.8554180878295104E-2</c:v>
                </c:pt>
                <c:pt idx="22">
                  <c:v>4.4717919842299288E-2</c:v>
                </c:pt>
                <c:pt idx="23">
                  <c:v>5.9887391208173324E-2</c:v>
                </c:pt>
                <c:pt idx="24">
                  <c:v>6.0235546070790083E-2</c:v>
                </c:pt>
                <c:pt idx="25">
                  <c:v>3.7499633794426827E-2</c:v>
                </c:pt>
                <c:pt idx="26">
                  <c:v>7.5058732934842887E-2</c:v>
                </c:pt>
                <c:pt idx="27">
                  <c:v>7.0750924916160016E-2</c:v>
                </c:pt>
                <c:pt idx="28">
                  <c:v>4.4652575856178899E-2</c:v>
                </c:pt>
                <c:pt idx="29">
                  <c:v>4.9833247194117088E-2</c:v>
                </c:pt>
                <c:pt idx="30">
                  <c:v>3.7929151213176936E-2</c:v>
                </c:pt>
                <c:pt idx="31">
                  <c:v>6.4349207986778525E-2</c:v>
                </c:pt>
                <c:pt idx="32">
                  <c:v>6.9536757340872307E-2</c:v>
                </c:pt>
                <c:pt idx="33">
                  <c:v>4.357803069447156E-2</c:v>
                </c:pt>
                <c:pt idx="34">
                  <c:v>6.069195254249006E-2</c:v>
                </c:pt>
                <c:pt idx="35">
                  <c:v>5.2308306250493194E-2</c:v>
                </c:pt>
                <c:pt idx="36">
                  <c:v>7.1029220771874055E-2</c:v>
                </c:pt>
                <c:pt idx="37">
                  <c:v>4.0571662293683232E-2</c:v>
                </c:pt>
                <c:pt idx="38">
                  <c:v>6.0650979480894235E-2</c:v>
                </c:pt>
                <c:pt idx="39">
                  <c:v>5.3702716746923312E-2</c:v>
                </c:pt>
                <c:pt idx="40">
                  <c:v>5.4578742803428143E-2</c:v>
                </c:pt>
                <c:pt idx="41">
                  <c:v>4.7552071107989979E-2</c:v>
                </c:pt>
                <c:pt idx="42">
                  <c:v>4.4358456020298288E-2</c:v>
                </c:pt>
                <c:pt idx="43">
                  <c:v>4.6755392215053752E-2</c:v>
                </c:pt>
                <c:pt idx="44">
                  <c:v>4.3521478400308518E-2</c:v>
                </c:pt>
                <c:pt idx="45">
                  <c:v>4.6736369344380274E-2</c:v>
                </c:pt>
                <c:pt idx="46">
                  <c:v>6.5383332472520206E-2</c:v>
                </c:pt>
                <c:pt idx="47">
                  <c:v>5.826054313631563E-2</c:v>
                </c:pt>
                <c:pt idx="48">
                  <c:v>5.5238525854499967E-2</c:v>
                </c:pt>
                <c:pt idx="49">
                  <c:v>4.7742718421320725E-2</c:v>
                </c:pt>
                <c:pt idx="50">
                  <c:v>4.7599942094798266E-2</c:v>
                </c:pt>
                <c:pt idx="51">
                  <c:v>5.7370483478027784E-2</c:v>
                </c:pt>
                <c:pt idx="52">
                  <c:v>5.63198856314409E-2</c:v>
                </c:pt>
                <c:pt idx="53">
                  <c:v>5.3159624595359042E-2</c:v>
                </c:pt>
                <c:pt idx="54">
                  <c:v>4.7448293391396085E-2</c:v>
                </c:pt>
                <c:pt idx="55">
                  <c:v>5.6272715970104401E-2</c:v>
                </c:pt>
                <c:pt idx="56">
                  <c:v>4.8129366512743084E-2</c:v>
                </c:pt>
                <c:pt idx="57">
                  <c:v>4.5790015115465502E-2</c:v>
                </c:pt>
                <c:pt idx="58">
                  <c:v>5.0217705799301619E-2</c:v>
                </c:pt>
                <c:pt idx="59">
                  <c:v>4.7673129462279612E-2</c:v>
                </c:pt>
                <c:pt idx="60">
                  <c:v>5.1785538771945541E-2</c:v>
                </c:pt>
                <c:pt idx="61">
                  <c:v>4.1589929065212555E-2</c:v>
                </c:pt>
                <c:pt idx="62">
                  <c:v>4.8762840577133426E-2</c:v>
                </c:pt>
                <c:pt idx="63">
                  <c:v>4.6766638140065361E-2</c:v>
                </c:pt>
                <c:pt idx="64">
                  <c:v>4.0287136803445957E-2</c:v>
                </c:pt>
                <c:pt idx="65">
                  <c:v>6.0835070369388879E-2</c:v>
                </c:pt>
                <c:pt idx="66">
                  <c:v>5.8565203878564953E-2</c:v>
                </c:pt>
                <c:pt idx="67">
                  <c:v>5.4609991702826689E-2</c:v>
                </c:pt>
                <c:pt idx="68">
                  <c:v>5.9826955830606654E-2</c:v>
                </c:pt>
                <c:pt idx="69">
                  <c:v>4.7238514052371533E-2</c:v>
                </c:pt>
                <c:pt idx="70">
                  <c:v>5.6831635393753042E-2</c:v>
                </c:pt>
                <c:pt idx="71">
                  <c:v>5.7827464110110853E-2</c:v>
                </c:pt>
                <c:pt idx="72">
                  <c:v>4.4140449928458322E-2</c:v>
                </c:pt>
                <c:pt idx="73">
                  <c:v>5.3636844052517729E-2</c:v>
                </c:pt>
                <c:pt idx="74">
                  <c:v>5.5579441463561412E-2</c:v>
                </c:pt>
                <c:pt idx="75">
                  <c:v>5.0748248676311232E-2</c:v>
                </c:pt>
                <c:pt idx="76">
                  <c:v>6.1087029792160422E-2</c:v>
                </c:pt>
                <c:pt idx="77">
                  <c:v>6.20257490623385E-2</c:v>
                </c:pt>
                <c:pt idx="78">
                  <c:v>4.032191715355677E-2</c:v>
                </c:pt>
                <c:pt idx="79">
                  <c:v>4.0290719773333178E-2</c:v>
                </c:pt>
                <c:pt idx="80">
                  <c:v>5.9813903952821906E-2</c:v>
                </c:pt>
                <c:pt idx="81">
                  <c:v>4.1554050018300794E-2</c:v>
                </c:pt>
                <c:pt idx="82">
                  <c:v>4.8240678617678091E-2</c:v>
                </c:pt>
                <c:pt idx="83">
                  <c:v>5.3948007312157473E-2</c:v>
                </c:pt>
                <c:pt idx="84">
                  <c:v>4.9828179817101206E-2</c:v>
                </c:pt>
                <c:pt idx="85">
                  <c:v>3.9722691041208041E-2</c:v>
                </c:pt>
                <c:pt idx="86">
                  <c:v>6.0899071966270972E-2</c:v>
                </c:pt>
                <c:pt idx="87">
                  <c:v>5.6004426967541654E-2</c:v>
                </c:pt>
                <c:pt idx="88">
                  <c:v>5.9518982472938103E-2</c:v>
                </c:pt>
                <c:pt idx="89">
                  <c:v>6.6781595846576822E-2</c:v>
                </c:pt>
                <c:pt idx="90">
                  <c:v>5.6829103467585802E-2</c:v>
                </c:pt>
                <c:pt idx="91">
                  <c:v>8.3815229126144863E-2</c:v>
                </c:pt>
                <c:pt idx="92">
                  <c:v>8.0653156638425011E-2</c:v>
                </c:pt>
                <c:pt idx="93">
                  <c:v>5.5633003780257706E-2</c:v>
                </c:pt>
                <c:pt idx="94">
                  <c:v>3.9274101129656069E-2</c:v>
                </c:pt>
                <c:pt idx="95">
                  <c:v>4.9326795120519705E-2</c:v>
                </c:pt>
                <c:pt idx="96">
                  <c:v>5.2375430765463055E-2</c:v>
                </c:pt>
                <c:pt idx="97">
                  <c:v>5.8086062237297918E-2</c:v>
                </c:pt>
                <c:pt idx="98">
                  <c:v>5.4024633288965528E-2</c:v>
                </c:pt>
                <c:pt idx="99">
                  <c:v>3.1598560318126204E-2</c:v>
                </c:pt>
                <c:pt idx="100">
                  <c:v>4.6526662582566297E-2</c:v>
                </c:pt>
                <c:pt idx="101">
                  <c:v>3.8717922087515337E-2</c:v>
                </c:pt>
                <c:pt idx="102">
                  <c:v>3.3929874527266729E-2</c:v>
                </c:pt>
                <c:pt idx="103">
                  <c:v>5.5633242089650946E-2</c:v>
                </c:pt>
                <c:pt idx="104">
                  <c:v>5.9713770539616691E-2</c:v>
                </c:pt>
                <c:pt idx="105">
                  <c:v>4.7894435090626242E-2</c:v>
                </c:pt>
                <c:pt idx="106">
                  <c:v>8.0884264134348724E-2</c:v>
                </c:pt>
                <c:pt idx="107">
                  <c:v>5.4328236743744672E-2</c:v>
                </c:pt>
                <c:pt idx="108">
                  <c:v>5.117297480487789E-2</c:v>
                </c:pt>
                <c:pt idx="109">
                  <c:v>4.7551583141594932E-2</c:v>
                </c:pt>
                <c:pt idx="110">
                  <c:v>6.105142721361579E-2</c:v>
                </c:pt>
                <c:pt idx="111">
                  <c:v>7.8320479631973305E-2</c:v>
                </c:pt>
                <c:pt idx="112">
                  <c:v>5.4051590557670004E-2</c:v>
                </c:pt>
                <c:pt idx="113">
                  <c:v>5.5809481206741632E-2</c:v>
                </c:pt>
                <c:pt idx="114">
                  <c:v>6.6255658469823273E-2</c:v>
                </c:pt>
                <c:pt idx="115">
                  <c:v>4.0007083848553004E-2</c:v>
                </c:pt>
                <c:pt idx="116">
                  <c:v>7.5509949842877996E-2</c:v>
                </c:pt>
                <c:pt idx="117">
                  <c:v>4.2310943288482707E-2</c:v>
                </c:pt>
                <c:pt idx="118">
                  <c:v>5.6882422224255713E-2</c:v>
                </c:pt>
                <c:pt idx="119">
                  <c:v>5.635232499528392E-2</c:v>
                </c:pt>
                <c:pt idx="120">
                  <c:v>6.968806769827203E-2</c:v>
                </c:pt>
                <c:pt idx="121">
                  <c:v>7.1372426214074552E-2</c:v>
                </c:pt>
                <c:pt idx="122">
                  <c:v>5.1098415138623302E-2</c:v>
                </c:pt>
                <c:pt idx="123">
                  <c:v>6.950408353711425E-2</c:v>
                </c:pt>
                <c:pt idx="124">
                  <c:v>5.8348769062255487E-2</c:v>
                </c:pt>
                <c:pt idx="125">
                  <c:v>4.8269443628797197E-2</c:v>
                </c:pt>
                <c:pt idx="126">
                  <c:v>3.9394478971682738E-2</c:v>
                </c:pt>
                <c:pt idx="127">
                  <c:v>3.9519250945318392E-2</c:v>
                </c:pt>
                <c:pt idx="128">
                  <c:v>5.5686861840793002E-2</c:v>
                </c:pt>
                <c:pt idx="129">
                  <c:v>5.0749315068567745E-2</c:v>
                </c:pt>
                <c:pt idx="130">
                  <c:v>6.8680071061517745E-2</c:v>
                </c:pt>
                <c:pt idx="131">
                  <c:v>3.9997184297334711E-2</c:v>
                </c:pt>
                <c:pt idx="132">
                  <c:v>6.7513612157625788E-2</c:v>
                </c:pt>
                <c:pt idx="133">
                  <c:v>4.9916072946362924E-2</c:v>
                </c:pt>
                <c:pt idx="134">
                  <c:v>5.8444918123601447E-2</c:v>
                </c:pt>
                <c:pt idx="135">
                  <c:v>7.2935076161353571E-2</c:v>
                </c:pt>
                <c:pt idx="136">
                  <c:v>6.7893144130043104E-2</c:v>
                </c:pt>
                <c:pt idx="137">
                  <c:v>4.4928608999244973E-2</c:v>
                </c:pt>
                <c:pt idx="138">
                  <c:v>4.2706591008170584E-2</c:v>
                </c:pt>
                <c:pt idx="139">
                  <c:v>4.7726792010455973E-2</c:v>
                </c:pt>
                <c:pt idx="140">
                  <c:v>6.8958210940223655E-2</c:v>
                </c:pt>
                <c:pt idx="141">
                  <c:v>3.1989266530966211E-2</c:v>
                </c:pt>
                <c:pt idx="142">
                  <c:v>5.4517153292548616E-2</c:v>
                </c:pt>
                <c:pt idx="143">
                  <c:v>4.5497818735050224E-2</c:v>
                </c:pt>
                <c:pt idx="144">
                  <c:v>8.098862647403654E-2</c:v>
                </c:pt>
                <c:pt idx="145">
                  <c:v>5.4778085215542165E-2</c:v>
                </c:pt>
                <c:pt idx="146">
                  <c:v>5.6471024905586739E-2</c:v>
                </c:pt>
                <c:pt idx="147">
                  <c:v>9.078169438358355E-2</c:v>
                </c:pt>
                <c:pt idx="148">
                  <c:v>2.7203601684391419E-2</c:v>
                </c:pt>
                <c:pt idx="149">
                  <c:v>7.7554813297886604E-2</c:v>
                </c:pt>
                <c:pt idx="150">
                  <c:v>6.9721446206787108E-2</c:v>
                </c:pt>
                <c:pt idx="151">
                  <c:v>7.7213372909260877E-2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8-4473-8EF1-FC6B9E0E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408208"/>
        <c:axId val="1591413360"/>
      </c:scatterChart>
      <c:valAx>
        <c:axId val="15844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413360"/>
        <c:crosses val="autoZero"/>
        <c:crossBetween val="midCat"/>
      </c:valAx>
      <c:valAx>
        <c:axId val="15914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4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 analytics'!$K$1</c:f>
              <c:strCache>
                <c:ptCount val="1"/>
                <c:pt idx="0">
                  <c:v>percent_ratio_2018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analytics'!$G$2:$G$153</c:f>
              <c:numCache>
                <c:formatCode>General</c:formatCode>
                <c:ptCount val="152"/>
                <c:pt idx="0">
                  <c:v>139000</c:v>
                </c:pt>
                <c:pt idx="1">
                  <c:v>220000</c:v>
                </c:pt>
                <c:pt idx="2">
                  <c:v>160000</c:v>
                </c:pt>
                <c:pt idx="3">
                  <c:v>161000</c:v>
                </c:pt>
                <c:pt idx="4">
                  <c:v>130000</c:v>
                </c:pt>
                <c:pt idx="5" formatCode="#,##0">
                  <c:v>199000</c:v>
                </c:pt>
                <c:pt idx="6" formatCode="#,##0">
                  <c:v>831000</c:v>
                </c:pt>
                <c:pt idx="7">
                  <c:v>91000</c:v>
                </c:pt>
                <c:pt idx="8">
                  <c:v>99000</c:v>
                </c:pt>
                <c:pt idx="9">
                  <c:v>201000</c:v>
                </c:pt>
                <c:pt idx="10">
                  <c:v>130000</c:v>
                </c:pt>
                <c:pt idx="11">
                  <c:v>90000</c:v>
                </c:pt>
                <c:pt idx="12">
                  <c:v>449000</c:v>
                </c:pt>
                <c:pt idx="13">
                  <c:v>239000</c:v>
                </c:pt>
                <c:pt idx="14">
                  <c:v>230000</c:v>
                </c:pt>
                <c:pt idx="15">
                  <c:v>370000</c:v>
                </c:pt>
                <c:pt idx="16">
                  <c:v>290000</c:v>
                </c:pt>
                <c:pt idx="17">
                  <c:v>349000</c:v>
                </c:pt>
                <c:pt idx="18">
                  <c:v>141000</c:v>
                </c:pt>
                <c:pt idx="19">
                  <c:v>149000</c:v>
                </c:pt>
                <c:pt idx="20">
                  <c:v>551000</c:v>
                </c:pt>
                <c:pt idx="21">
                  <c:v>180000</c:v>
                </c:pt>
                <c:pt idx="22">
                  <c:v>180000</c:v>
                </c:pt>
                <c:pt idx="23">
                  <c:v>299000</c:v>
                </c:pt>
                <c:pt idx="24">
                  <c:v>281000</c:v>
                </c:pt>
                <c:pt idx="25">
                  <c:v>50000</c:v>
                </c:pt>
                <c:pt idx="26">
                  <c:v>411000</c:v>
                </c:pt>
                <c:pt idx="27">
                  <c:v>240000</c:v>
                </c:pt>
                <c:pt idx="28">
                  <c:v>230000</c:v>
                </c:pt>
                <c:pt idx="29">
                  <c:v>340000</c:v>
                </c:pt>
                <c:pt idx="30">
                  <c:v>79000</c:v>
                </c:pt>
                <c:pt idx="31">
                  <c:v>189000</c:v>
                </c:pt>
                <c:pt idx="32">
                  <c:v>580000</c:v>
                </c:pt>
                <c:pt idx="33">
                  <c:v>580000</c:v>
                </c:pt>
                <c:pt idx="34">
                  <c:v>200000</c:v>
                </c:pt>
                <c:pt idx="35">
                  <c:v>310000</c:v>
                </c:pt>
                <c:pt idx="36">
                  <c:v>260000</c:v>
                </c:pt>
                <c:pt idx="37">
                  <c:v>411000</c:v>
                </c:pt>
                <c:pt idx="38">
                  <c:v>250000</c:v>
                </c:pt>
                <c:pt idx="39">
                  <c:v>269000</c:v>
                </c:pt>
                <c:pt idx="40">
                  <c:v>449000</c:v>
                </c:pt>
                <c:pt idx="41">
                  <c:v>249000</c:v>
                </c:pt>
                <c:pt idx="42">
                  <c:v>1070000</c:v>
                </c:pt>
                <c:pt idx="43">
                  <c:v>131000</c:v>
                </c:pt>
                <c:pt idx="44">
                  <c:v>459000</c:v>
                </c:pt>
                <c:pt idx="45">
                  <c:v>179000</c:v>
                </c:pt>
                <c:pt idx="46">
                  <c:v>169000</c:v>
                </c:pt>
                <c:pt idx="47">
                  <c:v>99000</c:v>
                </c:pt>
                <c:pt idx="48">
                  <c:v>121000</c:v>
                </c:pt>
                <c:pt idx="49">
                  <c:v>1120000</c:v>
                </c:pt>
                <c:pt idx="50">
                  <c:v>181000</c:v>
                </c:pt>
                <c:pt idx="51">
                  <c:v>191000</c:v>
                </c:pt>
                <c:pt idx="52">
                  <c:v>89000</c:v>
                </c:pt>
                <c:pt idx="53">
                  <c:v>211000</c:v>
                </c:pt>
                <c:pt idx="54">
                  <c:v>120000</c:v>
                </c:pt>
                <c:pt idx="55">
                  <c:v>890000</c:v>
                </c:pt>
                <c:pt idx="56">
                  <c:v>209000</c:v>
                </c:pt>
                <c:pt idx="57">
                  <c:v>190000</c:v>
                </c:pt>
                <c:pt idx="58">
                  <c:v>120000</c:v>
                </c:pt>
                <c:pt idx="59">
                  <c:v>2000</c:v>
                </c:pt>
                <c:pt idx="60">
                  <c:v>140000</c:v>
                </c:pt>
                <c:pt idx="61">
                  <c:v>130000</c:v>
                </c:pt>
                <c:pt idx="62">
                  <c:v>1170000</c:v>
                </c:pt>
                <c:pt idx="63">
                  <c:v>200000</c:v>
                </c:pt>
                <c:pt idx="64">
                  <c:v>139000</c:v>
                </c:pt>
                <c:pt idx="65">
                  <c:v>330000</c:v>
                </c:pt>
                <c:pt idx="66">
                  <c:v>120000</c:v>
                </c:pt>
                <c:pt idx="67">
                  <c:v>260000</c:v>
                </c:pt>
                <c:pt idx="68">
                  <c:v>800000</c:v>
                </c:pt>
                <c:pt idx="69">
                  <c:v>550000</c:v>
                </c:pt>
                <c:pt idx="70">
                  <c:v>241000</c:v>
                </c:pt>
                <c:pt idx="71">
                  <c:v>459000</c:v>
                </c:pt>
                <c:pt idx="72">
                  <c:v>180000</c:v>
                </c:pt>
                <c:pt idx="73">
                  <c:v>491000</c:v>
                </c:pt>
                <c:pt idx="74">
                  <c:v>310000</c:v>
                </c:pt>
                <c:pt idx="75">
                  <c:v>140000</c:v>
                </c:pt>
                <c:pt idx="76">
                  <c:v>439000</c:v>
                </c:pt>
                <c:pt idx="77">
                  <c:v>190000</c:v>
                </c:pt>
                <c:pt idx="78">
                  <c:v>160000</c:v>
                </c:pt>
                <c:pt idx="79">
                  <c:v>101000</c:v>
                </c:pt>
                <c:pt idx="80">
                  <c:v>210000</c:v>
                </c:pt>
                <c:pt idx="81">
                  <c:v>220000</c:v>
                </c:pt>
                <c:pt idx="82">
                  <c:v>200000</c:v>
                </c:pt>
                <c:pt idx="83">
                  <c:v>619000</c:v>
                </c:pt>
                <c:pt idx="84">
                  <c:v>110000</c:v>
                </c:pt>
                <c:pt idx="85">
                  <c:v>141000</c:v>
                </c:pt>
                <c:pt idx="86">
                  <c:v>160000</c:v>
                </c:pt>
                <c:pt idx="87">
                  <c:v>150000</c:v>
                </c:pt>
                <c:pt idx="88">
                  <c:v>489000</c:v>
                </c:pt>
                <c:pt idx="89">
                  <c:v>590000</c:v>
                </c:pt>
                <c:pt idx="90">
                  <c:v>240000</c:v>
                </c:pt>
                <c:pt idx="91">
                  <c:v>221000</c:v>
                </c:pt>
                <c:pt idx="92">
                  <c:v>529000</c:v>
                </c:pt>
                <c:pt idx="93">
                  <c:v>180000</c:v>
                </c:pt>
                <c:pt idx="94">
                  <c:v>559000</c:v>
                </c:pt>
                <c:pt idx="95">
                  <c:v>130000</c:v>
                </c:pt>
                <c:pt idx="96">
                  <c:v>209000</c:v>
                </c:pt>
                <c:pt idx="97">
                  <c:v>100000</c:v>
                </c:pt>
                <c:pt idx="98">
                  <c:v>162000</c:v>
                </c:pt>
                <c:pt idx="99">
                  <c:v>110000</c:v>
                </c:pt>
                <c:pt idx="100">
                  <c:v>200000</c:v>
                </c:pt>
                <c:pt idx="101">
                  <c:v>119000</c:v>
                </c:pt>
                <c:pt idx="102">
                  <c:v>130000</c:v>
                </c:pt>
                <c:pt idx="103">
                  <c:v>140000</c:v>
                </c:pt>
                <c:pt idx="104">
                  <c:v>210000</c:v>
                </c:pt>
                <c:pt idx="105">
                  <c:v>51000</c:v>
                </c:pt>
                <c:pt idx="106">
                  <c:v>189000</c:v>
                </c:pt>
                <c:pt idx="107">
                  <c:v>250000</c:v>
                </c:pt>
                <c:pt idx="108">
                  <c:v>220000</c:v>
                </c:pt>
                <c:pt idx="109">
                  <c:v>430000</c:v>
                </c:pt>
                <c:pt idx="110">
                  <c:v>231000</c:v>
                </c:pt>
                <c:pt idx="111">
                  <c:v>110000</c:v>
                </c:pt>
                <c:pt idx="112">
                  <c:v>149000</c:v>
                </c:pt>
                <c:pt idx="113">
                  <c:v>439000</c:v>
                </c:pt>
                <c:pt idx="114">
                  <c:v>210000</c:v>
                </c:pt>
                <c:pt idx="115">
                  <c:v>130000</c:v>
                </c:pt>
                <c:pt idx="116">
                  <c:v>191000</c:v>
                </c:pt>
                <c:pt idx="117">
                  <c:v>119000</c:v>
                </c:pt>
                <c:pt idx="118">
                  <c:v>221000</c:v>
                </c:pt>
                <c:pt idx="119">
                  <c:v>139000</c:v>
                </c:pt>
                <c:pt idx="120">
                  <c:v>561000</c:v>
                </c:pt>
                <c:pt idx="121">
                  <c:v>220000</c:v>
                </c:pt>
                <c:pt idx="122">
                  <c:v>160000</c:v>
                </c:pt>
                <c:pt idx="123">
                  <c:v>200000</c:v>
                </c:pt>
                <c:pt idx="124">
                  <c:v>559000</c:v>
                </c:pt>
                <c:pt idx="125">
                  <c:v>260000</c:v>
                </c:pt>
                <c:pt idx="126">
                  <c:v>1010000</c:v>
                </c:pt>
                <c:pt idx="127">
                  <c:v>160000</c:v>
                </c:pt>
                <c:pt idx="128">
                  <c:v>150000</c:v>
                </c:pt>
                <c:pt idx="129">
                  <c:v>171000</c:v>
                </c:pt>
                <c:pt idx="130">
                  <c:v>110000</c:v>
                </c:pt>
                <c:pt idx="131">
                  <c:v>120000</c:v>
                </c:pt>
                <c:pt idx="132">
                  <c:v>121000</c:v>
                </c:pt>
                <c:pt idx="133">
                  <c:v>210000</c:v>
                </c:pt>
                <c:pt idx="134">
                  <c:v>150000</c:v>
                </c:pt>
                <c:pt idx="135">
                  <c:v>240000</c:v>
                </c:pt>
                <c:pt idx="136">
                  <c:v>201000</c:v>
                </c:pt>
                <c:pt idx="137">
                  <c:v>180000</c:v>
                </c:pt>
                <c:pt idx="138">
                  <c:v>200000</c:v>
                </c:pt>
                <c:pt idx="139">
                  <c:v>180000</c:v>
                </c:pt>
                <c:pt idx="140">
                  <c:v>440000</c:v>
                </c:pt>
                <c:pt idx="141">
                  <c:v>141000</c:v>
                </c:pt>
                <c:pt idx="142">
                  <c:v>700000</c:v>
                </c:pt>
                <c:pt idx="143">
                  <c:v>200000</c:v>
                </c:pt>
                <c:pt idx="144">
                  <c:v>260000</c:v>
                </c:pt>
                <c:pt idx="145">
                  <c:v>380000</c:v>
                </c:pt>
                <c:pt idx="146">
                  <c:v>110000</c:v>
                </c:pt>
                <c:pt idx="147">
                  <c:v>209000</c:v>
                </c:pt>
                <c:pt idx="148">
                  <c:v>109000</c:v>
                </c:pt>
                <c:pt idx="149">
                  <c:v>201000</c:v>
                </c:pt>
                <c:pt idx="150">
                  <c:v>470000</c:v>
                </c:pt>
                <c:pt idx="151">
                  <c:v>140000</c:v>
                </c:pt>
              </c:numCache>
            </c:numRef>
          </c:xVal>
          <c:yVal>
            <c:numRef>
              <c:f>'my analytics'!$K$2:$K$153</c:f>
              <c:numCache>
                <c:formatCode>General</c:formatCode>
                <c:ptCount val="152"/>
                <c:pt idx="0">
                  <c:v>0.4197404540678516</c:v>
                </c:pt>
                <c:pt idx="1">
                  <c:v>0.21716228174909749</c:v>
                </c:pt>
                <c:pt idx="2">
                  <c:v>0.20435623906965564</c:v>
                </c:pt>
                <c:pt idx="3">
                  <c:v>0.26091457424445685</c:v>
                </c:pt>
                <c:pt idx="4">
                  <c:v>0.21529598798566257</c:v>
                </c:pt>
                <c:pt idx="5">
                  <c:v>0.28753863673336588</c:v>
                </c:pt>
                <c:pt idx="6">
                  <c:v>0.3614481119007274</c:v>
                </c:pt>
                <c:pt idx="7">
                  <c:v>0.67642157517631263</c:v>
                </c:pt>
                <c:pt idx="8">
                  <c:v>0.42224406113389135</c:v>
                </c:pt>
                <c:pt idx="9">
                  <c:v>0.24049079754601227</c:v>
                </c:pt>
                <c:pt idx="10">
                  <c:v>0.52441581234531576</c:v>
                </c:pt>
                <c:pt idx="11">
                  <c:v>0.21578822170115877</c:v>
                </c:pt>
                <c:pt idx="12">
                  <c:v>0.52615198510801964</c:v>
                </c:pt>
                <c:pt idx="13">
                  <c:v>0.41096868275869103</c:v>
                </c:pt>
                <c:pt idx="14">
                  <c:v>0.23301282909714227</c:v>
                </c:pt>
                <c:pt idx="15">
                  <c:v>0.48463897407304157</c:v>
                </c:pt>
                <c:pt idx="16">
                  <c:v>0.27759304562620241</c:v>
                </c:pt>
                <c:pt idx="17">
                  <c:v>0.23815154798506191</c:v>
                </c:pt>
                <c:pt idx="18">
                  <c:v>0.29975123737516801</c:v>
                </c:pt>
                <c:pt idx="19">
                  <c:v>0.3600464576074332</c:v>
                </c:pt>
                <c:pt idx="20">
                  <c:v>0.25737242871579569</c:v>
                </c:pt>
                <c:pt idx="21">
                  <c:v>0.17655988997130306</c:v>
                </c:pt>
                <c:pt idx="22">
                  <c:v>0.22392977782991688</c:v>
                </c:pt>
                <c:pt idx="23">
                  <c:v>0.40822079157585306</c:v>
                </c:pt>
                <c:pt idx="24">
                  <c:v>0.41923634660632975</c:v>
                </c:pt>
                <c:pt idx="25">
                  <c:v>0.14802022943135562</c:v>
                </c:pt>
                <c:pt idx="26">
                  <c:v>0.59428934222177676</c:v>
                </c:pt>
                <c:pt idx="27">
                  <c:v>0.54330347245857313</c:v>
                </c:pt>
                <c:pt idx="28">
                  <c:v>0.26827614557918283</c:v>
                </c:pt>
                <c:pt idx="29">
                  <c:v>0.27254161721603926</c:v>
                </c:pt>
                <c:pt idx="30">
                  <c:v>0.15288059221113615</c:v>
                </c:pt>
                <c:pt idx="31">
                  <c:v>0.4472929022383777</c:v>
                </c:pt>
                <c:pt idx="32">
                  <c:v>0.50125908398523533</c:v>
                </c:pt>
                <c:pt idx="33">
                  <c:v>0.20663424122266488</c:v>
                </c:pt>
                <c:pt idx="34">
                  <c:v>0.40619828494057469</c:v>
                </c:pt>
                <c:pt idx="35">
                  <c:v>0.30167226198771141</c:v>
                </c:pt>
                <c:pt idx="36">
                  <c:v>0.55909213366146326</c:v>
                </c:pt>
                <c:pt idx="37">
                  <c:v>0.20509731876685017</c:v>
                </c:pt>
                <c:pt idx="38">
                  <c:v>0.44302600781081908</c:v>
                </c:pt>
                <c:pt idx="39">
                  <c:v>0.31023398370337146</c:v>
                </c:pt>
                <c:pt idx="40">
                  <c:v>0.32052660304649122</c:v>
                </c:pt>
                <c:pt idx="41">
                  <c:v>0.29313302576572675</c:v>
                </c:pt>
                <c:pt idx="42">
                  <c:v>0.2087762584154414</c:v>
                </c:pt>
                <c:pt idx="43">
                  <c:v>0.2875128065495694</c:v>
                </c:pt>
                <c:pt idx="44">
                  <c:v>0.21516493032544248</c:v>
                </c:pt>
                <c:pt idx="45">
                  <c:v>0.27947957960387448</c:v>
                </c:pt>
                <c:pt idx="46">
                  <c:v>0.52894649844325914</c:v>
                </c:pt>
                <c:pt idx="47">
                  <c:v>0.36314184948293382</c:v>
                </c:pt>
                <c:pt idx="48">
                  <c:v>0.33613330787901929</c:v>
                </c:pt>
                <c:pt idx="49">
                  <c:v>0.24252550255797187</c:v>
                </c:pt>
                <c:pt idx="50">
                  <c:v>0.29251264829993595</c:v>
                </c:pt>
                <c:pt idx="51">
                  <c:v>0.40261998413153943</c:v>
                </c:pt>
                <c:pt idx="52">
                  <c:v>0.34217012823579579</c:v>
                </c:pt>
                <c:pt idx="53">
                  <c:v>0.3278336110066104</c:v>
                </c:pt>
                <c:pt idx="54">
                  <c:v>0.24431790529031</c:v>
                </c:pt>
                <c:pt idx="55">
                  <c:v>0.32923337116255963</c:v>
                </c:pt>
                <c:pt idx="56">
                  <c:v>0.27718892200135864</c:v>
                </c:pt>
                <c:pt idx="57">
                  <c:v>0.25675434259670876</c:v>
                </c:pt>
                <c:pt idx="58">
                  <c:v>0.299051829786735</c:v>
                </c:pt>
                <c:pt idx="59">
                  <c:v>0.16393442622950818</c:v>
                </c:pt>
                <c:pt idx="60">
                  <c:v>0.33897314514479415</c:v>
                </c:pt>
                <c:pt idx="61">
                  <c:v>0.25462581219697222</c:v>
                </c:pt>
                <c:pt idx="62">
                  <c:v>0.25027920021535222</c:v>
                </c:pt>
                <c:pt idx="63">
                  <c:v>0.25001201980864463</c:v>
                </c:pt>
                <c:pt idx="64">
                  <c:v>0.2393361762097411</c:v>
                </c:pt>
                <c:pt idx="65">
                  <c:v>0.41596367160857234</c:v>
                </c:pt>
                <c:pt idx="66">
                  <c:v>0.3943837672421075</c:v>
                </c:pt>
                <c:pt idx="67">
                  <c:v>0.37459972207117392</c:v>
                </c:pt>
                <c:pt idx="68">
                  <c:v>0.39710003338102429</c:v>
                </c:pt>
                <c:pt idx="69">
                  <c:v>0.26803336176917986</c:v>
                </c:pt>
                <c:pt idx="70">
                  <c:v>0.35036829411381265</c:v>
                </c:pt>
                <c:pt idx="71">
                  <c:v>0.36003352984018361</c:v>
                </c:pt>
                <c:pt idx="72">
                  <c:v>0.26217784279222933</c:v>
                </c:pt>
                <c:pt idx="73">
                  <c:v>0.29797217128680836</c:v>
                </c:pt>
                <c:pt idx="74">
                  <c:v>0.37899783101130924</c:v>
                </c:pt>
                <c:pt idx="75">
                  <c:v>0.27588363460296966</c:v>
                </c:pt>
                <c:pt idx="76">
                  <c:v>0.40950579001769416</c:v>
                </c:pt>
                <c:pt idx="77">
                  <c:v>0.40054359487876401</c:v>
                </c:pt>
                <c:pt idx="78">
                  <c:v>0.23051143325519072</c:v>
                </c:pt>
                <c:pt idx="79">
                  <c:v>0.18685100663210294</c:v>
                </c:pt>
                <c:pt idx="80">
                  <c:v>0.34402577614119739</c:v>
                </c:pt>
                <c:pt idx="81">
                  <c:v>0.20691303587800691</c:v>
                </c:pt>
                <c:pt idx="82">
                  <c:v>0.29924850691854116</c:v>
                </c:pt>
                <c:pt idx="83">
                  <c:v>0.31463948159595678</c:v>
                </c:pt>
                <c:pt idx="84">
                  <c:v>0.27021581710655745</c:v>
                </c:pt>
                <c:pt idx="85">
                  <c:v>0.18576189695678305</c:v>
                </c:pt>
                <c:pt idx="86">
                  <c:v>0.38101946721311475</c:v>
                </c:pt>
                <c:pt idx="87">
                  <c:v>0.35242653209549801</c:v>
                </c:pt>
                <c:pt idx="88">
                  <c:v>0.38554936717846483</c:v>
                </c:pt>
                <c:pt idx="89">
                  <c:v>0.46592220257035749</c:v>
                </c:pt>
                <c:pt idx="90">
                  <c:v>0.36555691999818074</c:v>
                </c:pt>
                <c:pt idx="91">
                  <c:v>0.71138593713126774</c:v>
                </c:pt>
                <c:pt idx="92">
                  <c:v>0.66020671537678322</c:v>
                </c:pt>
                <c:pt idx="93">
                  <c:v>0.37559354014712232</c:v>
                </c:pt>
                <c:pt idx="94">
                  <c:v>0.18569262054940888</c:v>
                </c:pt>
                <c:pt idx="95">
                  <c:v>0.25847993325587465</c:v>
                </c:pt>
                <c:pt idx="96">
                  <c:v>0.28785414381359459</c:v>
                </c:pt>
                <c:pt idx="97">
                  <c:v>0.35722673390934601</c:v>
                </c:pt>
                <c:pt idx="98">
                  <c:v>0.31588782274688931</c:v>
                </c:pt>
                <c:pt idx="99">
                  <c:v>0.11020840692334864</c:v>
                </c:pt>
                <c:pt idx="100">
                  <c:v>0.2818142429064005</c:v>
                </c:pt>
                <c:pt idx="101">
                  <c:v>0.17131652275620077</c:v>
                </c:pt>
                <c:pt idx="102">
                  <c:v>0.19142604359366203</c:v>
                </c:pt>
                <c:pt idx="103">
                  <c:v>0.38288539459499649</c:v>
                </c:pt>
                <c:pt idx="104">
                  <c:v>0.37236258263153132</c:v>
                </c:pt>
                <c:pt idx="105">
                  <c:v>0.20022350530825109</c:v>
                </c:pt>
                <c:pt idx="106">
                  <c:v>0.68925855715776696</c:v>
                </c:pt>
                <c:pt idx="107">
                  <c:v>0.32639297094947872</c:v>
                </c:pt>
                <c:pt idx="108">
                  <c:v>0.30601836110166608</c:v>
                </c:pt>
                <c:pt idx="109">
                  <c:v>0.26985051110930675</c:v>
                </c:pt>
                <c:pt idx="110">
                  <c:v>0.39792377750230656</c:v>
                </c:pt>
                <c:pt idx="111">
                  <c:v>0.6535180073992668</c:v>
                </c:pt>
                <c:pt idx="112">
                  <c:v>0.30152065206753692</c:v>
                </c:pt>
                <c:pt idx="113">
                  <c:v>0.32998496487809226</c:v>
                </c:pt>
                <c:pt idx="114">
                  <c:v>0.45746062951531857</c:v>
                </c:pt>
                <c:pt idx="115">
                  <c:v>0.19428671705586684</c:v>
                </c:pt>
                <c:pt idx="116">
                  <c:v>0.57334055186246935</c:v>
                </c:pt>
                <c:pt idx="117">
                  <c:v>0.19507424389012745</c:v>
                </c:pt>
                <c:pt idx="118">
                  <c:v>0.40495112850079329</c:v>
                </c:pt>
                <c:pt idx="119">
                  <c:v>0.33571962704791586</c:v>
                </c:pt>
                <c:pt idx="120">
                  <c:v>0.50740705617599202</c:v>
                </c:pt>
                <c:pt idx="121">
                  <c:v>0.55682387660782895</c:v>
                </c:pt>
                <c:pt idx="122">
                  <c:v>0.29545465812029365</c:v>
                </c:pt>
                <c:pt idx="123">
                  <c:v>0.48571842830216033</c:v>
                </c:pt>
                <c:pt idx="124">
                  <c:v>0.34661659433126113</c:v>
                </c:pt>
                <c:pt idx="125">
                  <c:v>0.27001462439456347</c:v>
                </c:pt>
                <c:pt idx="126">
                  <c:v>0.15702795863653773</c:v>
                </c:pt>
                <c:pt idx="127">
                  <c:v>0.2169507571088353</c:v>
                </c:pt>
                <c:pt idx="128">
                  <c:v>0.32768685313182683</c:v>
                </c:pt>
                <c:pt idx="129">
                  <c:v>0.32102728731942215</c:v>
                </c:pt>
                <c:pt idx="130">
                  <c:v>0.48263467019031037</c:v>
                </c:pt>
                <c:pt idx="131">
                  <c:v>0.17382482663911861</c:v>
                </c:pt>
                <c:pt idx="132">
                  <c:v>0.44617369055422806</c:v>
                </c:pt>
                <c:pt idx="133">
                  <c:v>0.32304225713095758</c:v>
                </c:pt>
                <c:pt idx="134">
                  <c:v>0.3790204304376002</c:v>
                </c:pt>
                <c:pt idx="135">
                  <c:v>0.57676692421667686</c:v>
                </c:pt>
                <c:pt idx="136">
                  <c:v>0.50221284224940532</c:v>
                </c:pt>
                <c:pt idx="137">
                  <c:v>0.25701915998818875</c:v>
                </c:pt>
                <c:pt idx="138">
                  <c:v>0.23254708213926023</c:v>
                </c:pt>
                <c:pt idx="139">
                  <c:v>0.26309549865032467</c:v>
                </c:pt>
                <c:pt idx="140">
                  <c:v>0.48978664546262451</c:v>
                </c:pt>
                <c:pt idx="141">
                  <c:v>0.11059819195999232</c:v>
                </c:pt>
                <c:pt idx="142">
                  <c:v>0.30503996388645477</c:v>
                </c:pt>
                <c:pt idx="143">
                  <c:v>0.27637506641484832</c:v>
                </c:pt>
                <c:pt idx="144">
                  <c:v>0.71058462135990885</c:v>
                </c:pt>
                <c:pt idx="145">
                  <c:v>0.29024464023832225</c:v>
                </c:pt>
                <c:pt idx="146">
                  <c:v>0.34532468383461107</c:v>
                </c:pt>
                <c:pt idx="147">
                  <c:v>0.87288135593220328</c:v>
                </c:pt>
                <c:pt idx="148">
                  <c:v>0.1013876307090535</c:v>
                </c:pt>
                <c:pt idx="149">
                  <c:v>0.65445373186333733</c:v>
                </c:pt>
                <c:pt idx="150">
                  <c:v>0.50829732174262598</c:v>
                </c:pt>
                <c:pt idx="151">
                  <c:v>0.66672010486460487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9-4BA9-AB00-0D5584AE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413808"/>
        <c:axId val="1576986112"/>
      </c:scatterChart>
      <c:valAx>
        <c:axId val="15844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86112"/>
        <c:crosses val="autoZero"/>
        <c:crossBetween val="midCat"/>
      </c:valAx>
      <c:valAx>
        <c:axId val="15769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4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ratio_2008_clean_air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ratio_2008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Sheet1!$I$2:$I$153</c:f>
              <c:numCache>
                <c:formatCode>General</c:formatCode>
                <c:ptCount val="152"/>
                <c:pt idx="0">
                  <c:v>21000</c:v>
                </c:pt>
                <c:pt idx="1">
                  <c:v>50000</c:v>
                </c:pt>
                <c:pt idx="2">
                  <c:v>41000</c:v>
                </c:pt>
                <c:pt idx="3">
                  <c:v>33000</c:v>
                </c:pt>
                <c:pt idx="4">
                  <c:v>37000</c:v>
                </c:pt>
                <c:pt idx="5">
                  <c:v>72000</c:v>
                </c:pt>
                <c:pt idx="6">
                  <c:v>64000</c:v>
                </c:pt>
                <c:pt idx="7">
                  <c:v>15000</c:v>
                </c:pt>
                <c:pt idx="8">
                  <c:v>24000</c:v>
                </c:pt>
                <c:pt idx="9">
                  <c:v>55000</c:v>
                </c:pt>
                <c:pt idx="10">
                  <c:v>31000</c:v>
                </c:pt>
                <c:pt idx="11">
                  <c:v>35000</c:v>
                </c:pt>
                <c:pt idx="12">
                  <c:v>96000</c:v>
                </c:pt>
                <c:pt idx="13">
                  <c:v>42000</c:v>
                </c:pt>
                <c:pt idx="14">
                  <c:v>58000</c:v>
                </c:pt>
                <c:pt idx="15">
                  <c:v>73000</c:v>
                </c:pt>
                <c:pt idx="16">
                  <c:v>32000</c:v>
                </c:pt>
                <c:pt idx="17">
                  <c:v>47000</c:v>
                </c:pt>
                <c:pt idx="18">
                  <c:v>25000</c:v>
                </c:pt>
                <c:pt idx="19">
                  <c:v>46000</c:v>
                </c:pt>
                <c:pt idx="20">
                  <c:v>149000</c:v>
                </c:pt>
                <c:pt idx="21">
                  <c:v>50000</c:v>
                </c:pt>
                <c:pt idx="22">
                  <c:v>35000</c:v>
                </c:pt>
                <c:pt idx="23">
                  <c:v>70000</c:v>
                </c:pt>
                <c:pt idx="24">
                  <c:v>98000</c:v>
                </c:pt>
                <c:pt idx="25">
                  <c:v>12000</c:v>
                </c:pt>
                <c:pt idx="26">
                  <c:v>139000</c:v>
                </c:pt>
                <c:pt idx="27">
                  <c:v>17000</c:v>
                </c:pt>
                <c:pt idx="28">
                  <c:v>47000</c:v>
                </c:pt>
                <c:pt idx="29">
                  <c:v>81000</c:v>
                </c:pt>
                <c:pt idx="30">
                  <c:v>18000</c:v>
                </c:pt>
                <c:pt idx="31">
                  <c:v>81000</c:v>
                </c:pt>
                <c:pt idx="32">
                  <c:v>157000</c:v>
                </c:pt>
                <c:pt idx="33">
                  <c:v>76000</c:v>
                </c:pt>
                <c:pt idx="34">
                  <c:v>53000</c:v>
                </c:pt>
                <c:pt idx="35">
                  <c:v>70000</c:v>
                </c:pt>
                <c:pt idx="36">
                  <c:v>52000</c:v>
                </c:pt>
                <c:pt idx="37">
                  <c:v>108000</c:v>
                </c:pt>
                <c:pt idx="38">
                  <c:v>48000</c:v>
                </c:pt>
                <c:pt idx="39">
                  <c:v>89000</c:v>
                </c:pt>
                <c:pt idx="40">
                  <c:v>94000</c:v>
                </c:pt>
                <c:pt idx="41">
                  <c:v>63000</c:v>
                </c:pt>
                <c:pt idx="42">
                  <c:v>297000</c:v>
                </c:pt>
                <c:pt idx="43">
                  <c:v>38000</c:v>
                </c:pt>
                <c:pt idx="44">
                  <c:v>49000</c:v>
                </c:pt>
                <c:pt idx="45">
                  <c:v>48000</c:v>
                </c:pt>
                <c:pt idx="46">
                  <c:v>27000</c:v>
                </c:pt>
                <c:pt idx="47">
                  <c:v>31000</c:v>
                </c:pt>
                <c:pt idx="48">
                  <c:v>28000</c:v>
                </c:pt>
                <c:pt idx="49">
                  <c:v>187000</c:v>
                </c:pt>
                <c:pt idx="50">
                  <c:v>37000</c:v>
                </c:pt>
                <c:pt idx="51">
                  <c:v>43000</c:v>
                </c:pt>
                <c:pt idx="52">
                  <c:v>37000</c:v>
                </c:pt>
                <c:pt idx="53">
                  <c:v>45000</c:v>
                </c:pt>
                <c:pt idx="54">
                  <c:v>4000</c:v>
                </c:pt>
                <c:pt idx="55">
                  <c:v>239000</c:v>
                </c:pt>
                <c:pt idx="56">
                  <c:v>50000</c:v>
                </c:pt>
                <c:pt idx="57">
                  <c:v>48000</c:v>
                </c:pt>
                <c:pt idx="58">
                  <c:v>24000</c:v>
                </c:pt>
                <c:pt idx="59">
                  <c:v>0</c:v>
                </c:pt>
                <c:pt idx="60">
                  <c:v>34000</c:v>
                </c:pt>
                <c:pt idx="61">
                  <c:v>33000</c:v>
                </c:pt>
                <c:pt idx="62">
                  <c:v>278000</c:v>
                </c:pt>
                <c:pt idx="63">
                  <c:v>23000</c:v>
                </c:pt>
                <c:pt idx="64">
                  <c:v>32000</c:v>
                </c:pt>
                <c:pt idx="65">
                  <c:v>19000</c:v>
                </c:pt>
                <c:pt idx="66">
                  <c:v>17000</c:v>
                </c:pt>
                <c:pt idx="67">
                  <c:v>58000</c:v>
                </c:pt>
                <c:pt idx="68">
                  <c:v>180000</c:v>
                </c:pt>
                <c:pt idx="69">
                  <c:v>119000</c:v>
                </c:pt>
                <c:pt idx="70">
                  <c:v>63000</c:v>
                </c:pt>
                <c:pt idx="71">
                  <c:v>122000</c:v>
                </c:pt>
                <c:pt idx="72">
                  <c:v>26000</c:v>
                </c:pt>
                <c:pt idx="73">
                  <c:v>117000</c:v>
                </c:pt>
                <c:pt idx="74">
                  <c:v>91000</c:v>
                </c:pt>
                <c:pt idx="75">
                  <c:v>52000</c:v>
                </c:pt>
                <c:pt idx="76">
                  <c:v>149000</c:v>
                </c:pt>
                <c:pt idx="77">
                  <c:v>49000</c:v>
                </c:pt>
                <c:pt idx="78">
                  <c:v>38000</c:v>
                </c:pt>
                <c:pt idx="79">
                  <c:v>19000</c:v>
                </c:pt>
                <c:pt idx="80">
                  <c:v>29000</c:v>
                </c:pt>
                <c:pt idx="81">
                  <c:v>14000</c:v>
                </c:pt>
                <c:pt idx="82">
                  <c:v>31000</c:v>
                </c:pt>
                <c:pt idx="83">
                  <c:v>142000</c:v>
                </c:pt>
                <c:pt idx="84">
                  <c:v>25000</c:v>
                </c:pt>
                <c:pt idx="85">
                  <c:v>34000</c:v>
                </c:pt>
                <c:pt idx="86">
                  <c:v>26000</c:v>
                </c:pt>
                <c:pt idx="87">
                  <c:v>43000</c:v>
                </c:pt>
                <c:pt idx="88">
                  <c:v>57000</c:v>
                </c:pt>
                <c:pt idx="89">
                  <c:v>234000</c:v>
                </c:pt>
                <c:pt idx="90">
                  <c:v>65000</c:v>
                </c:pt>
                <c:pt idx="91">
                  <c:v>45000</c:v>
                </c:pt>
                <c:pt idx="92">
                  <c:v>134000</c:v>
                </c:pt>
                <c:pt idx="93">
                  <c:v>23000</c:v>
                </c:pt>
                <c:pt idx="94">
                  <c:v>100000</c:v>
                </c:pt>
                <c:pt idx="95">
                  <c:v>18000</c:v>
                </c:pt>
                <c:pt idx="96">
                  <c:v>31000</c:v>
                </c:pt>
                <c:pt idx="97">
                  <c:v>16000</c:v>
                </c:pt>
                <c:pt idx="98">
                  <c:v>34000</c:v>
                </c:pt>
                <c:pt idx="99">
                  <c:v>33000</c:v>
                </c:pt>
                <c:pt idx="100">
                  <c:v>9000</c:v>
                </c:pt>
                <c:pt idx="101">
                  <c:v>40000</c:v>
                </c:pt>
                <c:pt idx="102">
                  <c:v>24000</c:v>
                </c:pt>
                <c:pt idx="103">
                  <c:v>32000</c:v>
                </c:pt>
                <c:pt idx="104">
                  <c:v>57000</c:v>
                </c:pt>
                <c:pt idx="105">
                  <c:v>17000</c:v>
                </c:pt>
                <c:pt idx="106">
                  <c:v>39000</c:v>
                </c:pt>
                <c:pt idx="107">
                  <c:v>51000</c:v>
                </c:pt>
                <c:pt idx="108">
                  <c:v>73000</c:v>
                </c:pt>
                <c:pt idx="109">
                  <c:v>130000</c:v>
                </c:pt>
                <c:pt idx="110">
                  <c:v>25000</c:v>
                </c:pt>
                <c:pt idx="111">
                  <c:v>15000</c:v>
                </c:pt>
                <c:pt idx="112">
                  <c:v>35000</c:v>
                </c:pt>
                <c:pt idx="113">
                  <c:v>131000</c:v>
                </c:pt>
                <c:pt idx="114">
                  <c:v>31000</c:v>
                </c:pt>
                <c:pt idx="115">
                  <c:v>16000</c:v>
                </c:pt>
                <c:pt idx="116">
                  <c:v>27000</c:v>
                </c:pt>
                <c:pt idx="117">
                  <c:v>26000</c:v>
                </c:pt>
                <c:pt idx="118">
                  <c:v>24000</c:v>
                </c:pt>
                <c:pt idx="119">
                  <c:v>35000</c:v>
                </c:pt>
                <c:pt idx="120">
                  <c:v>158000</c:v>
                </c:pt>
                <c:pt idx="121">
                  <c:v>43000</c:v>
                </c:pt>
                <c:pt idx="122">
                  <c:v>39000</c:v>
                </c:pt>
                <c:pt idx="123">
                  <c:v>38000</c:v>
                </c:pt>
                <c:pt idx="124">
                  <c:v>167000</c:v>
                </c:pt>
                <c:pt idx="125">
                  <c:v>68000</c:v>
                </c:pt>
                <c:pt idx="126">
                  <c:v>219000</c:v>
                </c:pt>
                <c:pt idx="127">
                  <c:v>54000</c:v>
                </c:pt>
                <c:pt idx="128">
                  <c:v>48000</c:v>
                </c:pt>
                <c:pt idx="129">
                  <c:v>11000</c:v>
                </c:pt>
                <c:pt idx="130">
                  <c:v>14000</c:v>
                </c:pt>
                <c:pt idx="131">
                  <c:v>21000</c:v>
                </c:pt>
                <c:pt idx="132">
                  <c:v>32000</c:v>
                </c:pt>
                <c:pt idx="133">
                  <c:v>36000</c:v>
                </c:pt>
                <c:pt idx="134">
                  <c:v>22000</c:v>
                </c:pt>
                <c:pt idx="135">
                  <c:v>19000</c:v>
                </c:pt>
                <c:pt idx="136">
                  <c:v>42000</c:v>
                </c:pt>
                <c:pt idx="137">
                  <c:v>39000</c:v>
                </c:pt>
                <c:pt idx="138">
                  <c:v>43000</c:v>
                </c:pt>
                <c:pt idx="139">
                  <c:v>44000</c:v>
                </c:pt>
                <c:pt idx="140">
                  <c:v>85000</c:v>
                </c:pt>
                <c:pt idx="141">
                  <c:v>6000</c:v>
                </c:pt>
                <c:pt idx="142">
                  <c:v>175000</c:v>
                </c:pt>
                <c:pt idx="143">
                  <c:v>16000</c:v>
                </c:pt>
                <c:pt idx="144">
                  <c:v>75000</c:v>
                </c:pt>
                <c:pt idx="145">
                  <c:v>11000</c:v>
                </c:pt>
                <c:pt idx="146">
                  <c:v>33000</c:v>
                </c:pt>
                <c:pt idx="147">
                  <c:v>69000</c:v>
                </c:pt>
                <c:pt idx="148">
                  <c:v>20000</c:v>
                </c:pt>
                <c:pt idx="149">
                  <c:v>18000</c:v>
                </c:pt>
                <c:pt idx="150">
                  <c:v>128000</c:v>
                </c:pt>
                <c:pt idx="151">
                  <c:v>5000</c:v>
                </c:pt>
              </c:numCache>
            </c:numRef>
          </c:xVal>
          <c:yVal>
            <c:numRef>
              <c:f>Sheet1!$R$2:$R$153</c:f>
              <c:numCache>
                <c:formatCode>General</c:formatCode>
                <c:ptCount val="152"/>
                <c:pt idx="0">
                  <c:v>3.4340182066665121E-3</c:v>
                </c:pt>
                <c:pt idx="1">
                  <c:v>1.5832684653458075E-3</c:v>
                </c:pt>
                <c:pt idx="2">
                  <c:v>1.5876165905933718E-3</c:v>
                </c:pt>
                <c:pt idx="3">
                  <c:v>2.5528341497550733E-3</c:v>
                </c:pt>
                <c:pt idx="4">
                  <c:v>1.9660524069918133E-3</c:v>
                </c:pt>
                <c:pt idx="5">
                  <c:v>2.2908445668582324E-3</c:v>
                </c:pt>
                <c:pt idx="6">
                  <c:v>3.1250060902051962E-3</c:v>
                </c:pt>
                <c:pt idx="7">
                  <c:v>5.9203636285915804E-3</c:v>
                </c:pt>
                <c:pt idx="8">
                  <c:v>4.1180750294905026E-3</c:v>
                </c:pt>
                <c:pt idx="9">
                  <c:v>1.901921128648958E-3</c:v>
                </c:pt>
                <c:pt idx="10">
                  <c:v>5.2130785521639703E-3</c:v>
                </c:pt>
                <c:pt idx="11">
                  <c:v>1.611680765243451E-3</c:v>
                </c:pt>
                <c:pt idx="12">
                  <c:v>4.8092254730491245E-3</c:v>
                </c:pt>
                <c:pt idx="13">
                  <c:v>3.6408619438222417E-3</c:v>
                </c:pt>
                <c:pt idx="14">
                  <c:v>2.3165449045794806E-3</c:v>
                </c:pt>
                <c:pt idx="15">
                  <c:v>4.5310143738506396E-3</c:v>
                </c:pt>
                <c:pt idx="16">
                  <c:v>1.9701606116204005E-3</c:v>
                </c:pt>
                <c:pt idx="17">
                  <c:v>2.0994394759281786E-3</c:v>
                </c:pt>
                <c:pt idx="18">
                  <c:v>2.5867632099926719E-3</c:v>
                </c:pt>
                <c:pt idx="19">
                  <c:v>3.2906165315015733E-3</c:v>
                </c:pt>
                <c:pt idx="20">
                  <c:v>2.5680117999563453E-3</c:v>
                </c:pt>
                <c:pt idx="21">
                  <c:v>1.4864248631962958E-3</c:v>
                </c:pt>
                <c:pt idx="22">
                  <c:v>1.9996923550223041E-3</c:v>
                </c:pt>
                <c:pt idx="23">
                  <c:v>3.5864996257207959E-3</c:v>
                </c:pt>
                <c:pt idx="24">
                  <c:v>3.6283210104462744E-3</c:v>
                </c:pt>
                <c:pt idx="25">
                  <c:v>1.4062225347161188E-3</c:v>
                </c:pt>
                <c:pt idx="26">
                  <c:v>5.6338133897840684E-3</c:v>
                </c:pt>
                <c:pt idx="27">
                  <c:v>5.0056933764921121E-3</c:v>
                </c:pt>
                <c:pt idx="28">
                  <c:v>1.9938525305918105E-3</c:v>
                </c:pt>
                <c:pt idx="29">
                  <c:v>2.4833525259099786E-3</c:v>
                </c:pt>
                <c:pt idx="30">
                  <c:v>1.4386205117520414E-3</c:v>
                </c:pt>
                <c:pt idx="31">
                  <c:v>4.1408205685256804E-3</c:v>
                </c:pt>
                <c:pt idx="32">
                  <c:v>4.8353606214833591E-3</c:v>
                </c:pt>
                <c:pt idx="33">
                  <c:v>1.8990447592083057E-3</c:v>
                </c:pt>
                <c:pt idx="34">
                  <c:v>3.6835131034198654E-3</c:v>
                </c:pt>
                <c:pt idx="35">
                  <c:v>2.7361589027953851E-3</c:v>
                </c:pt>
                <c:pt idx="36">
                  <c:v>5.0451502034596241E-3</c:v>
                </c:pt>
                <c:pt idx="37">
                  <c:v>1.6460597812726775E-3</c:v>
                </c:pt>
                <c:pt idx="38">
                  <c:v>3.6785413119918538E-3</c:v>
                </c:pt>
                <c:pt idx="39">
                  <c:v>2.8839817860002778E-3</c:v>
                </c:pt>
                <c:pt idx="40">
                  <c:v>2.9788391660027593E-3</c:v>
                </c:pt>
                <c:pt idx="41">
                  <c:v>2.2611994666593355E-3</c:v>
                </c:pt>
                <c:pt idx="42">
                  <c:v>1.9676726205047376E-3</c:v>
                </c:pt>
                <c:pt idx="43">
                  <c:v>2.1860667011835092E-3</c:v>
                </c:pt>
                <c:pt idx="44">
                  <c:v>1.8941190821485207E-3</c:v>
                </c:pt>
                <c:pt idx="45">
                  <c:v>2.1842882194943285E-3</c:v>
                </c:pt>
                <c:pt idx="46">
                  <c:v>4.274980165212116E-3</c:v>
                </c:pt>
                <c:pt idx="47">
                  <c:v>3.394290886538494E-3</c:v>
                </c:pt>
                <c:pt idx="48">
                  <c:v>3.0512947385782615E-3</c:v>
                </c:pt>
                <c:pt idx="49">
                  <c:v>2.2793671622575173E-3</c:v>
                </c:pt>
                <c:pt idx="50">
                  <c:v>2.2657544874281482E-3</c:v>
                </c:pt>
                <c:pt idx="51">
                  <c:v>3.2913723745026592E-3</c:v>
                </c:pt>
                <c:pt idx="52">
                  <c:v>3.1719295175385827E-3</c:v>
                </c:pt>
                <c:pt idx="53">
                  <c:v>2.8259456871195022E-3</c:v>
                </c:pt>
                <c:pt idx="54">
                  <c:v>2.2513405457560013E-3</c:v>
                </c:pt>
                <c:pt idx="55">
                  <c:v>3.166618562652043E-3</c:v>
                </c:pt>
                <c:pt idx="56">
                  <c:v>2.3164359209179551E-3</c:v>
                </c:pt>
                <c:pt idx="57">
                  <c:v>2.0967254842745591E-3</c:v>
                </c:pt>
                <c:pt idx="58">
                  <c:v>2.5218179757452112E-3</c:v>
                </c:pt>
                <c:pt idx="59">
                  <c:v>2.2727272727272726E-3</c:v>
                </c:pt>
                <c:pt idx="60">
                  <c:v>2.6817420259006752E-3</c:v>
                </c:pt>
                <c:pt idx="61">
                  <c:v>1.729722199649412E-3</c:v>
                </c:pt>
                <c:pt idx="62">
                  <c:v>2.3778146211509304E-3</c:v>
                </c:pt>
                <c:pt idx="63">
                  <c:v>2.1871184429238162E-3</c:v>
                </c:pt>
                <c:pt idx="64">
                  <c:v>1.6230533918195696E-3</c:v>
                </c:pt>
                <c:pt idx="65">
                  <c:v>3.7009057868484965E-3</c:v>
                </c:pt>
                <c:pt idx="66">
                  <c:v>3.4298831053378798E-3</c:v>
                </c:pt>
                <c:pt idx="67">
                  <c:v>2.9822511937828001E-3</c:v>
                </c:pt>
                <c:pt idx="68">
                  <c:v>3.5792646439573592E-3</c:v>
                </c:pt>
                <c:pt idx="69">
                  <c:v>2.2314772098761025E-3</c:v>
                </c:pt>
                <c:pt idx="70">
                  <c:v>3.2298347815284834E-3</c:v>
                </c:pt>
                <c:pt idx="71">
                  <c:v>3.3440156054061585E-3</c:v>
                </c:pt>
                <c:pt idx="72">
                  <c:v>1.9483793198867363E-3</c:v>
                </c:pt>
                <c:pt idx="73">
                  <c:v>2.8769110399141065E-3</c:v>
                </c:pt>
                <c:pt idx="74">
                  <c:v>3.0890743134014491E-3</c:v>
                </c:pt>
                <c:pt idx="75">
                  <c:v>2.5753847437127247E-3</c:v>
                </c:pt>
                <c:pt idx="76">
                  <c:v>3.7316252088282951E-3</c:v>
                </c:pt>
                <c:pt idx="77">
                  <c:v>3.8471935467441851E-3</c:v>
                </c:pt>
                <c:pt idx="78">
                  <c:v>1.6258570029382957E-3</c:v>
                </c:pt>
                <c:pt idx="79">
                  <c:v>1.6233420998532611E-3</c:v>
                </c:pt>
                <c:pt idx="80">
                  <c:v>3.5777031060774045E-3</c:v>
                </c:pt>
                <c:pt idx="81">
                  <c:v>1.7267390729234443E-3</c:v>
                </c:pt>
                <c:pt idx="82">
                  <c:v>2.3271630734941042E-3</c:v>
                </c:pt>
                <c:pt idx="83">
                  <c:v>2.9103874929525958E-3</c:v>
                </c:pt>
                <c:pt idx="84">
                  <c:v>2.4828475038853721E-3</c:v>
                </c:pt>
                <c:pt idx="85">
                  <c:v>1.5778921835552695E-3</c:v>
                </c:pt>
                <c:pt idx="86">
                  <c:v>3.7086969663530506E-3</c:v>
                </c:pt>
                <c:pt idx="87">
                  <c:v>3.1364958399627066E-3</c:v>
                </c:pt>
                <c:pt idx="88">
                  <c:v>3.5425092746139133E-3</c:v>
                </c:pt>
                <c:pt idx="89">
                  <c:v>4.4597815438155259E-3</c:v>
                </c:pt>
                <c:pt idx="90">
                  <c:v>3.229547000929573E-3</c:v>
                </c:pt>
                <c:pt idx="91">
                  <c:v>7.0249926334681632E-3</c:v>
                </c:pt>
                <c:pt idx="92">
                  <c:v>6.50493167574232E-3</c:v>
                </c:pt>
                <c:pt idx="93">
                  <c:v>3.0950311096141678E-3</c:v>
                </c:pt>
                <c:pt idx="94">
                  <c:v>1.5424550195424519E-3</c:v>
                </c:pt>
                <c:pt idx="95">
                  <c:v>2.4331327168617268E-3</c:v>
                </c:pt>
                <c:pt idx="96">
                  <c:v>2.7431857478678141E-3</c:v>
                </c:pt>
                <c:pt idx="97">
                  <c:v>3.3739906262352476E-3</c:v>
                </c:pt>
                <c:pt idx="98">
                  <c:v>2.918661002007202E-3</c:v>
                </c:pt>
                <c:pt idx="99">
                  <c:v>9.9846901417826E-4</c:v>
                </c:pt>
                <c:pt idx="100">
                  <c:v>2.1647303310719746E-3</c:v>
                </c:pt>
                <c:pt idx="101">
                  <c:v>1.4990774907749078E-3</c:v>
                </c:pt>
                <c:pt idx="102">
                  <c:v>1.1512363854360639E-3</c:v>
                </c:pt>
                <c:pt idx="103">
                  <c:v>3.0950576254057099E-3</c:v>
                </c:pt>
                <c:pt idx="104">
                  <c:v>3.5657343920579942E-3</c:v>
                </c:pt>
                <c:pt idx="105">
                  <c:v>2.29387691265021E-3</c:v>
                </c:pt>
                <c:pt idx="106">
                  <c:v>6.5422641845550907E-3</c:v>
                </c:pt>
                <c:pt idx="107">
                  <c:v>2.9515573076843689E-3</c:v>
                </c:pt>
                <c:pt idx="108">
                  <c:v>2.6186733503806674E-3</c:v>
                </c:pt>
                <c:pt idx="109">
                  <c:v>2.2611530592720154E-3</c:v>
                </c:pt>
                <c:pt idx="110">
                  <c:v>3.7272767648194268E-3</c:v>
                </c:pt>
                <c:pt idx="111">
                  <c:v>6.1340975297823463E-3</c:v>
                </c:pt>
                <c:pt idx="112">
                  <c:v>2.9215744418140013E-3</c:v>
                </c:pt>
                <c:pt idx="113">
                  <c:v>3.1146981925656474E-3</c:v>
                </c:pt>
                <c:pt idx="114">
                  <c:v>4.3898122792698649E-3</c:v>
                </c:pt>
                <c:pt idx="115">
                  <c:v>1.6005667580651509E-3</c:v>
                </c:pt>
                <c:pt idx="116">
                  <c:v>5.7017525252739511E-3</c:v>
                </c:pt>
                <c:pt idx="117">
                  <c:v>1.7902159219611998E-3</c:v>
                </c:pt>
                <c:pt idx="118">
                  <c:v>3.2356099580985002E-3</c:v>
                </c:pt>
                <c:pt idx="119">
                  <c:v>3.1755845323741009E-3</c:v>
                </c:pt>
                <c:pt idx="120">
                  <c:v>4.8564267795189447E-3</c:v>
                </c:pt>
                <c:pt idx="121">
                  <c:v>5.0940232236835166E-3</c:v>
                </c:pt>
                <c:pt idx="122">
                  <c:v>2.6110480296790868E-3</c:v>
                </c:pt>
                <c:pt idx="123">
                  <c:v>4.8308176283341567E-3</c:v>
                </c:pt>
                <c:pt idx="124">
                  <c:v>3.4045788510804228E-3</c:v>
                </c:pt>
                <c:pt idx="125">
                  <c:v>2.3299391882336301E-3</c:v>
                </c:pt>
                <c:pt idx="126">
                  <c:v>1.5519249734503532E-3</c:v>
                </c:pt>
                <c:pt idx="127">
                  <c:v>1.5617711952790488E-3</c:v>
                </c:pt>
                <c:pt idx="128">
                  <c:v>3.1010265816755677E-3</c:v>
                </c:pt>
                <c:pt idx="129">
                  <c:v>2.575492979928757E-3</c:v>
                </c:pt>
                <c:pt idx="130">
                  <c:v>4.7169521610151274E-3</c:v>
                </c:pt>
                <c:pt idx="131">
                  <c:v>1.5997747517149585E-3</c:v>
                </c:pt>
                <c:pt idx="132">
                  <c:v>4.5580878265703171E-3</c:v>
                </c:pt>
                <c:pt idx="133">
                  <c:v>2.4916143383866248E-3</c:v>
                </c:pt>
                <c:pt idx="134">
                  <c:v>3.4158084544744765E-3</c:v>
                </c:pt>
                <c:pt idx="135">
                  <c:v>5.3195253346624456E-3</c:v>
                </c:pt>
                <c:pt idx="136">
                  <c:v>4.6094790198628055E-3</c:v>
                </c:pt>
                <c:pt idx="137">
                  <c:v>2.0185799066070364E-3</c:v>
                </c:pt>
                <c:pt idx="138">
                  <c:v>1.8238529155391568E-3</c:v>
                </c:pt>
                <c:pt idx="139">
                  <c:v>2.2778466756093242E-3</c:v>
                </c:pt>
                <c:pt idx="140">
                  <c:v>4.7552348560763822E-3</c:v>
                </c:pt>
                <c:pt idx="141">
                  <c:v>1.0233131731891948E-3</c:v>
                </c:pt>
                <c:pt idx="142">
                  <c:v>2.9721200031232447E-3</c:v>
                </c:pt>
                <c:pt idx="143">
                  <c:v>2.0700515096474872E-3</c:v>
                </c:pt>
                <c:pt idx="144">
                  <c:v>6.5591576181510134E-3</c:v>
                </c:pt>
                <c:pt idx="145">
                  <c:v>3.0006386198811992E-3</c:v>
                </c:pt>
                <c:pt idx="146">
                  <c:v>3.1889766538873974E-3</c:v>
                </c:pt>
                <c:pt idx="147">
                  <c:v>8.2413160351543641E-3</c:v>
                </c:pt>
                <c:pt idx="148">
                  <c:v>7.4003594460302362E-4</c:v>
                </c:pt>
                <c:pt idx="149">
                  <c:v>6.0147490656700482E-3</c:v>
                </c:pt>
                <c:pt idx="150">
                  <c:v>4.8610800611659077E-3</c:v>
                </c:pt>
                <c:pt idx="151">
                  <c:v>5.9619049560245812E-3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7-4618-8D39-84F15035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32368"/>
        <c:axId val="283773040"/>
      </c:scatterChart>
      <c:valAx>
        <c:axId val="2950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73040"/>
        <c:crosses val="autoZero"/>
        <c:crossBetween val="midCat"/>
      </c:valAx>
      <c:valAx>
        <c:axId val="2837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0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ratio_2013_clean_air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ratio_2013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Sheet1!$I$2:$I$153</c:f>
              <c:numCache>
                <c:formatCode>General</c:formatCode>
                <c:ptCount val="152"/>
                <c:pt idx="0">
                  <c:v>21000</c:v>
                </c:pt>
                <c:pt idx="1">
                  <c:v>50000</c:v>
                </c:pt>
                <c:pt idx="2">
                  <c:v>41000</c:v>
                </c:pt>
                <c:pt idx="3">
                  <c:v>33000</c:v>
                </c:pt>
                <c:pt idx="4">
                  <c:v>37000</c:v>
                </c:pt>
                <c:pt idx="5">
                  <c:v>72000</c:v>
                </c:pt>
                <c:pt idx="6">
                  <c:v>64000</c:v>
                </c:pt>
                <c:pt idx="7">
                  <c:v>15000</c:v>
                </c:pt>
                <c:pt idx="8">
                  <c:v>24000</c:v>
                </c:pt>
                <c:pt idx="9">
                  <c:v>55000</c:v>
                </c:pt>
                <c:pt idx="10">
                  <c:v>31000</c:v>
                </c:pt>
                <c:pt idx="11">
                  <c:v>35000</c:v>
                </c:pt>
                <c:pt idx="12">
                  <c:v>96000</c:v>
                </c:pt>
                <c:pt idx="13">
                  <c:v>42000</c:v>
                </c:pt>
                <c:pt idx="14">
                  <c:v>58000</c:v>
                </c:pt>
                <c:pt idx="15">
                  <c:v>73000</c:v>
                </c:pt>
                <c:pt idx="16">
                  <c:v>32000</c:v>
                </c:pt>
                <c:pt idx="17">
                  <c:v>47000</c:v>
                </c:pt>
                <c:pt idx="18">
                  <c:v>25000</c:v>
                </c:pt>
                <c:pt idx="19">
                  <c:v>46000</c:v>
                </c:pt>
                <c:pt idx="20">
                  <c:v>149000</c:v>
                </c:pt>
                <c:pt idx="21">
                  <c:v>50000</c:v>
                </c:pt>
                <c:pt idx="22">
                  <c:v>35000</c:v>
                </c:pt>
                <c:pt idx="23">
                  <c:v>70000</c:v>
                </c:pt>
                <c:pt idx="24">
                  <c:v>98000</c:v>
                </c:pt>
                <c:pt idx="25">
                  <c:v>12000</c:v>
                </c:pt>
                <c:pt idx="26">
                  <c:v>139000</c:v>
                </c:pt>
                <c:pt idx="27">
                  <c:v>17000</c:v>
                </c:pt>
                <c:pt idx="28">
                  <c:v>47000</c:v>
                </c:pt>
                <c:pt idx="29">
                  <c:v>81000</c:v>
                </c:pt>
                <c:pt idx="30">
                  <c:v>18000</c:v>
                </c:pt>
                <c:pt idx="31">
                  <c:v>81000</c:v>
                </c:pt>
                <c:pt idx="32">
                  <c:v>157000</c:v>
                </c:pt>
                <c:pt idx="33">
                  <c:v>76000</c:v>
                </c:pt>
                <c:pt idx="34">
                  <c:v>53000</c:v>
                </c:pt>
                <c:pt idx="35">
                  <c:v>70000</c:v>
                </c:pt>
                <c:pt idx="36">
                  <c:v>52000</c:v>
                </c:pt>
                <c:pt idx="37">
                  <c:v>108000</c:v>
                </c:pt>
                <c:pt idx="38">
                  <c:v>48000</c:v>
                </c:pt>
                <c:pt idx="39">
                  <c:v>89000</c:v>
                </c:pt>
                <c:pt idx="40">
                  <c:v>94000</c:v>
                </c:pt>
                <c:pt idx="41">
                  <c:v>63000</c:v>
                </c:pt>
                <c:pt idx="42">
                  <c:v>297000</c:v>
                </c:pt>
                <c:pt idx="43">
                  <c:v>38000</c:v>
                </c:pt>
                <c:pt idx="44">
                  <c:v>49000</c:v>
                </c:pt>
                <c:pt idx="45">
                  <c:v>48000</c:v>
                </c:pt>
                <c:pt idx="46">
                  <c:v>27000</c:v>
                </c:pt>
                <c:pt idx="47">
                  <c:v>31000</c:v>
                </c:pt>
                <c:pt idx="48">
                  <c:v>28000</c:v>
                </c:pt>
                <c:pt idx="49">
                  <c:v>187000</c:v>
                </c:pt>
                <c:pt idx="50">
                  <c:v>37000</c:v>
                </c:pt>
                <c:pt idx="51">
                  <c:v>43000</c:v>
                </c:pt>
                <c:pt idx="52">
                  <c:v>37000</c:v>
                </c:pt>
                <c:pt idx="53">
                  <c:v>45000</c:v>
                </c:pt>
                <c:pt idx="54">
                  <c:v>4000</c:v>
                </c:pt>
                <c:pt idx="55">
                  <c:v>239000</c:v>
                </c:pt>
                <c:pt idx="56">
                  <c:v>50000</c:v>
                </c:pt>
                <c:pt idx="57">
                  <c:v>48000</c:v>
                </c:pt>
                <c:pt idx="58">
                  <c:v>24000</c:v>
                </c:pt>
                <c:pt idx="59">
                  <c:v>0</c:v>
                </c:pt>
                <c:pt idx="60">
                  <c:v>34000</c:v>
                </c:pt>
                <c:pt idx="61">
                  <c:v>33000</c:v>
                </c:pt>
                <c:pt idx="62">
                  <c:v>278000</c:v>
                </c:pt>
                <c:pt idx="63">
                  <c:v>23000</c:v>
                </c:pt>
                <c:pt idx="64">
                  <c:v>32000</c:v>
                </c:pt>
                <c:pt idx="65">
                  <c:v>19000</c:v>
                </c:pt>
                <c:pt idx="66">
                  <c:v>17000</c:v>
                </c:pt>
                <c:pt idx="67">
                  <c:v>58000</c:v>
                </c:pt>
                <c:pt idx="68">
                  <c:v>180000</c:v>
                </c:pt>
                <c:pt idx="69">
                  <c:v>119000</c:v>
                </c:pt>
                <c:pt idx="70">
                  <c:v>63000</c:v>
                </c:pt>
                <c:pt idx="71">
                  <c:v>122000</c:v>
                </c:pt>
                <c:pt idx="72">
                  <c:v>26000</c:v>
                </c:pt>
                <c:pt idx="73">
                  <c:v>117000</c:v>
                </c:pt>
                <c:pt idx="74">
                  <c:v>91000</c:v>
                </c:pt>
                <c:pt idx="75">
                  <c:v>52000</c:v>
                </c:pt>
                <c:pt idx="76">
                  <c:v>149000</c:v>
                </c:pt>
                <c:pt idx="77">
                  <c:v>49000</c:v>
                </c:pt>
                <c:pt idx="78">
                  <c:v>38000</c:v>
                </c:pt>
                <c:pt idx="79">
                  <c:v>19000</c:v>
                </c:pt>
                <c:pt idx="80">
                  <c:v>29000</c:v>
                </c:pt>
                <c:pt idx="81">
                  <c:v>14000</c:v>
                </c:pt>
                <c:pt idx="82">
                  <c:v>31000</c:v>
                </c:pt>
                <c:pt idx="83">
                  <c:v>142000</c:v>
                </c:pt>
                <c:pt idx="84">
                  <c:v>25000</c:v>
                </c:pt>
                <c:pt idx="85">
                  <c:v>34000</c:v>
                </c:pt>
                <c:pt idx="86">
                  <c:v>26000</c:v>
                </c:pt>
                <c:pt idx="87">
                  <c:v>43000</c:v>
                </c:pt>
                <c:pt idx="88">
                  <c:v>57000</c:v>
                </c:pt>
                <c:pt idx="89">
                  <c:v>234000</c:v>
                </c:pt>
                <c:pt idx="90">
                  <c:v>65000</c:v>
                </c:pt>
                <c:pt idx="91">
                  <c:v>45000</c:v>
                </c:pt>
                <c:pt idx="92">
                  <c:v>134000</c:v>
                </c:pt>
                <c:pt idx="93">
                  <c:v>23000</c:v>
                </c:pt>
                <c:pt idx="94">
                  <c:v>100000</c:v>
                </c:pt>
                <c:pt idx="95">
                  <c:v>18000</c:v>
                </c:pt>
                <c:pt idx="96">
                  <c:v>31000</c:v>
                </c:pt>
                <c:pt idx="97">
                  <c:v>16000</c:v>
                </c:pt>
                <c:pt idx="98">
                  <c:v>34000</c:v>
                </c:pt>
                <c:pt idx="99">
                  <c:v>33000</c:v>
                </c:pt>
                <c:pt idx="100">
                  <c:v>9000</c:v>
                </c:pt>
                <c:pt idx="101">
                  <c:v>40000</c:v>
                </c:pt>
                <c:pt idx="102">
                  <c:v>24000</c:v>
                </c:pt>
                <c:pt idx="103">
                  <c:v>32000</c:v>
                </c:pt>
                <c:pt idx="104">
                  <c:v>57000</c:v>
                </c:pt>
                <c:pt idx="105">
                  <c:v>17000</c:v>
                </c:pt>
                <c:pt idx="106">
                  <c:v>39000</c:v>
                </c:pt>
                <c:pt idx="107">
                  <c:v>51000</c:v>
                </c:pt>
                <c:pt idx="108">
                  <c:v>73000</c:v>
                </c:pt>
                <c:pt idx="109">
                  <c:v>130000</c:v>
                </c:pt>
                <c:pt idx="110">
                  <c:v>25000</c:v>
                </c:pt>
                <c:pt idx="111">
                  <c:v>15000</c:v>
                </c:pt>
                <c:pt idx="112">
                  <c:v>35000</c:v>
                </c:pt>
                <c:pt idx="113">
                  <c:v>131000</c:v>
                </c:pt>
                <c:pt idx="114">
                  <c:v>31000</c:v>
                </c:pt>
                <c:pt idx="115">
                  <c:v>16000</c:v>
                </c:pt>
                <c:pt idx="116">
                  <c:v>27000</c:v>
                </c:pt>
                <c:pt idx="117">
                  <c:v>26000</c:v>
                </c:pt>
                <c:pt idx="118">
                  <c:v>24000</c:v>
                </c:pt>
                <c:pt idx="119">
                  <c:v>35000</c:v>
                </c:pt>
                <c:pt idx="120">
                  <c:v>158000</c:v>
                </c:pt>
                <c:pt idx="121">
                  <c:v>43000</c:v>
                </c:pt>
                <c:pt idx="122">
                  <c:v>39000</c:v>
                </c:pt>
                <c:pt idx="123">
                  <c:v>38000</c:v>
                </c:pt>
                <c:pt idx="124">
                  <c:v>167000</c:v>
                </c:pt>
                <c:pt idx="125">
                  <c:v>68000</c:v>
                </c:pt>
                <c:pt idx="126">
                  <c:v>219000</c:v>
                </c:pt>
                <c:pt idx="127">
                  <c:v>54000</c:v>
                </c:pt>
                <c:pt idx="128">
                  <c:v>48000</c:v>
                </c:pt>
                <c:pt idx="129">
                  <c:v>11000</c:v>
                </c:pt>
                <c:pt idx="130">
                  <c:v>14000</c:v>
                </c:pt>
                <c:pt idx="131">
                  <c:v>21000</c:v>
                </c:pt>
                <c:pt idx="132">
                  <c:v>32000</c:v>
                </c:pt>
                <c:pt idx="133">
                  <c:v>36000</c:v>
                </c:pt>
                <c:pt idx="134">
                  <c:v>22000</c:v>
                </c:pt>
                <c:pt idx="135">
                  <c:v>19000</c:v>
                </c:pt>
                <c:pt idx="136">
                  <c:v>42000</c:v>
                </c:pt>
                <c:pt idx="137">
                  <c:v>39000</c:v>
                </c:pt>
                <c:pt idx="138">
                  <c:v>43000</c:v>
                </c:pt>
                <c:pt idx="139">
                  <c:v>44000</c:v>
                </c:pt>
                <c:pt idx="140">
                  <c:v>85000</c:v>
                </c:pt>
                <c:pt idx="141">
                  <c:v>6000</c:v>
                </c:pt>
                <c:pt idx="142">
                  <c:v>175000</c:v>
                </c:pt>
                <c:pt idx="143">
                  <c:v>16000</c:v>
                </c:pt>
                <c:pt idx="144">
                  <c:v>75000</c:v>
                </c:pt>
                <c:pt idx="145">
                  <c:v>11000</c:v>
                </c:pt>
                <c:pt idx="146">
                  <c:v>33000</c:v>
                </c:pt>
                <c:pt idx="147">
                  <c:v>69000</c:v>
                </c:pt>
                <c:pt idx="148">
                  <c:v>20000</c:v>
                </c:pt>
                <c:pt idx="149">
                  <c:v>18000</c:v>
                </c:pt>
                <c:pt idx="150">
                  <c:v>128000</c:v>
                </c:pt>
                <c:pt idx="151">
                  <c:v>5000</c:v>
                </c:pt>
              </c:numCache>
            </c:numRef>
          </c:xVal>
          <c:yVal>
            <c:numRef>
              <c:f>Sheet1!$S$2:$S$153</c:f>
              <c:numCache>
                <c:formatCode>General</c:formatCode>
                <c:ptCount val="152"/>
                <c:pt idx="0">
                  <c:v>3.4575210858515332E-3</c:v>
                </c:pt>
                <c:pt idx="1">
                  <c:v>1.72643302660567E-3</c:v>
                </c:pt>
                <c:pt idx="2">
                  <c:v>1.8482849063562968E-3</c:v>
                </c:pt>
                <c:pt idx="3">
                  <c:v>2.433877727995375E-3</c:v>
                </c:pt>
                <c:pt idx="4">
                  <c:v>1.984139023221101E-3</c:v>
                </c:pt>
                <c:pt idx="5">
                  <c:v>2.4760021422980268E-3</c:v>
                </c:pt>
                <c:pt idx="6">
                  <c:v>3.3429069165214933E-3</c:v>
                </c:pt>
                <c:pt idx="7">
                  <c:v>6.0941085317519446E-3</c:v>
                </c:pt>
                <c:pt idx="8">
                  <c:v>4.0993321156178979E-3</c:v>
                </c:pt>
                <c:pt idx="9">
                  <c:v>2.0963911358725736E-3</c:v>
                </c:pt>
                <c:pt idx="10">
                  <c:v>5.1051334953480998E-3</c:v>
                </c:pt>
                <c:pt idx="11">
                  <c:v>1.7811132822632243E-3</c:v>
                </c:pt>
                <c:pt idx="12">
                  <c:v>5.0422401669374239E-3</c:v>
                </c:pt>
                <c:pt idx="13">
                  <c:v>3.9073442792332295E-3</c:v>
                </c:pt>
                <c:pt idx="14">
                  <c:v>2.2672855707722667E-3</c:v>
                </c:pt>
                <c:pt idx="15">
                  <c:v>4.6385382136545812E-3</c:v>
                </c:pt>
                <c:pt idx="16">
                  <c:v>2.2910468871915868E-3</c:v>
                </c:pt>
                <c:pt idx="17">
                  <c:v>2.1240938498713851E-3</c:v>
                </c:pt>
                <c:pt idx="18">
                  <c:v>2.5211130247131328E-3</c:v>
                </c:pt>
                <c:pt idx="19">
                  <c:v>3.266058923545403E-3</c:v>
                </c:pt>
                <c:pt idx="20">
                  <c:v>2.4664783927090296E-3</c:v>
                </c:pt>
                <c:pt idx="21">
                  <c:v>1.5650491330576318E-3</c:v>
                </c:pt>
                <c:pt idx="22">
                  <c:v>2.1903263005969001E-3</c:v>
                </c:pt>
                <c:pt idx="23">
                  <c:v>3.7439438077106384E-3</c:v>
                </c:pt>
                <c:pt idx="24">
                  <c:v>3.7706971778399029E-3</c:v>
                </c:pt>
                <c:pt idx="25">
                  <c:v>1.4230534661516568E-3</c:v>
                </c:pt>
                <c:pt idx="26">
                  <c:v>5.7759141403972581E-3</c:v>
                </c:pt>
                <c:pt idx="27">
                  <c:v>5.4411848888112242E-3</c:v>
                </c:pt>
                <c:pt idx="28">
                  <c:v>2.2081600266560496E-3</c:v>
                </c:pt>
                <c:pt idx="29">
                  <c:v>2.5611634834142921E-3</c:v>
                </c:pt>
                <c:pt idx="30">
                  <c:v>1.5280027083161777E-3</c:v>
                </c:pt>
                <c:pt idx="31">
                  <c:v>4.1905739298098302E-3</c:v>
                </c:pt>
                <c:pt idx="32">
                  <c:v>4.9574711184461086E-3</c:v>
                </c:pt>
                <c:pt idx="33">
                  <c:v>1.8863128110850351E-3</c:v>
                </c:pt>
                <c:pt idx="34">
                  <c:v>3.8757440332243482E-3</c:v>
                </c:pt>
                <c:pt idx="35">
                  <c:v>2.8594548397068717E-3</c:v>
                </c:pt>
                <c:pt idx="36">
                  <c:v>5.206260980282932E-3</c:v>
                </c:pt>
                <c:pt idx="37">
                  <c:v>1.7622827027597976E-3</c:v>
                </c:pt>
                <c:pt idx="38">
                  <c:v>3.9825250094972777E-3</c:v>
                </c:pt>
                <c:pt idx="39">
                  <c:v>3.0124247984205125E-3</c:v>
                </c:pt>
                <c:pt idx="40">
                  <c:v>3.0298420873896312E-3</c:v>
                </c:pt>
                <c:pt idx="41">
                  <c:v>2.4676738274117434E-3</c:v>
                </c:pt>
                <c:pt idx="42">
                  <c:v>1.9646058139819547E-3</c:v>
                </c:pt>
                <c:pt idx="43">
                  <c:v>2.3213430204130016E-3</c:v>
                </c:pt>
                <c:pt idx="44">
                  <c:v>1.9568310269380512E-3</c:v>
                </c:pt>
                <c:pt idx="45">
                  <c:v>2.5322916257704839E-3</c:v>
                </c:pt>
                <c:pt idx="46">
                  <c:v>4.5539949410845111E-3</c:v>
                </c:pt>
                <c:pt idx="47">
                  <c:v>3.5362890615602974E-3</c:v>
                </c:pt>
                <c:pt idx="48">
                  <c:v>3.1494198437130002E-3</c:v>
                </c:pt>
                <c:pt idx="49">
                  <c:v>2.3212936332785003E-3</c:v>
                </c:pt>
                <c:pt idx="50">
                  <c:v>2.6248087887637325E-3</c:v>
                </c:pt>
                <c:pt idx="51">
                  <c:v>3.5500691710120252E-3</c:v>
                </c:pt>
                <c:pt idx="52">
                  <c:v>3.2954580894659696E-3</c:v>
                </c:pt>
                <c:pt idx="53">
                  <c:v>2.9020836960937952E-3</c:v>
                </c:pt>
                <c:pt idx="54">
                  <c:v>2.2328669362686794E-3</c:v>
                </c:pt>
                <c:pt idx="55">
                  <c:v>3.2590504712410816E-3</c:v>
                </c:pt>
                <c:pt idx="56">
                  <c:v>2.7241588058146038E-3</c:v>
                </c:pt>
                <c:pt idx="57">
                  <c:v>2.2693788318045721E-3</c:v>
                </c:pt>
                <c:pt idx="58">
                  <c:v>2.6420163359371519E-3</c:v>
                </c:pt>
                <c:pt idx="59">
                  <c:v>4.1928721174004191E-4</c:v>
                </c:pt>
                <c:pt idx="60">
                  <c:v>2.8614313902958688E-3</c:v>
                </c:pt>
                <c:pt idx="61">
                  <c:v>1.8670552570291053E-3</c:v>
                </c:pt>
                <c:pt idx="62">
                  <c:v>2.4231850978369981E-3</c:v>
                </c:pt>
                <c:pt idx="63">
                  <c:v>2.2845422074477492E-3</c:v>
                </c:pt>
                <c:pt idx="64">
                  <c:v>1.660152660532474E-3</c:v>
                </c:pt>
                <c:pt idx="65">
                  <c:v>3.9727607669194451E-3</c:v>
                </c:pt>
                <c:pt idx="66">
                  <c:v>3.850870062413028E-3</c:v>
                </c:pt>
                <c:pt idx="67">
                  <c:v>3.1192142108276513E-3</c:v>
                </c:pt>
                <c:pt idx="68">
                  <c:v>3.6556643770852136E-3</c:v>
                </c:pt>
                <c:pt idx="69">
                  <c:v>2.4541804127591427E-3</c:v>
                </c:pt>
                <c:pt idx="70">
                  <c:v>3.2683935862423278E-3</c:v>
                </c:pt>
                <c:pt idx="71">
                  <c:v>3.445162482848835E-3</c:v>
                </c:pt>
                <c:pt idx="72">
                  <c:v>2.0262095304733169E-3</c:v>
                </c:pt>
                <c:pt idx="73">
                  <c:v>2.8519680822295477E-3</c:v>
                </c:pt>
                <c:pt idx="74">
                  <c:v>3.4509367752170576E-3</c:v>
                </c:pt>
                <c:pt idx="75">
                  <c:v>2.7178241958764381E-3</c:v>
                </c:pt>
                <c:pt idx="76">
                  <c:v>3.9422066100869213E-3</c:v>
                </c:pt>
                <c:pt idx="77">
                  <c:v>3.808242149243636E-3</c:v>
                </c:pt>
                <c:pt idx="78">
                  <c:v>1.7416641107654558E-3</c:v>
                </c:pt>
                <c:pt idx="79">
                  <c:v>1.6908532192374988E-3</c:v>
                </c:pt>
                <c:pt idx="80">
                  <c:v>3.5239253852392539E-3</c:v>
                </c:pt>
                <c:pt idx="81">
                  <c:v>1.8122896120002362E-3</c:v>
                </c:pt>
                <c:pt idx="82">
                  <c:v>2.7747937569214307E-3</c:v>
                </c:pt>
                <c:pt idx="83">
                  <c:v>3.0596083449585163E-3</c:v>
                </c:pt>
                <c:pt idx="84">
                  <c:v>2.4347847526998371E-3</c:v>
                </c:pt>
                <c:pt idx="85">
                  <c:v>1.7161437947853316E-3</c:v>
                </c:pt>
                <c:pt idx="86">
                  <c:v>3.7834611322833923E-3</c:v>
                </c:pt>
                <c:pt idx="87">
                  <c:v>3.3994197292069634E-3</c:v>
                </c:pt>
                <c:pt idx="88">
                  <c:v>3.5990650739893305E-3</c:v>
                </c:pt>
                <c:pt idx="89">
                  <c:v>4.4867345984072301E-3</c:v>
                </c:pt>
                <c:pt idx="90">
                  <c:v>3.3034738378305765E-3</c:v>
                </c:pt>
                <c:pt idx="91">
                  <c:v>7.1803903732448205E-3</c:v>
                </c:pt>
                <c:pt idx="92">
                  <c:v>6.4734451902603756E-3</c:v>
                </c:pt>
                <c:pt idx="93">
                  <c:v>3.3728785015250465E-3</c:v>
                </c:pt>
                <c:pt idx="94">
                  <c:v>1.5808033723805277E-3</c:v>
                </c:pt>
                <c:pt idx="95">
                  <c:v>2.3276974839706289E-3</c:v>
                </c:pt>
                <c:pt idx="96">
                  <c:v>2.9696675315033548E-3</c:v>
                </c:pt>
                <c:pt idx="97">
                  <c:v>3.5009359913297645E-3</c:v>
                </c:pt>
                <c:pt idx="98">
                  <c:v>2.9829279286123053E-3</c:v>
                </c:pt>
                <c:pt idx="99">
                  <c:v>1.0021666560803991E-3</c:v>
                </c:pt>
                <c:pt idx="100">
                  <c:v>2.1904898115877665E-3</c:v>
                </c:pt>
                <c:pt idx="101">
                  <c:v>1.7192815597907598E-3</c:v>
                </c:pt>
                <c:pt idx="102">
                  <c:v>1.4719978091195399E-3</c:v>
                </c:pt>
                <c:pt idx="103">
                  <c:v>3.2614840477191353E-3</c:v>
                </c:pt>
                <c:pt idx="104">
                  <c:v>3.8179058249896503E-3</c:v>
                </c:pt>
                <c:pt idx="105">
                  <c:v>2.5581861958266453E-3</c:v>
                </c:pt>
                <c:pt idx="106">
                  <c:v>6.555141376488772E-3</c:v>
                </c:pt>
                <c:pt idx="107">
                  <c:v>3.0428613480537265E-3</c:v>
                </c:pt>
                <c:pt idx="108">
                  <c:v>2.6997822108774123E-3</c:v>
                </c:pt>
                <c:pt idx="109">
                  <c:v>2.4706933711822533E-3</c:v>
                </c:pt>
                <c:pt idx="110">
                  <c:v>3.7601469379367038E-3</c:v>
                </c:pt>
                <c:pt idx="111">
                  <c:v>6.4442443644124317E-3</c:v>
                </c:pt>
                <c:pt idx="112">
                  <c:v>3.2560316243316172E-3</c:v>
                </c:pt>
                <c:pt idx="113">
                  <c:v>3.3366278644117431E-3</c:v>
                </c:pt>
                <c:pt idx="114">
                  <c:v>4.541263095130795E-3</c:v>
                </c:pt>
                <c:pt idx="115">
                  <c:v>1.6032294534328911E-3</c:v>
                </c:pt>
                <c:pt idx="116">
                  <c:v>5.4930885083556841E-3</c:v>
                </c:pt>
                <c:pt idx="117">
                  <c:v>1.8261546564081427E-3</c:v>
                </c:pt>
                <c:pt idx="118">
                  <c:v>3.4806340660984E-3</c:v>
                </c:pt>
                <c:pt idx="119">
                  <c:v>3.0834030834030832E-3</c:v>
                </c:pt>
                <c:pt idx="120">
                  <c:v>4.8905765761923098E-3</c:v>
                </c:pt>
                <c:pt idx="121">
                  <c:v>5.1886089160578502E-3</c:v>
                </c:pt>
                <c:pt idx="122">
                  <c:v>2.8319403470235074E-3</c:v>
                </c:pt>
                <c:pt idx="123">
                  <c:v>4.7464372684369663E-3</c:v>
                </c:pt>
                <c:pt idx="124">
                  <c:v>3.3357939468906489E-3</c:v>
                </c:pt>
                <c:pt idx="125">
                  <c:v>2.6365542607679352E-3</c:v>
                </c:pt>
                <c:pt idx="126">
                  <c:v>1.5593476607508004E-3</c:v>
                </c:pt>
                <c:pt idx="127">
                  <c:v>1.9474101402331022E-3</c:v>
                </c:pt>
                <c:pt idx="128">
                  <c:v>3.2599041095253377E-3</c:v>
                </c:pt>
                <c:pt idx="129">
                  <c:v>2.7386628723845546E-3</c:v>
                </c:pt>
                <c:pt idx="130">
                  <c:v>4.9672942580652711E-3</c:v>
                </c:pt>
                <c:pt idx="131">
                  <c:v>1.7389660712598053E-3</c:v>
                </c:pt>
                <c:pt idx="132">
                  <c:v>4.5422679207805109E-3</c:v>
                </c:pt>
                <c:pt idx="133">
                  <c:v>2.6053086387907241E-3</c:v>
                </c:pt>
                <c:pt idx="134">
                  <c:v>3.6656247805015103E-3</c:v>
                </c:pt>
                <c:pt idx="135">
                  <c:v>5.3886410960027409E-3</c:v>
                </c:pt>
                <c:pt idx="136">
                  <c:v>4.5907770599100239E-3</c:v>
                </c:pt>
                <c:pt idx="137">
                  <c:v>2.3037975781924516E-3</c:v>
                </c:pt>
                <c:pt idx="138">
                  <c:v>1.9107690946172629E-3</c:v>
                </c:pt>
                <c:pt idx="139">
                  <c:v>2.307833261523071E-3</c:v>
                </c:pt>
                <c:pt idx="140">
                  <c:v>4.895737597047538E-3</c:v>
                </c:pt>
                <c:pt idx="141">
                  <c:v>1.1357258410644127E-3</c:v>
                </c:pt>
                <c:pt idx="142">
                  <c:v>2.9355545027941387E-3</c:v>
                </c:pt>
                <c:pt idx="143">
                  <c:v>2.2899264131311403E-3</c:v>
                </c:pt>
                <c:pt idx="144">
                  <c:v>6.5807360718472541E-3</c:v>
                </c:pt>
                <c:pt idx="145">
                  <c:v>2.9867379917530371E-3</c:v>
                </c:pt>
                <c:pt idx="146">
                  <c:v>3.3523646266779101E-3</c:v>
                </c:pt>
                <c:pt idx="147">
                  <c:v>8.4961331701597347E-3</c:v>
                </c:pt>
                <c:pt idx="148">
                  <c:v>8.8065868444069128E-4</c:v>
                </c:pt>
                <c:pt idx="149">
                  <c:v>6.2312339112396229E-3</c:v>
                </c:pt>
                <c:pt idx="150">
                  <c:v>5.0513718410360843E-3</c:v>
                </c:pt>
                <c:pt idx="151">
                  <c:v>6.2410340594820828E-3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7-4C20-ACDF-A40E8228B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22176"/>
        <c:axId val="1340211984"/>
      </c:scatterChart>
      <c:valAx>
        <c:axId val="3156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211984"/>
        <c:crosses val="autoZero"/>
        <c:crossBetween val="midCat"/>
      </c:valAx>
      <c:valAx>
        <c:axId val="13402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ratio_2018_clean_air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ratio_2018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Sheet1!$I$2:$I$153</c:f>
              <c:numCache>
                <c:formatCode>General</c:formatCode>
                <c:ptCount val="152"/>
                <c:pt idx="0">
                  <c:v>21000</c:v>
                </c:pt>
                <c:pt idx="1">
                  <c:v>50000</c:v>
                </c:pt>
                <c:pt idx="2">
                  <c:v>41000</c:v>
                </c:pt>
                <c:pt idx="3">
                  <c:v>33000</c:v>
                </c:pt>
                <c:pt idx="4">
                  <c:v>37000</c:v>
                </c:pt>
                <c:pt idx="5">
                  <c:v>72000</c:v>
                </c:pt>
                <c:pt idx="6">
                  <c:v>64000</c:v>
                </c:pt>
                <c:pt idx="7">
                  <c:v>15000</c:v>
                </c:pt>
                <c:pt idx="8">
                  <c:v>24000</c:v>
                </c:pt>
                <c:pt idx="9">
                  <c:v>55000</c:v>
                </c:pt>
                <c:pt idx="10">
                  <c:v>31000</c:v>
                </c:pt>
                <c:pt idx="11">
                  <c:v>35000</c:v>
                </c:pt>
                <c:pt idx="12">
                  <c:v>96000</c:v>
                </c:pt>
                <c:pt idx="13">
                  <c:v>42000</c:v>
                </c:pt>
                <c:pt idx="14">
                  <c:v>58000</c:v>
                </c:pt>
                <c:pt idx="15">
                  <c:v>73000</c:v>
                </c:pt>
                <c:pt idx="16">
                  <c:v>32000</c:v>
                </c:pt>
                <c:pt idx="17">
                  <c:v>47000</c:v>
                </c:pt>
                <c:pt idx="18">
                  <c:v>25000</c:v>
                </c:pt>
                <c:pt idx="19">
                  <c:v>46000</c:v>
                </c:pt>
                <c:pt idx="20">
                  <c:v>149000</c:v>
                </c:pt>
                <c:pt idx="21">
                  <c:v>50000</c:v>
                </c:pt>
                <c:pt idx="22">
                  <c:v>35000</c:v>
                </c:pt>
                <c:pt idx="23">
                  <c:v>70000</c:v>
                </c:pt>
                <c:pt idx="24">
                  <c:v>98000</c:v>
                </c:pt>
                <c:pt idx="25">
                  <c:v>12000</c:v>
                </c:pt>
                <c:pt idx="26">
                  <c:v>139000</c:v>
                </c:pt>
                <c:pt idx="27">
                  <c:v>17000</c:v>
                </c:pt>
                <c:pt idx="28">
                  <c:v>47000</c:v>
                </c:pt>
                <c:pt idx="29">
                  <c:v>81000</c:v>
                </c:pt>
                <c:pt idx="30">
                  <c:v>18000</c:v>
                </c:pt>
                <c:pt idx="31">
                  <c:v>81000</c:v>
                </c:pt>
                <c:pt idx="32">
                  <c:v>157000</c:v>
                </c:pt>
                <c:pt idx="33">
                  <c:v>76000</c:v>
                </c:pt>
                <c:pt idx="34">
                  <c:v>53000</c:v>
                </c:pt>
                <c:pt idx="35">
                  <c:v>70000</c:v>
                </c:pt>
                <c:pt idx="36">
                  <c:v>52000</c:v>
                </c:pt>
                <c:pt idx="37">
                  <c:v>108000</c:v>
                </c:pt>
                <c:pt idx="38">
                  <c:v>48000</c:v>
                </c:pt>
                <c:pt idx="39">
                  <c:v>89000</c:v>
                </c:pt>
                <c:pt idx="40">
                  <c:v>94000</c:v>
                </c:pt>
                <c:pt idx="41">
                  <c:v>63000</c:v>
                </c:pt>
                <c:pt idx="42">
                  <c:v>297000</c:v>
                </c:pt>
                <c:pt idx="43">
                  <c:v>38000</c:v>
                </c:pt>
                <c:pt idx="44">
                  <c:v>49000</c:v>
                </c:pt>
                <c:pt idx="45">
                  <c:v>48000</c:v>
                </c:pt>
                <c:pt idx="46">
                  <c:v>27000</c:v>
                </c:pt>
                <c:pt idx="47">
                  <c:v>31000</c:v>
                </c:pt>
                <c:pt idx="48">
                  <c:v>28000</c:v>
                </c:pt>
                <c:pt idx="49">
                  <c:v>187000</c:v>
                </c:pt>
                <c:pt idx="50">
                  <c:v>37000</c:v>
                </c:pt>
                <c:pt idx="51">
                  <c:v>43000</c:v>
                </c:pt>
                <c:pt idx="52">
                  <c:v>37000</c:v>
                </c:pt>
                <c:pt idx="53">
                  <c:v>45000</c:v>
                </c:pt>
                <c:pt idx="54">
                  <c:v>4000</c:v>
                </c:pt>
                <c:pt idx="55">
                  <c:v>239000</c:v>
                </c:pt>
                <c:pt idx="56">
                  <c:v>50000</c:v>
                </c:pt>
                <c:pt idx="57">
                  <c:v>48000</c:v>
                </c:pt>
                <c:pt idx="58">
                  <c:v>24000</c:v>
                </c:pt>
                <c:pt idx="59">
                  <c:v>0</c:v>
                </c:pt>
                <c:pt idx="60">
                  <c:v>34000</c:v>
                </c:pt>
                <c:pt idx="61">
                  <c:v>33000</c:v>
                </c:pt>
                <c:pt idx="62">
                  <c:v>278000</c:v>
                </c:pt>
                <c:pt idx="63">
                  <c:v>23000</c:v>
                </c:pt>
                <c:pt idx="64">
                  <c:v>32000</c:v>
                </c:pt>
                <c:pt idx="65">
                  <c:v>19000</c:v>
                </c:pt>
                <c:pt idx="66">
                  <c:v>17000</c:v>
                </c:pt>
                <c:pt idx="67">
                  <c:v>58000</c:v>
                </c:pt>
                <c:pt idx="68">
                  <c:v>180000</c:v>
                </c:pt>
                <c:pt idx="69">
                  <c:v>119000</c:v>
                </c:pt>
                <c:pt idx="70">
                  <c:v>63000</c:v>
                </c:pt>
                <c:pt idx="71">
                  <c:v>122000</c:v>
                </c:pt>
                <c:pt idx="72">
                  <c:v>26000</c:v>
                </c:pt>
                <c:pt idx="73">
                  <c:v>117000</c:v>
                </c:pt>
                <c:pt idx="74">
                  <c:v>91000</c:v>
                </c:pt>
                <c:pt idx="75">
                  <c:v>52000</c:v>
                </c:pt>
                <c:pt idx="76">
                  <c:v>149000</c:v>
                </c:pt>
                <c:pt idx="77">
                  <c:v>49000</c:v>
                </c:pt>
                <c:pt idx="78">
                  <c:v>38000</c:v>
                </c:pt>
                <c:pt idx="79">
                  <c:v>19000</c:v>
                </c:pt>
                <c:pt idx="80">
                  <c:v>29000</c:v>
                </c:pt>
                <c:pt idx="81">
                  <c:v>14000</c:v>
                </c:pt>
                <c:pt idx="82">
                  <c:v>31000</c:v>
                </c:pt>
                <c:pt idx="83">
                  <c:v>142000</c:v>
                </c:pt>
                <c:pt idx="84">
                  <c:v>25000</c:v>
                </c:pt>
                <c:pt idx="85">
                  <c:v>34000</c:v>
                </c:pt>
                <c:pt idx="86">
                  <c:v>26000</c:v>
                </c:pt>
                <c:pt idx="87">
                  <c:v>43000</c:v>
                </c:pt>
                <c:pt idx="88">
                  <c:v>57000</c:v>
                </c:pt>
                <c:pt idx="89">
                  <c:v>234000</c:v>
                </c:pt>
                <c:pt idx="90">
                  <c:v>65000</c:v>
                </c:pt>
                <c:pt idx="91">
                  <c:v>45000</c:v>
                </c:pt>
                <c:pt idx="92">
                  <c:v>134000</c:v>
                </c:pt>
                <c:pt idx="93">
                  <c:v>23000</c:v>
                </c:pt>
                <c:pt idx="94">
                  <c:v>100000</c:v>
                </c:pt>
                <c:pt idx="95">
                  <c:v>18000</c:v>
                </c:pt>
                <c:pt idx="96">
                  <c:v>31000</c:v>
                </c:pt>
                <c:pt idx="97">
                  <c:v>16000</c:v>
                </c:pt>
                <c:pt idx="98">
                  <c:v>34000</c:v>
                </c:pt>
                <c:pt idx="99">
                  <c:v>33000</c:v>
                </c:pt>
                <c:pt idx="100">
                  <c:v>9000</c:v>
                </c:pt>
                <c:pt idx="101">
                  <c:v>40000</c:v>
                </c:pt>
                <c:pt idx="102">
                  <c:v>24000</c:v>
                </c:pt>
                <c:pt idx="103">
                  <c:v>32000</c:v>
                </c:pt>
                <c:pt idx="104">
                  <c:v>57000</c:v>
                </c:pt>
                <c:pt idx="105">
                  <c:v>17000</c:v>
                </c:pt>
                <c:pt idx="106">
                  <c:v>39000</c:v>
                </c:pt>
                <c:pt idx="107">
                  <c:v>51000</c:v>
                </c:pt>
                <c:pt idx="108">
                  <c:v>73000</c:v>
                </c:pt>
                <c:pt idx="109">
                  <c:v>130000</c:v>
                </c:pt>
                <c:pt idx="110">
                  <c:v>25000</c:v>
                </c:pt>
                <c:pt idx="111">
                  <c:v>15000</c:v>
                </c:pt>
                <c:pt idx="112">
                  <c:v>35000</c:v>
                </c:pt>
                <c:pt idx="113">
                  <c:v>131000</c:v>
                </c:pt>
                <c:pt idx="114">
                  <c:v>31000</c:v>
                </c:pt>
                <c:pt idx="115">
                  <c:v>16000</c:v>
                </c:pt>
                <c:pt idx="116">
                  <c:v>27000</c:v>
                </c:pt>
                <c:pt idx="117">
                  <c:v>26000</c:v>
                </c:pt>
                <c:pt idx="118">
                  <c:v>24000</c:v>
                </c:pt>
                <c:pt idx="119">
                  <c:v>35000</c:v>
                </c:pt>
                <c:pt idx="120">
                  <c:v>158000</c:v>
                </c:pt>
                <c:pt idx="121">
                  <c:v>43000</c:v>
                </c:pt>
                <c:pt idx="122">
                  <c:v>39000</c:v>
                </c:pt>
                <c:pt idx="123">
                  <c:v>38000</c:v>
                </c:pt>
                <c:pt idx="124">
                  <c:v>167000</c:v>
                </c:pt>
                <c:pt idx="125">
                  <c:v>68000</c:v>
                </c:pt>
                <c:pt idx="126">
                  <c:v>219000</c:v>
                </c:pt>
                <c:pt idx="127">
                  <c:v>54000</c:v>
                </c:pt>
                <c:pt idx="128">
                  <c:v>48000</c:v>
                </c:pt>
                <c:pt idx="129">
                  <c:v>11000</c:v>
                </c:pt>
                <c:pt idx="130">
                  <c:v>14000</c:v>
                </c:pt>
                <c:pt idx="131">
                  <c:v>21000</c:v>
                </c:pt>
                <c:pt idx="132">
                  <c:v>32000</c:v>
                </c:pt>
                <c:pt idx="133">
                  <c:v>36000</c:v>
                </c:pt>
                <c:pt idx="134">
                  <c:v>22000</c:v>
                </c:pt>
                <c:pt idx="135">
                  <c:v>19000</c:v>
                </c:pt>
                <c:pt idx="136">
                  <c:v>42000</c:v>
                </c:pt>
                <c:pt idx="137">
                  <c:v>39000</c:v>
                </c:pt>
                <c:pt idx="138">
                  <c:v>43000</c:v>
                </c:pt>
                <c:pt idx="139">
                  <c:v>44000</c:v>
                </c:pt>
                <c:pt idx="140">
                  <c:v>85000</c:v>
                </c:pt>
                <c:pt idx="141">
                  <c:v>6000</c:v>
                </c:pt>
                <c:pt idx="142">
                  <c:v>175000</c:v>
                </c:pt>
                <c:pt idx="143">
                  <c:v>16000</c:v>
                </c:pt>
                <c:pt idx="144">
                  <c:v>75000</c:v>
                </c:pt>
                <c:pt idx="145">
                  <c:v>11000</c:v>
                </c:pt>
                <c:pt idx="146">
                  <c:v>33000</c:v>
                </c:pt>
                <c:pt idx="147">
                  <c:v>69000</c:v>
                </c:pt>
                <c:pt idx="148">
                  <c:v>20000</c:v>
                </c:pt>
                <c:pt idx="149">
                  <c:v>18000</c:v>
                </c:pt>
                <c:pt idx="150">
                  <c:v>128000</c:v>
                </c:pt>
                <c:pt idx="151">
                  <c:v>5000</c:v>
                </c:pt>
              </c:numCache>
            </c:numRef>
          </c:xVal>
          <c:yVal>
            <c:numRef>
              <c:f>Sheet1!$T$2:$T$153</c:f>
              <c:numCache>
                <c:formatCode>General</c:formatCode>
                <c:ptCount val="152"/>
                <c:pt idx="0">
                  <c:v>4.1974045406785159E-3</c:v>
                </c:pt>
                <c:pt idx="1">
                  <c:v>2.1716228174909749E-3</c:v>
                </c:pt>
                <c:pt idx="2">
                  <c:v>2.0435623906965563E-3</c:v>
                </c:pt>
                <c:pt idx="3">
                  <c:v>2.6091457424445687E-3</c:v>
                </c:pt>
                <c:pt idx="4">
                  <c:v>2.1529598798566258E-3</c:v>
                </c:pt>
                <c:pt idx="5">
                  <c:v>2.8753863673336589E-3</c:v>
                </c:pt>
                <c:pt idx="6">
                  <c:v>3.6144811190072742E-3</c:v>
                </c:pt>
                <c:pt idx="7">
                  <c:v>6.7642157517631262E-3</c:v>
                </c:pt>
                <c:pt idx="8">
                  <c:v>4.2224406113389136E-3</c:v>
                </c:pt>
                <c:pt idx="9">
                  <c:v>2.4049079754601228E-3</c:v>
                </c:pt>
                <c:pt idx="10">
                  <c:v>5.2441581234531571E-3</c:v>
                </c:pt>
                <c:pt idx="11">
                  <c:v>2.1578822170115878E-3</c:v>
                </c:pt>
                <c:pt idx="12">
                  <c:v>5.2615198510801969E-3</c:v>
                </c:pt>
                <c:pt idx="13">
                  <c:v>4.10968682758691E-3</c:v>
                </c:pt>
                <c:pt idx="14">
                  <c:v>2.3301282909714226E-3</c:v>
                </c:pt>
                <c:pt idx="15">
                  <c:v>4.8463897407304158E-3</c:v>
                </c:pt>
                <c:pt idx="16">
                  <c:v>2.7759304562620241E-3</c:v>
                </c:pt>
                <c:pt idx="17">
                  <c:v>2.3815154798506192E-3</c:v>
                </c:pt>
                <c:pt idx="18">
                  <c:v>2.9975123737516801E-3</c:v>
                </c:pt>
                <c:pt idx="19">
                  <c:v>3.6004645760743322E-3</c:v>
                </c:pt>
                <c:pt idx="20">
                  <c:v>2.5737242871579566E-3</c:v>
                </c:pt>
                <c:pt idx="21">
                  <c:v>1.7655988997130306E-3</c:v>
                </c:pt>
                <c:pt idx="22">
                  <c:v>2.2392977782991689E-3</c:v>
                </c:pt>
                <c:pt idx="23">
                  <c:v>4.0822079157585307E-3</c:v>
                </c:pt>
                <c:pt idx="24">
                  <c:v>4.1923634660632975E-3</c:v>
                </c:pt>
                <c:pt idx="25">
                  <c:v>1.4802022943135563E-3</c:v>
                </c:pt>
                <c:pt idx="26">
                  <c:v>5.9428934222177671E-3</c:v>
                </c:pt>
                <c:pt idx="27">
                  <c:v>5.4330347245857315E-3</c:v>
                </c:pt>
                <c:pt idx="28">
                  <c:v>2.6827614557918284E-3</c:v>
                </c:pt>
                <c:pt idx="29">
                  <c:v>2.7254161721603923E-3</c:v>
                </c:pt>
                <c:pt idx="30">
                  <c:v>1.5288059221113615E-3</c:v>
                </c:pt>
                <c:pt idx="31">
                  <c:v>4.4729290223837767E-3</c:v>
                </c:pt>
                <c:pt idx="32">
                  <c:v>5.0125908398523534E-3</c:v>
                </c:pt>
                <c:pt idx="33">
                  <c:v>2.0663424122266487E-3</c:v>
                </c:pt>
                <c:pt idx="34">
                  <c:v>4.0619828494057467E-3</c:v>
                </c:pt>
                <c:pt idx="35">
                  <c:v>3.0167226198771139E-3</c:v>
                </c:pt>
                <c:pt idx="36">
                  <c:v>5.5909213366146324E-3</c:v>
                </c:pt>
                <c:pt idx="37">
                  <c:v>2.0509731876685016E-3</c:v>
                </c:pt>
                <c:pt idx="38">
                  <c:v>4.430260078108191E-3</c:v>
                </c:pt>
                <c:pt idx="39">
                  <c:v>3.1023398370337144E-3</c:v>
                </c:pt>
                <c:pt idx="40">
                  <c:v>3.2052660304649123E-3</c:v>
                </c:pt>
                <c:pt idx="41">
                  <c:v>2.9313302576572677E-3</c:v>
                </c:pt>
                <c:pt idx="42">
                  <c:v>2.087762584154414E-3</c:v>
                </c:pt>
                <c:pt idx="43">
                  <c:v>2.8751280654956942E-3</c:v>
                </c:pt>
                <c:pt idx="44">
                  <c:v>2.1516493032544249E-3</c:v>
                </c:pt>
                <c:pt idx="45">
                  <c:v>2.7947957960387446E-3</c:v>
                </c:pt>
                <c:pt idx="46">
                  <c:v>5.2894649844325917E-3</c:v>
                </c:pt>
                <c:pt idx="47">
                  <c:v>3.6314184948293381E-3</c:v>
                </c:pt>
                <c:pt idx="48">
                  <c:v>3.3613330787901929E-3</c:v>
                </c:pt>
                <c:pt idx="49">
                  <c:v>2.4252550255797188E-3</c:v>
                </c:pt>
                <c:pt idx="50">
                  <c:v>2.9251264829993594E-3</c:v>
                </c:pt>
                <c:pt idx="51">
                  <c:v>4.0261998413153944E-3</c:v>
                </c:pt>
                <c:pt idx="52">
                  <c:v>3.4217012823579578E-3</c:v>
                </c:pt>
                <c:pt idx="53">
                  <c:v>3.278336110066104E-3</c:v>
                </c:pt>
                <c:pt idx="54">
                  <c:v>2.4431790529031001E-3</c:v>
                </c:pt>
                <c:pt idx="55">
                  <c:v>3.2923337116255963E-3</c:v>
                </c:pt>
                <c:pt idx="56">
                  <c:v>2.7718892200135864E-3</c:v>
                </c:pt>
                <c:pt idx="57">
                  <c:v>2.5675434259670874E-3</c:v>
                </c:pt>
                <c:pt idx="58">
                  <c:v>2.9905182978673499E-3</c:v>
                </c:pt>
                <c:pt idx="59">
                  <c:v>1.639344262295082E-3</c:v>
                </c:pt>
                <c:pt idx="60">
                  <c:v>3.3897314514479415E-3</c:v>
                </c:pt>
                <c:pt idx="61">
                  <c:v>2.5462581219697221E-3</c:v>
                </c:pt>
                <c:pt idx="62">
                  <c:v>2.5027920021535224E-3</c:v>
                </c:pt>
                <c:pt idx="63">
                  <c:v>2.5001201980864463E-3</c:v>
                </c:pt>
                <c:pt idx="64">
                  <c:v>2.3933617620974109E-3</c:v>
                </c:pt>
                <c:pt idx="65">
                  <c:v>4.1596367160857232E-3</c:v>
                </c:pt>
                <c:pt idx="66">
                  <c:v>3.9438376724210749E-3</c:v>
                </c:pt>
                <c:pt idx="67">
                  <c:v>3.7459972207117393E-3</c:v>
                </c:pt>
                <c:pt idx="68">
                  <c:v>3.971000333810243E-3</c:v>
                </c:pt>
                <c:pt idx="69">
                  <c:v>2.6803336176917988E-3</c:v>
                </c:pt>
                <c:pt idx="70">
                  <c:v>3.5036829411381268E-3</c:v>
                </c:pt>
                <c:pt idx="71">
                  <c:v>3.6003352984018359E-3</c:v>
                </c:pt>
                <c:pt idx="72">
                  <c:v>2.6217784279222935E-3</c:v>
                </c:pt>
                <c:pt idx="73">
                  <c:v>2.9797217128680834E-3</c:v>
                </c:pt>
                <c:pt idx="74">
                  <c:v>3.7899783101130926E-3</c:v>
                </c:pt>
                <c:pt idx="75">
                  <c:v>2.7588363460296964E-3</c:v>
                </c:pt>
                <c:pt idx="76">
                  <c:v>4.0950579001769417E-3</c:v>
                </c:pt>
                <c:pt idx="77">
                  <c:v>4.0054359487876404E-3</c:v>
                </c:pt>
                <c:pt idx="78">
                  <c:v>2.3051143325519071E-3</c:v>
                </c:pt>
                <c:pt idx="79">
                  <c:v>1.8685100663210293E-3</c:v>
                </c:pt>
                <c:pt idx="80">
                  <c:v>3.4402577614119738E-3</c:v>
                </c:pt>
                <c:pt idx="81">
                  <c:v>2.0691303587800692E-3</c:v>
                </c:pt>
                <c:pt idx="82">
                  <c:v>2.9924850691854118E-3</c:v>
                </c:pt>
                <c:pt idx="83">
                  <c:v>3.146394815959568E-3</c:v>
                </c:pt>
                <c:pt idx="84">
                  <c:v>2.7021581710655745E-3</c:v>
                </c:pt>
                <c:pt idx="85">
                  <c:v>1.8576189695678304E-3</c:v>
                </c:pt>
                <c:pt idx="86">
                  <c:v>3.8101946721311474E-3</c:v>
                </c:pt>
                <c:pt idx="87">
                  <c:v>3.52426532095498E-3</c:v>
                </c:pt>
                <c:pt idx="88">
                  <c:v>3.8554936717846485E-3</c:v>
                </c:pt>
                <c:pt idx="89">
                  <c:v>4.6592220257035749E-3</c:v>
                </c:pt>
                <c:pt idx="90">
                  <c:v>3.6555691999818076E-3</c:v>
                </c:pt>
                <c:pt idx="91">
                  <c:v>7.1138593713126778E-3</c:v>
                </c:pt>
                <c:pt idx="92">
                  <c:v>6.6020671537678323E-3</c:v>
                </c:pt>
                <c:pt idx="93">
                  <c:v>3.7559354014712232E-3</c:v>
                </c:pt>
                <c:pt idx="94">
                  <c:v>1.8569262054940888E-3</c:v>
                </c:pt>
                <c:pt idx="95">
                  <c:v>2.5847993325587466E-3</c:v>
                </c:pt>
                <c:pt idx="96">
                  <c:v>2.878541438135946E-3</c:v>
                </c:pt>
                <c:pt idx="97">
                  <c:v>3.57226733909346E-3</c:v>
                </c:pt>
                <c:pt idx="98">
                  <c:v>3.1588782274688931E-3</c:v>
                </c:pt>
                <c:pt idx="99">
                  <c:v>1.1020840692334865E-3</c:v>
                </c:pt>
                <c:pt idx="100">
                  <c:v>2.8181424290640053E-3</c:v>
                </c:pt>
                <c:pt idx="101">
                  <c:v>1.7131652275620076E-3</c:v>
                </c:pt>
                <c:pt idx="102">
                  <c:v>1.9142604359366202E-3</c:v>
                </c:pt>
                <c:pt idx="103">
                  <c:v>3.8288539459499647E-3</c:v>
                </c:pt>
                <c:pt idx="104">
                  <c:v>3.723625826315313E-3</c:v>
                </c:pt>
                <c:pt idx="105">
                  <c:v>2.0022350530825108E-3</c:v>
                </c:pt>
                <c:pt idx="106">
                  <c:v>6.8925855715776694E-3</c:v>
                </c:pt>
                <c:pt idx="107">
                  <c:v>3.2639297094947872E-3</c:v>
                </c:pt>
                <c:pt idx="108">
                  <c:v>3.0601836110166611E-3</c:v>
                </c:pt>
                <c:pt idx="109">
                  <c:v>2.6985051110930674E-3</c:v>
                </c:pt>
                <c:pt idx="110">
                  <c:v>3.9792377750230657E-3</c:v>
                </c:pt>
                <c:pt idx="111">
                  <c:v>6.5351800739926677E-3</c:v>
                </c:pt>
                <c:pt idx="112">
                  <c:v>3.015206520675369E-3</c:v>
                </c:pt>
                <c:pt idx="113">
                  <c:v>3.2998496487809223E-3</c:v>
                </c:pt>
                <c:pt idx="114">
                  <c:v>4.5746062951531859E-3</c:v>
                </c:pt>
                <c:pt idx="115">
                  <c:v>1.9428671705586683E-3</c:v>
                </c:pt>
                <c:pt idx="116">
                  <c:v>5.7334055186246931E-3</c:v>
                </c:pt>
                <c:pt idx="117">
                  <c:v>1.9507424389012746E-3</c:v>
                </c:pt>
                <c:pt idx="118">
                  <c:v>4.0495112850079326E-3</c:v>
                </c:pt>
                <c:pt idx="119">
                  <c:v>3.3571962704791588E-3</c:v>
                </c:pt>
                <c:pt idx="120">
                  <c:v>5.0740705617599207E-3</c:v>
                </c:pt>
                <c:pt idx="121">
                  <c:v>5.568238766078289E-3</c:v>
                </c:pt>
                <c:pt idx="122">
                  <c:v>2.9545465812029366E-3</c:v>
                </c:pt>
                <c:pt idx="123">
                  <c:v>4.8571842830216032E-3</c:v>
                </c:pt>
                <c:pt idx="124">
                  <c:v>3.4661659433126114E-3</c:v>
                </c:pt>
                <c:pt idx="125">
                  <c:v>2.700146243945635E-3</c:v>
                </c:pt>
                <c:pt idx="126">
                  <c:v>1.5702795863653772E-3</c:v>
                </c:pt>
                <c:pt idx="127">
                  <c:v>2.169507571088353E-3</c:v>
                </c:pt>
                <c:pt idx="128">
                  <c:v>3.2768685313182681E-3</c:v>
                </c:pt>
                <c:pt idx="129">
                  <c:v>3.2102728731942215E-3</c:v>
                </c:pt>
                <c:pt idx="130">
                  <c:v>4.8263467019031038E-3</c:v>
                </c:pt>
                <c:pt idx="131">
                  <c:v>1.7382482663911862E-3</c:v>
                </c:pt>
                <c:pt idx="132">
                  <c:v>4.4617369055422809E-3</c:v>
                </c:pt>
                <c:pt idx="133">
                  <c:v>3.2304225713095758E-3</c:v>
                </c:pt>
                <c:pt idx="134">
                  <c:v>3.790204304376002E-3</c:v>
                </c:pt>
                <c:pt idx="135">
                  <c:v>5.7676692421667689E-3</c:v>
                </c:pt>
                <c:pt idx="136">
                  <c:v>5.0221284224940535E-3</c:v>
                </c:pt>
                <c:pt idx="137">
                  <c:v>2.5701915998818875E-3</c:v>
                </c:pt>
                <c:pt idx="138">
                  <c:v>2.3254708213926024E-3</c:v>
                </c:pt>
                <c:pt idx="139">
                  <c:v>2.6309549865032467E-3</c:v>
                </c:pt>
                <c:pt idx="140">
                  <c:v>4.8978664546262454E-3</c:v>
                </c:pt>
                <c:pt idx="141">
                  <c:v>1.1059819195999231E-3</c:v>
                </c:pt>
                <c:pt idx="142">
                  <c:v>3.0503996388645477E-3</c:v>
                </c:pt>
                <c:pt idx="143">
                  <c:v>2.7637506641484833E-3</c:v>
                </c:pt>
                <c:pt idx="144">
                  <c:v>7.1058462135990888E-3</c:v>
                </c:pt>
                <c:pt idx="145">
                  <c:v>2.9024464023832226E-3</c:v>
                </c:pt>
                <c:pt idx="146">
                  <c:v>3.4532468383461109E-3</c:v>
                </c:pt>
                <c:pt idx="147">
                  <c:v>8.7288135593220333E-3</c:v>
                </c:pt>
                <c:pt idx="148">
                  <c:v>1.013876307090535E-3</c:v>
                </c:pt>
                <c:pt idx="149">
                  <c:v>6.5445373186333736E-3</c:v>
                </c:pt>
                <c:pt idx="150">
                  <c:v>5.0829732174262603E-3</c:v>
                </c:pt>
                <c:pt idx="151">
                  <c:v>6.6672010486460492E-3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1-496B-9609-CDB90AC2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224032"/>
        <c:axId val="1337775200"/>
      </c:scatterChart>
      <c:valAx>
        <c:axId val="19652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775200"/>
        <c:crosses val="autoZero"/>
        <c:crossBetween val="midCat"/>
      </c:valAx>
      <c:valAx>
        <c:axId val="13377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2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ratio_2008_clean_envir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ratio_2008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Sheet1!$J$2:$J$153</c:f>
              <c:numCache>
                <c:formatCode>General</c:formatCode>
                <c:ptCount val="152"/>
                <c:pt idx="0">
                  <c:v>22000</c:v>
                </c:pt>
                <c:pt idx="1">
                  <c:v>17000</c:v>
                </c:pt>
                <c:pt idx="2">
                  <c:v>45000</c:v>
                </c:pt>
                <c:pt idx="3">
                  <c:v>42000</c:v>
                </c:pt>
                <c:pt idx="4">
                  <c:v>52000</c:v>
                </c:pt>
                <c:pt idx="5">
                  <c:v>27000</c:v>
                </c:pt>
                <c:pt idx="6">
                  <c:v>272000</c:v>
                </c:pt>
                <c:pt idx="7">
                  <c:v>16000</c:v>
                </c:pt>
                <c:pt idx="8">
                  <c:v>19000</c:v>
                </c:pt>
                <c:pt idx="9">
                  <c:v>68000</c:v>
                </c:pt>
                <c:pt idx="10">
                  <c:v>30000</c:v>
                </c:pt>
                <c:pt idx="11">
                  <c:v>25000</c:v>
                </c:pt>
                <c:pt idx="12">
                  <c:v>147000</c:v>
                </c:pt>
                <c:pt idx="13">
                  <c:v>72000</c:v>
                </c:pt>
                <c:pt idx="14">
                  <c:v>67000</c:v>
                </c:pt>
                <c:pt idx="15">
                  <c:v>102000</c:v>
                </c:pt>
                <c:pt idx="16">
                  <c:v>80000</c:v>
                </c:pt>
                <c:pt idx="17">
                  <c:v>154000</c:v>
                </c:pt>
                <c:pt idx="18">
                  <c:v>32000</c:v>
                </c:pt>
                <c:pt idx="19">
                  <c:v>29000</c:v>
                </c:pt>
                <c:pt idx="20">
                  <c:v>10000</c:v>
                </c:pt>
                <c:pt idx="21">
                  <c:v>21000</c:v>
                </c:pt>
                <c:pt idx="22">
                  <c:v>36000</c:v>
                </c:pt>
                <c:pt idx="23">
                  <c:v>68000</c:v>
                </c:pt>
                <c:pt idx="24">
                  <c:v>19000</c:v>
                </c:pt>
                <c:pt idx="25">
                  <c:v>9000</c:v>
                </c:pt>
                <c:pt idx="26">
                  <c:v>145000</c:v>
                </c:pt>
                <c:pt idx="27">
                  <c:v>94000</c:v>
                </c:pt>
                <c:pt idx="28">
                  <c:v>27000</c:v>
                </c:pt>
                <c:pt idx="29">
                  <c:v>64000</c:v>
                </c:pt>
                <c:pt idx="30">
                  <c:v>33000</c:v>
                </c:pt>
                <c:pt idx="31">
                  <c:v>48000</c:v>
                </c:pt>
                <c:pt idx="32">
                  <c:v>112000</c:v>
                </c:pt>
                <c:pt idx="33">
                  <c:v>86000</c:v>
                </c:pt>
                <c:pt idx="34">
                  <c:v>67000</c:v>
                </c:pt>
                <c:pt idx="35">
                  <c:v>58000</c:v>
                </c:pt>
                <c:pt idx="36">
                  <c:v>65000</c:v>
                </c:pt>
                <c:pt idx="37">
                  <c:v>65000</c:v>
                </c:pt>
                <c:pt idx="38">
                  <c:v>78000</c:v>
                </c:pt>
                <c:pt idx="39">
                  <c:v>39000</c:v>
                </c:pt>
                <c:pt idx="40">
                  <c:v>79000</c:v>
                </c:pt>
                <c:pt idx="41">
                  <c:v>68000</c:v>
                </c:pt>
                <c:pt idx="42">
                  <c:v>270000</c:v>
                </c:pt>
                <c:pt idx="43">
                  <c:v>17000</c:v>
                </c:pt>
                <c:pt idx="44">
                  <c:v>93000</c:v>
                </c:pt>
                <c:pt idx="45">
                  <c:v>63000</c:v>
                </c:pt>
                <c:pt idx="46">
                  <c:v>45000</c:v>
                </c:pt>
                <c:pt idx="47">
                  <c:v>20000</c:v>
                </c:pt>
                <c:pt idx="48">
                  <c:v>26000</c:v>
                </c:pt>
                <c:pt idx="49">
                  <c:v>253000</c:v>
                </c:pt>
                <c:pt idx="50">
                  <c:v>29000</c:v>
                </c:pt>
                <c:pt idx="51">
                  <c:v>36000</c:v>
                </c:pt>
                <c:pt idx="52">
                  <c:v>14000</c:v>
                </c:pt>
                <c:pt idx="53">
                  <c:v>38000</c:v>
                </c:pt>
                <c:pt idx="54">
                  <c:v>51000</c:v>
                </c:pt>
                <c:pt idx="55">
                  <c:v>246000</c:v>
                </c:pt>
                <c:pt idx="56">
                  <c:v>61000</c:v>
                </c:pt>
                <c:pt idx="57">
                  <c:v>63000</c:v>
                </c:pt>
                <c:pt idx="58">
                  <c:v>33000</c:v>
                </c:pt>
                <c:pt idx="59">
                  <c:v>0</c:v>
                </c:pt>
                <c:pt idx="60">
                  <c:v>45000</c:v>
                </c:pt>
                <c:pt idx="61">
                  <c:v>42000</c:v>
                </c:pt>
                <c:pt idx="62">
                  <c:v>333000</c:v>
                </c:pt>
                <c:pt idx="63">
                  <c:v>50000</c:v>
                </c:pt>
                <c:pt idx="64">
                  <c:v>39000</c:v>
                </c:pt>
                <c:pt idx="65">
                  <c:v>136000</c:v>
                </c:pt>
                <c:pt idx="66">
                  <c:v>33000</c:v>
                </c:pt>
                <c:pt idx="67">
                  <c:v>111000</c:v>
                </c:pt>
                <c:pt idx="68">
                  <c:v>292000</c:v>
                </c:pt>
                <c:pt idx="69">
                  <c:v>172000</c:v>
                </c:pt>
                <c:pt idx="70">
                  <c:v>95000</c:v>
                </c:pt>
                <c:pt idx="71">
                  <c:v>28000</c:v>
                </c:pt>
                <c:pt idx="72">
                  <c:v>55000</c:v>
                </c:pt>
                <c:pt idx="73">
                  <c:v>61000</c:v>
                </c:pt>
                <c:pt idx="74">
                  <c:v>44000</c:v>
                </c:pt>
                <c:pt idx="75">
                  <c:v>9000</c:v>
                </c:pt>
                <c:pt idx="76">
                  <c:v>69000</c:v>
                </c:pt>
                <c:pt idx="77">
                  <c:v>33000</c:v>
                </c:pt>
                <c:pt idx="78">
                  <c:v>55000</c:v>
                </c:pt>
                <c:pt idx="79">
                  <c:v>33000</c:v>
                </c:pt>
                <c:pt idx="80">
                  <c:v>53000</c:v>
                </c:pt>
                <c:pt idx="81">
                  <c:v>26000</c:v>
                </c:pt>
                <c:pt idx="82">
                  <c:v>45000</c:v>
                </c:pt>
                <c:pt idx="83">
                  <c:v>139000</c:v>
                </c:pt>
                <c:pt idx="84">
                  <c:v>14000</c:v>
                </c:pt>
                <c:pt idx="85">
                  <c:v>37000</c:v>
                </c:pt>
                <c:pt idx="86">
                  <c:v>32000</c:v>
                </c:pt>
                <c:pt idx="87">
                  <c:v>51000</c:v>
                </c:pt>
                <c:pt idx="88">
                  <c:v>141000</c:v>
                </c:pt>
                <c:pt idx="89">
                  <c:v>79000</c:v>
                </c:pt>
                <c:pt idx="90">
                  <c:v>65000</c:v>
                </c:pt>
                <c:pt idx="91">
                  <c:v>42000</c:v>
                </c:pt>
                <c:pt idx="92">
                  <c:v>126000</c:v>
                </c:pt>
                <c:pt idx="93">
                  <c:v>62000</c:v>
                </c:pt>
                <c:pt idx="94">
                  <c:v>254000</c:v>
                </c:pt>
                <c:pt idx="95">
                  <c:v>53000</c:v>
                </c:pt>
                <c:pt idx="96">
                  <c:v>56000</c:v>
                </c:pt>
                <c:pt idx="97">
                  <c:v>20000</c:v>
                </c:pt>
                <c:pt idx="98">
                  <c:v>22000</c:v>
                </c:pt>
                <c:pt idx="99">
                  <c:v>30000</c:v>
                </c:pt>
                <c:pt idx="100">
                  <c:v>66000</c:v>
                </c:pt>
                <c:pt idx="101">
                  <c:v>29000</c:v>
                </c:pt>
                <c:pt idx="102">
                  <c:v>39000</c:v>
                </c:pt>
                <c:pt idx="103">
                  <c:v>20000</c:v>
                </c:pt>
                <c:pt idx="104">
                  <c:v>64000</c:v>
                </c:pt>
                <c:pt idx="105">
                  <c:v>5000</c:v>
                </c:pt>
                <c:pt idx="106">
                  <c:v>32000</c:v>
                </c:pt>
                <c:pt idx="107">
                  <c:v>86000</c:v>
                </c:pt>
                <c:pt idx="108">
                  <c:v>62000</c:v>
                </c:pt>
                <c:pt idx="109">
                  <c:v>131000</c:v>
                </c:pt>
                <c:pt idx="110">
                  <c:v>83000</c:v>
                </c:pt>
                <c:pt idx="111">
                  <c:v>15000</c:v>
                </c:pt>
                <c:pt idx="112">
                  <c:v>58000</c:v>
                </c:pt>
                <c:pt idx="113">
                  <c:v>104000</c:v>
                </c:pt>
                <c:pt idx="114">
                  <c:v>81000</c:v>
                </c:pt>
                <c:pt idx="115">
                  <c:v>47000</c:v>
                </c:pt>
                <c:pt idx="116">
                  <c:v>35000</c:v>
                </c:pt>
                <c:pt idx="117">
                  <c:v>41000</c:v>
                </c:pt>
                <c:pt idx="118">
                  <c:v>57000</c:v>
                </c:pt>
                <c:pt idx="119">
                  <c:v>39000</c:v>
                </c:pt>
                <c:pt idx="120">
                  <c:v>173000</c:v>
                </c:pt>
                <c:pt idx="121">
                  <c:v>46000</c:v>
                </c:pt>
                <c:pt idx="122">
                  <c:v>40000</c:v>
                </c:pt>
                <c:pt idx="123">
                  <c:v>57000</c:v>
                </c:pt>
                <c:pt idx="124">
                  <c:v>113000</c:v>
                </c:pt>
                <c:pt idx="125">
                  <c:v>73000</c:v>
                </c:pt>
                <c:pt idx="126">
                  <c:v>254000</c:v>
                </c:pt>
                <c:pt idx="127">
                  <c:v>15000</c:v>
                </c:pt>
                <c:pt idx="128">
                  <c:v>26000</c:v>
                </c:pt>
                <c:pt idx="129">
                  <c:v>41000</c:v>
                </c:pt>
                <c:pt idx="130">
                  <c:v>4000</c:v>
                </c:pt>
                <c:pt idx="131">
                  <c:v>36000</c:v>
                </c:pt>
                <c:pt idx="132">
                  <c:v>32000</c:v>
                </c:pt>
                <c:pt idx="133">
                  <c:v>70000</c:v>
                </c:pt>
                <c:pt idx="134">
                  <c:v>29000</c:v>
                </c:pt>
                <c:pt idx="135">
                  <c:v>105000</c:v>
                </c:pt>
                <c:pt idx="136">
                  <c:v>48000</c:v>
                </c:pt>
                <c:pt idx="137">
                  <c:v>32000</c:v>
                </c:pt>
                <c:pt idx="138">
                  <c:v>30000</c:v>
                </c:pt>
                <c:pt idx="139">
                  <c:v>10000</c:v>
                </c:pt>
                <c:pt idx="140">
                  <c:v>149000</c:v>
                </c:pt>
                <c:pt idx="141">
                  <c:v>37000</c:v>
                </c:pt>
                <c:pt idx="142">
                  <c:v>227000</c:v>
                </c:pt>
                <c:pt idx="143">
                  <c:v>86000</c:v>
                </c:pt>
                <c:pt idx="144">
                  <c:v>64000</c:v>
                </c:pt>
                <c:pt idx="145">
                  <c:v>158000</c:v>
                </c:pt>
                <c:pt idx="146">
                  <c:v>37000</c:v>
                </c:pt>
                <c:pt idx="147">
                  <c:v>47000</c:v>
                </c:pt>
                <c:pt idx="148">
                  <c:v>41000</c:v>
                </c:pt>
                <c:pt idx="149">
                  <c:v>27000</c:v>
                </c:pt>
                <c:pt idx="150">
                  <c:v>112000</c:v>
                </c:pt>
                <c:pt idx="151">
                  <c:v>39000</c:v>
                </c:pt>
              </c:numCache>
            </c:numRef>
          </c:xVal>
          <c:yVal>
            <c:numRef>
              <c:f>Sheet1!$R$2:$R$153</c:f>
              <c:numCache>
                <c:formatCode>General</c:formatCode>
                <c:ptCount val="152"/>
                <c:pt idx="0">
                  <c:v>3.4340182066665121E-3</c:v>
                </c:pt>
                <c:pt idx="1">
                  <c:v>1.5832684653458075E-3</c:v>
                </c:pt>
                <c:pt idx="2">
                  <c:v>1.5876165905933718E-3</c:v>
                </c:pt>
                <c:pt idx="3">
                  <c:v>2.5528341497550733E-3</c:v>
                </c:pt>
                <c:pt idx="4">
                  <c:v>1.9660524069918133E-3</c:v>
                </c:pt>
                <c:pt idx="5">
                  <c:v>2.2908445668582324E-3</c:v>
                </c:pt>
                <c:pt idx="6">
                  <c:v>3.1250060902051962E-3</c:v>
                </c:pt>
                <c:pt idx="7">
                  <c:v>5.9203636285915804E-3</c:v>
                </c:pt>
                <c:pt idx="8">
                  <c:v>4.1180750294905026E-3</c:v>
                </c:pt>
                <c:pt idx="9">
                  <c:v>1.901921128648958E-3</c:v>
                </c:pt>
                <c:pt idx="10">
                  <c:v>5.2130785521639703E-3</c:v>
                </c:pt>
                <c:pt idx="11">
                  <c:v>1.611680765243451E-3</c:v>
                </c:pt>
                <c:pt idx="12">
                  <c:v>4.8092254730491245E-3</c:v>
                </c:pt>
                <c:pt idx="13">
                  <c:v>3.6408619438222417E-3</c:v>
                </c:pt>
                <c:pt idx="14">
                  <c:v>2.3165449045794806E-3</c:v>
                </c:pt>
                <c:pt idx="15">
                  <c:v>4.5310143738506396E-3</c:v>
                </c:pt>
                <c:pt idx="16">
                  <c:v>1.9701606116204005E-3</c:v>
                </c:pt>
                <c:pt idx="17">
                  <c:v>2.0994394759281786E-3</c:v>
                </c:pt>
                <c:pt idx="18">
                  <c:v>2.5867632099926719E-3</c:v>
                </c:pt>
                <c:pt idx="19">
                  <c:v>3.2906165315015733E-3</c:v>
                </c:pt>
                <c:pt idx="20">
                  <c:v>2.5680117999563453E-3</c:v>
                </c:pt>
                <c:pt idx="21">
                  <c:v>1.4864248631962958E-3</c:v>
                </c:pt>
                <c:pt idx="22">
                  <c:v>1.9996923550223041E-3</c:v>
                </c:pt>
                <c:pt idx="23">
                  <c:v>3.5864996257207959E-3</c:v>
                </c:pt>
                <c:pt idx="24">
                  <c:v>3.6283210104462744E-3</c:v>
                </c:pt>
                <c:pt idx="25">
                  <c:v>1.4062225347161188E-3</c:v>
                </c:pt>
                <c:pt idx="26">
                  <c:v>5.6338133897840684E-3</c:v>
                </c:pt>
                <c:pt idx="27">
                  <c:v>5.0056933764921121E-3</c:v>
                </c:pt>
                <c:pt idx="28">
                  <c:v>1.9938525305918105E-3</c:v>
                </c:pt>
                <c:pt idx="29">
                  <c:v>2.4833525259099786E-3</c:v>
                </c:pt>
                <c:pt idx="30">
                  <c:v>1.4386205117520414E-3</c:v>
                </c:pt>
                <c:pt idx="31">
                  <c:v>4.1408205685256804E-3</c:v>
                </c:pt>
                <c:pt idx="32">
                  <c:v>4.8353606214833591E-3</c:v>
                </c:pt>
                <c:pt idx="33">
                  <c:v>1.8990447592083057E-3</c:v>
                </c:pt>
                <c:pt idx="34">
                  <c:v>3.6835131034198654E-3</c:v>
                </c:pt>
                <c:pt idx="35">
                  <c:v>2.7361589027953851E-3</c:v>
                </c:pt>
                <c:pt idx="36">
                  <c:v>5.0451502034596241E-3</c:v>
                </c:pt>
                <c:pt idx="37">
                  <c:v>1.6460597812726775E-3</c:v>
                </c:pt>
                <c:pt idx="38">
                  <c:v>3.6785413119918538E-3</c:v>
                </c:pt>
                <c:pt idx="39">
                  <c:v>2.8839817860002778E-3</c:v>
                </c:pt>
                <c:pt idx="40">
                  <c:v>2.9788391660027593E-3</c:v>
                </c:pt>
                <c:pt idx="41">
                  <c:v>2.2611994666593355E-3</c:v>
                </c:pt>
                <c:pt idx="42">
                  <c:v>1.9676726205047376E-3</c:v>
                </c:pt>
                <c:pt idx="43">
                  <c:v>2.1860667011835092E-3</c:v>
                </c:pt>
                <c:pt idx="44">
                  <c:v>1.8941190821485207E-3</c:v>
                </c:pt>
                <c:pt idx="45">
                  <c:v>2.1842882194943285E-3</c:v>
                </c:pt>
                <c:pt idx="46">
                  <c:v>4.274980165212116E-3</c:v>
                </c:pt>
                <c:pt idx="47">
                  <c:v>3.394290886538494E-3</c:v>
                </c:pt>
                <c:pt idx="48">
                  <c:v>3.0512947385782615E-3</c:v>
                </c:pt>
                <c:pt idx="49">
                  <c:v>2.2793671622575173E-3</c:v>
                </c:pt>
                <c:pt idx="50">
                  <c:v>2.2657544874281482E-3</c:v>
                </c:pt>
                <c:pt idx="51">
                  <c:v>3.2913723745026592E-3</c:v>
                </c:pt>
                <c:pt idx="52">
                  <c:v>3.1719295175385827E-3</c:v>
                </c:pt>
                <c:pt idx="53">
                  <c:v>2.8259456871195022E-3</c:v>
                </c:pt>
                <c:pt idx="54">
                  <c:v>2.2513405457560013E-3</c:v>
                </c:pt>
                <c:pt idx="55">
                  <c:v>3.166618562652043E-3</c:v>
                </c:pt>
                <c:pt idx="56">
                  <c:v>2.3164359209179551E-3</c:v>
                </c:pt>
                <c:pt idx="57">
                  <c:v>2.0967254842745591E-3</c:v>
                </c:pt>
                <c:pt idx="58">
                  <c:v>2.5218179757452112E-3</c:v>
                </c:pt>
                <c:pt idx="59">
                  <c:v>2.2727272727272726E-3</c:v>
                </c:pt>
                <c:pt idx="60">
                  <c:v>2.6817420259006752E-3</c:v>
                </c:pt>
                <c:pt idx="61">
                  <c:v>1.729722199649412E-3</c:v>
                </c:pt>
                <c:pt idx="62">
                  <c:v>2.3778146211509304E-3</c:v>
                </c:pt>
                <c:pt idx="63">
                  <c:v>2.1871184429238162E-3</c:v>
                </c:pt>
                <c:pt idx="64">
                  <c:v>1.6230533918195696E-3</c:v>
                </c:pt>
                <c:pt idx="65">
                  <c:v>3.7009057868484965E-3</c:v>
                </c:pt>
                <c:pt idx="66">
                  <c:v>3.4298831053378798E-3</c:v>
                </c:pt>
                <c:pt idx="67">
                  <c:v>2.9822511937828001E-3</c:v>
                </c:pt>
                <c:pt idx="68">
                  <c:v>3.5792646439573592E-3</c:v>
                </c:pt>
                <c:pt idx="69">
                  <c:v>2.2314772098761025E-3</c:v>
                </c:pt>
                <c:pt idx="70">
                  <c:v>3.2298347815284834E-3</c:v>
                </c:pt>
                <c:pt idx="71">
                  <c:v>3.3440156054061585E-3</c:v>
                </c:pt>
                <c:pt idx="72">
                  <c:v>1.9483793198867363E-3</c:v>
                </c:pt>
                <c:pt idx="73">
                  <c:v>2.8769110399141065E-3</c:v>
                </c:pt>
                <c:pt idx="74">
                  <c:v>3.0890743134014491E-3</c:v>
                </c:pt>
                <c:pt idx="75">
                  <c:v>2.5753847437127247E-3</c:v>
                </c:pt>
                <c:pt idx="76">
                  <c:v>3.7316252088282951E-3</c:v>
                </c:pt>
                <c:pt idx="77">
                  <c:v>3.8471935467441851E-3</c:v>
                </c:pt>
                <c:pt idx="78">
                  <c:v>1.6258570029382957E-3</c:v>
                </c:pt>
                <c:pt idx="79">
                  <c:v>1.6233420998532611E-3</c:v>
                </c:pt>
                <c:pt idx="80">
                  <c:v>3.5777031060774045E-3</c:v>
                </c:pt>
                <c:pt idx="81">
                  <c:v>1.7267390729234443E-3</c:v>
                </c:pt>
                <c:pt idx="82">
                  <c:v>2.3271630734941042E-3</c:v>
                </c:pt>
                <c:pt idx="83">
                  <c:v>2.9103874929525958E-3</c:v>
                </c:pt>
                <c:pt idx="84">
                  <c:v>2.4828475038853721E-3</c:v>
                </c:pt>
                <c:pt idx="85">
                  <c:v>1.5778921835552695E-3</c:v>
                </c:pt>
                <c:pt idx="86">
                  <c:v>3.7086969663530506E-3</c:v>
                </c:pt>
                <c:pt idx="87">
                  <c:v>3.1364958399627066E-3</c:v>
                </c:pt>
                <c:pt idx="88">
                  <c:v>3.5425092746139133E-3</c:v>
                </c:pt>
                <c:pt idx="89">
                  <c:v>4.4597815438155259E-3</c:v>
                </c:pt>
                <c:pt idx="90">
                  <c:v>3.229547000929573E-3</c:v>
                </c:pt>
                <c:pt idx="91">
                  <c:v>7.0249926334681632E-3</c:v>
                </c:pt>
                <c:pt idx="92">
                  <c:v>6.50493167574232E-3</c:v>
                </c:pt>
                <c:pt idx="93">
                  <c:v>3.0950311096141678E-3</c:v>
                </c:pt>
                <c:pt idx="94">
                  <c:v>1.5424550195424519E-3</c:v>
                </c:pt>
                <c:pt idx="95">
                  <c:v>2.4331327168617268E-3</c:v>
                </c:pt>
                <c:pt idx="96">
                  <c:v>2.7431857478678141E-3</c:v>
                </c:pt>
                <c:pt idx="97">
                  <c:v>3.3739906262352476E-3</c:v>
                </c:pt>
                <c:pt idx="98">
                  <c:v>2.918661002007202E-3</c:v>
                </c:pt>
                <c:pt idx="99">
                  <c:v>9.9846901417826E-4</c:v>
                </c:pt>
                <c:pt idx="100">
                  <c:v>2.1647303310719746E-3</c:v>
                </c:pt>
                <c:pt idx="101">
                  <c:v>1.4990774907749078E-3</c:v>
                </c:pt>
                <c:pt idx="102">
                  <c:v>1.1512363854360639E-3</c:v>
                </c:pt>
                <c:pt idx="103">
                  <c:v>3.0950576254057099E-3</c:v>
                </c:pt>
                <c:pt idx="104">
                  <c:v>3.5657343920579942E-3</c:v>
                </c:pt>
                <c:pt idx="105">
                  <c:v>2.29387691265021E-3</c:v>
                </c:pt>
                <c:pt idx="106">
                  <c:v>6.5422641845550907E-3</c:v>
                </c:pt>
                <c:pt idx="107">
                  <c:v>2.9515573076843689E-3</c:v>
                </c:pt>
                <c:pt idx="108">
                  <c:v>2.6186733503806674E-3</c:v>
                </c:pt>
                <c:pt idx="109">
                  <c:v>2.2611530592720154E-3</c:v>
                </c:pt>
                <c:pt idx="110">
                  <c:v>3.7272767648194268E-3</c:v>
                </c:pt>
                <c:pt idx="111">
                  <c:v>6.1340975297823463E-3</c:v>
                </c:pt>
                <c:pt idx="112">
                  <c:v>2.9215744418140013E-3</c:v>
                </c:pt>
                <c:pt idx="113">
                  <c:v>3.1146981925656474E-3</c:v>
                </c:pt>
                <c:pt idx="114">
                  <c:v>4.3898122792698649E-3</c:v>
                </c:pt>
                <c:pt idx="115">
                  <c:v>1.6005667580651509E-3</c:v>
                </c:pt>
                <c:pt idx="116">
                  <c:v>5.7017525252739511E-3</c:v>
                </c:pt>
                <c:pt idx="117">
                  <c:v>1.7902159219611998E-3</c:v>
                </c:pt>
                <c:pt idx="118">
                  <c:v>3.2356099580985002E-3</c:v>
                </c:pt>
                <c:pt idx="119">
                  <c:v>3.1755845323741009E-3</c:v>
                </c:pt>
                <c:pt idx="120">
                  <c:v>4.8564267795189447E-3</c:v>
                </c:pt>
                <c:pt idx="121">
                  <c:v>5.0940232236835166E-3</c:v>
                </c:pt>
                <c:pt idx="122">
                  <c:v>2.6110480296790868E-3</c:v>
                </c:pt>
                <c:pt idx="123">
                  <c:v>4.8308176283341567E-3</c:v>
                </c:pt>
                <c:pt idx="124">
                  <c:v>3.4045788510804228E-3</c:v>
                </c:pt>
                <c:pt idx="125">
                  <c:v>2.3299391882336301E-3</c:v>
                </c:pt>
                <c:pt idx="126">
                  <c:v>1.5519249734503532E-3</c:v>
                </c:pt>
                <c:pt idx="127">
                  <c:v>1.5617711952790488E-3</c:v>
                </c:pt>
                <c:pt idx="128">
                  <c:v>3.1010265816755677E-3</c:v>
                </c:pt>
                <c:pt idx="129">
                  <c:v>2.575492979928757E-3</c:v>
                </c:pt>
                <c:pt idx="130">
                  <c:v>4.7169521610151274E-3</c:v>
                </c:pt>
                <c:pt idx="131">
                  <c:v>1.5997747517149585E-3</c:v>
                </c:pt>
                <c:pt idx="132">
                  <c:v>4.5580878265703171E-3</c:v>
                </c:pt>
                <c:pt idx="133">
                  <c:v>2.4916143383866248E-3</c:v>
                </c:pt>
                <c:pt idx="134">
                  <c:v>3.4158084544744765E-3</c:v>
                </c:pt>
                <c:pt idx="135">
                  <c:v>5.3195253346624456E-3</c:v>
                </c:pt>
                <c:pt idx="136">
                  <c:v>4.6094790198628055E-3</c:v>
                </c:pt>
                <c:pt idx="137">
                  <c:v>2.0185799066070364E-3</c:v>
                </c:pt>
                <c:pt idx="138">
                  <c:v>1.8238529155391568E-3</c:v>
                </c:pt>
                <c:pt idx="139">
                  <c:v>2.2778466756093242E-3</c:v>
                </c:pt>
                <c:pt idx="140">
                  <c:v>4.7552348560763822E-3</c:v>
                </c:pt>
                <c:pt idx="141">
                  <c:v>1.0233131731891948E-3</c:v>
                </c:pt>
                <c:pt idx="142">
                  <c:v>2.9721200031232447E-3</c:v>
                </c:pt>
                <c:pt idx="143">
                  <c:v>2.0700515096474872E-3</c:v>
                </c:pt>
                <c:pt idx="144">
                  <c:v>6.5591576181510134E-3</c:v>
                </c:pt>
                <c:pt idx="145">
                  <c:v>3.0006386198811992E-3</c:v>
                </c:pt>
                <c:pt idx="146">
                  <c:v>3.1889766538873974E-3</c:v>
                </c:pt>
                <c:pt idx="147">
                  <c:v>8.2413160351543641E-3</c:v>
                </c:pt>
                <c:pt idx="148">
                  <c:v>7.4003594460302362E-4</c:v>
                </c:pt>
                <c:pt idx="149">
                  <c:v>6.0147490656700482E-3</c:v>
                </c:pt>
                <c:pt idx="150">
                  <c:v>4.8610800611659077E-3</c:v>
                </c:pt>
                <c:pt idx="151">
                  <c:v>5.9619049560245812E-3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C-4F99-819C-0E144709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08848"/>
        <c:axId val="283792176"/>
      </c:scatterChart>
      <c:valAx>
        <c:axId val="14335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92176"/>
        <c:crosses val="autoZero"/>
        <c:crossBetween val="midCat"/>
      </c:valAx>
      <c:valAx>
        <c:axId val="2837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5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2</xdr:row>
      <xdr:rowOff>34290</xdr:rowOff>
    </xdr:from>
    <xdr:to>
      <xdr:col>19</xdr:col>
      <xdr:colOff>335280</xdr:colOff>
      <xdr:row>17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D70F40-9D8C-4F18-81CD-E3FD283F8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3810</xdr:rowOff>
    </xdr:from>
    <xdr:to>
      <xdr:col>19</xdr:col>
      <xdr:colOff>304800</xdr:colOff>
      <xdr:row>33</xdr:row>
      <xdr:rowOff>3810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3E7CEE-2E5B-4604-AE56-87D0190FE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</xdr:colOff>
      <xdr:row>34</xdr:row>
      <xdr:rowOff>41910</xdr:rowOff>
    </xdr:from>
    <xdr:to>
      <xdr:col>19</xdr:col>
      <xdr:colOff>365760</xdr:colOff>
      <xdr:row>49</xdr:row>
      <xdr:rowOff>41910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AADFBF6-D749-4044-8C72-12B5A7712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489859</xdr:colOff>
      <xdr:row>19</xdr:row>
      <xdr:rowOff>16328</xdr:rowOff>
    </xdr:from>
    <xdr:to>
      <xdr:col>30</xdr:col>
      <xdr:colOff>185059</xdr:colOff>
      <xdr:row>33</xdr:row>
      <xdr:rowOff>168728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1B063D-1E85-4C26-B732-E626B4E11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10887</xdr:colOff>
      <xdr:row>51</xdr:row>
      <xdr:rowOff>81645</xdr:rowOff>
    </xdr:from>
    <xdr:to>
      <xdr:col>19</xdr:col>
      <xdr:colOff>315687</xdr:colOff>
      <xdr:row>66</xdr:row>
      <xdr:rowOff>48988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D18AC9-3C23-4293-B4AE-DA2E048BB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374072</xdr:colOff>
      <xdr:row>1</xdr:row>
      <xdr:rowOff>90055</xdr:rowOff>
    </xdr:from>
    <xdr:to>
      <xdr:col>29</xdr:col>
      <xdr:colOff>69272</xdr:colOff>
      <xdr:row>16</xdr:row>
      <xdr:rowOff>131619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DF44DD0-490A-4493-9703-6042E09A0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289213</xdr:colOff>
      <xdr:row>36</xdr:row>
      <xdr:rowOff>180108</xdr:rowOff>
    </xdr:from>
    <xdr:to>
      <xdr:col>55</xdr:col>
      <xdr:colOff>594013</xdr:colOff>
      <xdr:row>52</xdr:row>
      <xdr:rowOff>31172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447699B-4365-4A70-82B3-AB516C8A4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216477</xdr:colOff>
      <xdr:row>55</xdr:row>
      <xdr:rowOff>173182</xdr:rowOff>
    </xdr:from>
    <xdr:to>
      <xdr:col>55</xdr:col>
      <xdr:colOff>521277</xdr:colOff>
      <xdr:row>71</xdr:row>
      <xdr:rowOff>34636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FF3EF2D-86D9-4483-B97B-9228E264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152399</xdr:colOff>
      <xdr:row>2</xdr:row>
      <xdr:rowOff>34637</xdr:rowOff>
    </xdr:from>
    <xdr:to>
      <xdr:col>36</xdr:col>
      <xdr:colOff>457199</xdr:colOff>
      <xdr:row>17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17EDF16-1933-4054-9176-4606D68F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69272</xdr:colOff>
      <xdr:row>19</xdr:row>
      <xdr:rowOff>90054</xdr:rowOff>
    </xdr:from>
    <xdr:to>
      <xdr:col>37</xdr:col>
      <xdr:colOff>374072</xdr:colOff>
      <xdr:row>34</xdr:row>
      <xdr:rowOff>131618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2DE3CAC-AEE0-40CA-B623-9CB0BCE6B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152400</xdr:colOff>
      <xdr:row>38</xdr:row>
      <xdr:rowOff>20782</xdr:rowOff>
    </xdr:from>
    <xdr:to>
      <xdr:col>37</xdr:col>
      <xdr:colOff>457200</xdr:colOff>
      <xdr:row>53</xdr:row>
      <xdr:rowOff>62345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04DC7CB-40E0-4627-98ED-70C0CE082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304800</xdr:colOff>
      <xdr:row>1</xdr:row>
      <xdr:rowOff>159327</xdr:rowOff>
    </xdr:from>
    <xdr:to>
      <xdr:col>45</xdr:col>
      <xdr:colOff>0</xdr:colOff>
      <xdr:row>17</xdr:row>
      <xdr:rowOff>20781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3205D6-8EE2-49C2-81A4-EB49189B1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568036</xdr:colOff>
      <xdr:row>19</xdr:row>
      <xdr:rowOff>117763</xdr:rowOff>
    </xdr:from>
    <xdr:to>
      <xdr:col>45</xdr:col>
      <xdr:colOff>263236</xdr:colOff>
      <xdr:row>34</xdr:row>
      <xdr:rowOff>159327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C63A945-A903-41B9-A3B2-03263C248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349704</xdr:colOff>
      <xdr:row>18</xdr:row>
      <xdr:rowOff>138793</xdr:rowOff>
    </xdr:from>
    <xdr:to>
      <xdr:col>29</xdr:col>
      <xdr:colOff>44904</xdr:colOff>
      <xdr:row>33</xdr:row>
      <xdr:rowOff>29936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737963-08AD-46A9-9AD2-C4F393904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568036</xdr:colOff>
      <xdr:row>34</xdr:row>
      <xdr:rowOff>20781</xdr:rowOff>
    </xdr:from>
    <xdr:to>
      <xdr:col>29</xdr:col>
      <xdr:colOff>263236</xdr:colOff>
      <xdr:row>49</xdr:row>
      <xdr:rowOff>62345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C1C694-B9F0-43DC-B64B-8089AAB0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581891</xdr:colOff>
      <xdr:row>54</xdr:row>
      <xdr:rowOff>90054</xdr:rowOff>
    </xdr:from>
    <xdr:to>
      <xdr:col>29</xdr:col>
      <xdr:colOff>277091</xdr:colOff>
      <xdr:row>69</xdr:row>
      <xdr:rowOff>131618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B7242B-349B-4FC4-BF8D-1AFCE4397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160019</xdr:colOff>
      <xdr:row>14</xdr:row>
      <xdr:rowOff>129540</xdr:rowOff>
    </xdr:from>
    <xdr:to>
      <xdr:col>23</xdr:col>
      <xdr:colOff>478972</xdr:colOff>
      <xdr:row>40</xdr:row>
      <xdr:rowOff>119743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8F6552-EEA9-45BF-92B5-3427F1E7A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170265</xdr:colOff>
      <xdr:row>17</xdr:row>
      <xdr:rowOff>133383</xdr:rowOff>
    </xdr:from>
    <xdr:to>
      <xdr:col>17</xdr:col>
      <xdr:colOff>596985</xdr:colOff>
      <xdr:row>33</xdr:row>
      <xdr:rowOff>95283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57B829-3876-4204-8A79-BE38B7288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179294</xdr:colOff>
      <xdr:row>10</xdr:row>
      <xdr:rowOff>71718</xdr:rowOff>
    </xdr:from>
    <xdr:to>
      <xdr:col>11</xdr:col>
      <xdr:colOff>173788</xdr:colOff>
      <xdr:row>25</xdr:row>
      <xdr:rowOff>113308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2930E3-10D1-4021-BFCB-BEEF46B2E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179294</xdr:colOff>
      <xdr:row>25</xdr:row>
      <xdr:rowOff>109403</xdr:rowOff>
    </xdr:from>
    <xdr:to>
      <xdr:col>11</xdr:col>
      <xdr:colOff>166553</xdr:colOff>
      <xdr:row>40</xdr:row>
      <xdr:rowOff>125506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09D487-A49E-4B5B-897D-21E781B7A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591670</xdr:colOff>
      <xdr:row>10</xdr:row>
      <xdr:rowOff>89647</xdr:rowOff>
    </xdr:from>
    <xdr:to>
      <xdr:col>24</xdr:col>
      <xdr:colOff>546847</xdr:colOff>
      <xdr:row>25</xdr:row>
      <xdr:rowOff>116541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DF21E84-5C3C-4DA2-A0D9-DA20FEDDE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594873</xdr:colOff>
      <xdr:row>25</xdr:row>
      <xdr:rowOff>100531</xdr:rowOff>
    </xdr:from>
    <xdr:to>
      <xdr:col>24</xdr:col>
      <xdr:colOff>537882</xdr:colOff>
      <xdr:row>40</xdr:row>
      <xdr:rowOff>107576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E7A8EAE-0300-4AAF-8CAA-EAD260F4B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152400</xdr:rowOff>
    </xdr:from>
    <xdr:to>
      <xdr:col>27</xdr:col>
      <xdr:colOff>133350</xdr:colOff>
      <xdr:row>66</xdr:row>
      <xdr:rowOff>133350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610A845-AFA1-4A2F-B45D-06EA26BBDF9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009650"/>
          <a:ext cx="14763750" cy="104394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114300</xdr:rowOff>
    </xdr:from>
    <xdr:to>
      <xdr:col>51</xdr:col>
      <xdr:colOff>590550</xdr:colOff>
      <xdr:row>66</xdr:row>
      <xdr:rowOff>38100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EB33AE6-4E8B-445C-8B31-BBCB121FACD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6350" y="971550"/>
          <a:ext cx="15163800" cy="1038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3"/>
  <sheetViews>
    <sheetView zoomScale="70" zoomScaleNormal="70" workbookViewId="0">
      <selection activeCell="O73" sqref="N73:O73"/>
    </sheetView>
  </sheetViews>
  <sheetFormatPr defaultRowHeight="14.4" x14ac:dyDescent="0.25"/>
  <cols>
    <col min="1" max="5" width="8.88671875" style="1"/>
    <col min="6" max="6" width="10" style="1" customWidth="1"/>
    <col min="7" max="7" width="15.5546875" style="1" customWidth="1"/>
    <col min="8" max="8" width="10.44140625" customWidth="1"/>
    <col min="9" max="9" width="10.77734375" customWidth="1"/>
    <col min="10" max="10" width="11.21875" customWidth="1"/>
  </cols>
  <sheetData>
    <row r="1" spans="1:22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10</v>
      </c>
      <c r="H1" s="1" t="s">
        <v>1</v>
      </c>
      <c r="I1" s="1" t="s">
        <v>8</v>
      </c>
      <c r="J1" s="1" t="s">
        <v>9</v>
      </c>
      <c r="K1" s="1" t="s">
        <v>20</v>
      </c>
      <c r="U1" t="s">
        <v>18</v>
      </c>
      <c r="V1" t="s">
        <v>19</v>
      </c>
    </row>
    <row r="2" spans="1:22" x14ac:dyDescent="0.25">
      <c r="A2" s="1">
        <v>593</v>
      </c>
      <c r="B2" s="1">
        <v>619</v>
      </c>
      <c r="C2" s="1">
        <v>763</v>
      </c>
      <c r="D2" s="1">
        <v>172684</v>
      </c>
      <c r="E2" s="1">
        <v>179030</v>
      </c>
      <c r="F2" s="1">
        <v>181779</v>
      </c>
      <c r="G2" s="1">
        <v>139000</v>
      </c>
      <c r="H2">
        <f>A2/D2</f>
        <v>3.4340182066665121E-3</v>
      </c>
      <c r="I2">
        <f>B2/E2</f>
        <v>3.4575210858515332E-3</v>
      </c>
      <c r="J2">
        <f>C2/F2</f>
        <v>4.1974045406785159E-3</v>
      </c>
      <c r="K2">
        <f>100*J2</f>
        <v>0.4197404540678516</v>
      </c>
      <c r="U2">
        <f>POWER(G2,1/2)</f>
        <v>372.82703764614496</v>
      </c>
      <c r="V2">
        <f>POWER(H2,1/2)</f>
        <v>5.8600496641807671E-2</v>
      </c>
    </row>
    <row r="3" spans="1:22" x14ac:dyDescent="0.25">
      <c r="A3" s="1">
        <v>539</v>
      </c>
      <c r="B3" s="1">
        <v>594</v>
      </c>
      <c r="C3" s="1">
        <v>773</v>
      </c>
      <c r="D3" s="1">
        <v>340435</v>
      </c>
      <c r="E3" s="1">
        <v>344062</v>
      </c>
      <c r="F3" s="1">
        <v>355955</v>
      </c>
      <c r="G3" s="1">
        <v>220000</v>
      </c>
      <c r="H3">
        <f t="shared" ref="H3:H66" si="0">A3/D3</f>
        <v>1.5832684653458075E-3</v>
      </c>
      <c r="I3">
        <f t="shared" ref="I3:I66" si="1">B3/E3</f>
        <v>1.72643302660567E-3</v>
      </c>
      <c r="J3">
        <f t="shared" ref="J3:J66" si="2">C3/F3</f>
        <v>2.1716228174909749E-3</v>
      </c>
      <c r="K3">
        <f t="shared" ref="K3:K66" si="3">100*J3</f>
        <v>0.21716228174909749</v>
      </c>
      <c r="U3">
        <f t="shared" ref="U3:U66" si="4">POWER(G3,1/2)</f>
        <v>469.04157598234298</v>
      </c>
      <c r="V3">
        <f t="shared" ref="V3:V66" si="5">POWER(H3,1/2)</f>
        <v>3.9790306173059384E-2</v>
      </c>
    </row>
    <row r="4" spans="1:22" x14ac:dyDescent="0.25">
      <c r="A4" s="1">
        <v>360</v>
      </c>
      <c r="B4" s="1">
        <v>451</v>
      </c>
      <c r="C4" s="1">
        <v>527</v>
      </c>
      <c r="D4" s="1">
        <v>226755</v>
      </c>
      <c r="E4" s="1">
        <v>244010</v>
      </c>
      <c r="F4" s="1">
        <v>257883</v>
      </c>
      <c r="G4" s="1">
        <v>160000</v>
      </c>
      <c r="H4">
        <f t="shared" si="0"/>
        <v>1.5876165905933718E-3</v>
      </c>
      <c r="I4">
        <f t="shared" si="1"/>
        <v>1.8482849063562968E-3</v>
      </c>
      <c r="J4">
        <f t="shared" si="2"/>
        <v>2.0435623906965563E-3</v>
      </c>
      <c r="K4">
        <f t="shared" si="3"/>
        <v>0.20435623906965564</v>
      </c>
      <c r="U4">
        <f t="shared" si="4"/>
        <v>400</v>
      </c>
      <c r="V4">
        <f t="shared" si="5"/>
        <v>3.9844906708303027E-2</v>
      </c>
    </row>
    <row r="5" spans="1:22" x14ac:dyDescent="0.25">
      <c r="A5" s="1">
        <v>456</v>
      </c>
      <c r="B5" s="1">
        <v>421</v>
      </c>
      <c r="C5" s="1">
        <v>494</v>
      </c>
      <c r="D5" s="1">
        <v>178625</v>
      </c>
      <c r="E5" s="1">
        <v>172975</v>
      </c>
      <c r="F5" s="1">
        <v>189334</v>
      </c>
      <c r="G5" s="1">
        <v>161000</v>
      </c>
      <c r="H5">
        <f t="shared" si="0"/>
        <v>2.5528341497550733E-3</v>
      </c>
      <c r="I5">
        <f t="shared" si="1"/>
        <v>2.433877727995375E-3</v>
      </c>
      <c r="J5">
        <f t="shared" si="2"/>
        <v>2.6091457424445687E-3</v>
      </c>
      <c r="K5">
        <f t="shared" si="3"/>
        <v>0.26091457424445685</v>
      </c>
      <c r="U5">
        <f t="shared" si="4"/>
        <v>401.24805295477756</v>
      </c>
      <c r="V5">
        <f t="shared" si="5"/>
        <v>5.0525579162985092E-2</v>
      </c>
    </row>
    <row r="6" spans="1:22" x14ac:dyDescent="0.25">
      <c r="A6" s="1">
        <v>311</v>
      </c>
      <c r="B6" s="1">
        <v>327</v>
      </c>
      <c r="C6" s="1">
        <v>367</v>
      </c>
      <c r="D6" s="1">
        <v>158185</v>
      </c>
      <c r="E6" s="1">
        <v>164807</v>
      </c>
      <c r="F6" s="1">
        <v>170463</v>
      </c>
      <c r="G6" s="1">
        <v>130000</v>
      </c>
      <c r="H6">
        <f t="shared" si="0"/>
        <v>1.9660524069918133E-3</v>
      </c>
      <c r="I6">
        <f t="shared" si="1"/>
        <v>1.984139023221101E-3</v>
      </c>
      <c r="J6">
        <f t="shared" si="2"/>
        <v>2.1529598798566258E-3</v>
      </c>
      <c r="K6">
        <f t="shared" si="3"/>
        <v>0.21529598798566257</v>
      </c>
      <c r="U6">
        <f t="shared" si="4"/>
        <v>360.55512754639892</v>
      </c>
      <c r="V6">
        <f t="shared" si="5"/>
        <v>4.4340189523634346E-2</v>
      </c>
    </row>
    <row r="7" spans="1:22" x14ac:dyDescent="0.25">
      <c r="A7" s="1">
        <v>519</v>
      </c>
      <c r="B7" s="1">
        <v>601</v>
      </c>
      <c r="C7" s="1">
        <v>707</v>
      </c>
      <c r="D7" s="1">
        <v>226554</v>
      </c>
      <c r="E7" s="1">
        <v>242730</v>
      </c>
      <c r="F7" s="1">
        <v>245880</v>
      </c>
      <c r="G7" s="2">
        <v>199000</v>
      </c>
      <c r="H7">
        <f t="shared" si="0"/>
        <v>2.2908445668582324E-3</v>
      </c>
      <c r="I7">
        <f t="shared" si="1"/>
        <v>2.4760021422980268E-3</v>
      </c>
      <c r="J7">
        <f t="shared" si="2"/>
        <v>2.8753863673336589E-3</v>
      </c>
      <c r="K7">
        <f t="shared" si="3"/>
        <v>0.28753863673336588</v>
      </c>
      <c r="U7">
        <f t="shared" si="4"/>
        <v>446.09416046390925</v>
      </c>
      <c r="V7">
        <f t="shared" si="5"/>
        <v>4.7862768065148852E-2</v>
      </c>
    </row>
    <row r="8" spans="1:22" x14ac:dyDescent="0.25">
      <c r="A8" s="1">
        <v>3207</v>
      </c>
      <c r="B8" s="1">
        <v>3621</v>
      </c>
      <c r="C8" s="1">
        <v>3927</v>
      </c>
      <c r="D8" s="1">
        <v>1026238</v>
      </c>
      <c r="E8" s="1">
        <v>1083189</v>
      </c>
      <c r="F8" s="1">
        <v>1086463</v>
      </c>
      <c r="G8" s="2">
        <v>831000</v>
      </c>
      <c r="H8">
        <f t="shared" si="0"/>
        <v>3.1250060902051962E-3</v>
      </c>
      <c r="I8">
        <f t="shared" si="1"/>
        <v>3.3429069165214933E-3</v>
      </c>
      <c r="J8">
        <f t="shared" si="2"/>
        <v>3.6144811190072742E-3</v>
      </c>
      <c r="K8">
        <f t="shared" si="3"/>
        <v>0.3614481119007274</v>
      </c>
      <c r="U8">
        <f t="shared" si="4"/>
        <v>911.5920140062658</v>
      </c>
      <c r="V8">
        <f t="shared" si="5"/>
        <v>5.5901753909919465E-2</v>
      </c>
    </row>
    <row r="9" spans="1:22" x14ac:dyDescent="0.25">
      <c r="A9" s="1">
        <v>831</v>
      </c>
      <c r="B9" s="1">
        <v>818</v>
      </c>
      <c r="C9" s="1">
        <v>962</v>
      </c>
      <c r="D9" s="1">
        <v>140363</v>
      </c>
      <c r="E9" s="1">
        <v>134228</v>
      </c>
      <c r="F9" s="1">
        <v>142219</v>
      </c>
      <c r="G9" s="1">
        <v>91000</v>
      </c>
      <c r="H9">
        <f t="shared" si="0"/>
        <v>5.9203636285915804E-3</v>
      </c>
      <c r="I9">
        <f t="shared" si="1"/>
        <v>6.0941085317519446E-3</v>
      </c>
      <c r="J9">
        <f t="shared" si="2"/>
        <v>6.7642157517631262E-3</v>
      </c>
      <c r="K9">
        <f t="shared" si="3"/>
        <v>0.67642157517631263</v>
      </c>
      <c r="U9">
        <f t="shared" si="4"/>
        <v>301.66206257996714</v>
      </c>
      <c r="V9">
        <f t="shared" si="5"/>
        <v>7.6943899229188928E-2</v>
      </c>
    </row>
    <row r="10" spans="1:22" x14ac:dyDescent="0.25">
      <c r="A10" s="1">
        <v>583</v>
      </c>
      <c r="B10" s="1">
        <v>588</v>
      </c>
      <c r="C10" s="1">
        <v>623</v>
      </c>
      <c r="D10" s="1">
        <v>141571</v>
      </c>
      <c r="E10" s="1">
        <v>143438</v>
      </c>
      <c r="F10" s="1">
        <v>147545</v>
      </c>
      <c r="G10" s="1">
        <v>99000</v>
      </c>
      <c r="H10">
        <f t="shared" si="0"/>
        <v>4.1180750294905026E-3</v>
      </c>
      <c r="I10">
        <f t="shared" si="1"/>
        <v>4.0993321156178979E-3</v>
      </c>
      <c r="J10">
        <f t="shared" si="2"/>
        <v>4.2224406113389136E-3</v>
      </c>
      <c r="K10">
        <f t="shared" si="3"/>
        <v>0.42224406113389135</v>
      </c>
      <c r="U10">
        <f t="shared" si="4"/>
        <v>314.64265445104547</v>
      </c>
      <c r="V10">
        <f t="shared" si="5"/>
        <v>6.4172229425901228E-2</v>
      </c>
    </row>
    <row r="11" spans="1:22" x14ac:dyDescent="0.25">
      <c r="A11" s="1">
        <v>505</v>
      </c>
      <c r="B11" s="1">
        <v>587</v>
      </c>
      <c r="C11" s="1">
        <v>686</v>
      </c>
      <c r="D11" s="1">
        <v>265521</v>
      </c>
      <c r="E11" s="1">
        <v>280005</v>
      </c>
      <c r="F11" s="1">
        <v>285250</v>
      </c>
      <c r="G11" s="1">
        <v>201000</v>
      </c>
      <c r="H11">
        <f t="shared" si="0"/>
        <v>1.901921128648958E-3</v>
      </c>
      <c r="I11">
        <f t="shared" si="1"/>
        <v>2.0963911358725736E-3</v>
      </c>
      <c r="J11">
        <f t="shared" si="2"/>
        <v>2.4049079754601228E-3</v>
      </c>
      <c r="K11">
        <f t="shared" si="3"/>
        <v>0.24049079754601227</v>
      </c>
      <c r="U11">
        <f t="shared" si="4"/>
        <v>448.3302354291979</v>
      </c>
      <c r="V11">
        <f t="shared" si="5"/>
        <v>4.361102072468561E-2</v>
      </c>
    </row>
    <row r="12" spans="1:22" x14ac:dyDescent="0.25">
      <c r="A12" s="1">
        <v>864</v>
      </c>
      <c r="B12" s="1">
        <v>918</v>
      </c>
      <c r="C12" s="1">
        <v>998</v>
      </c>
      <c r="D12" s="1">
        <v>165737</v>
      </c>
      <c r="E12" s="1">
        <v>179819</v>
      </c>
      <c r="F12" s="1">
        <v>190307</v>
      </c>
      <c r="G12" s="1">
        <v>130000</v>
      </c>
      <c r="H12">
        <f t="shared" si="0"/>
        <v>5.2130785521639703E-3</v>
      </c>
      <c r="I12">
        <f t="shared" si="1"/>
        <v>5.1051334953480998E-3</v>
      </c>
      <c r="J12">
        <f t="shared" si="2"/>
        <v>5.2441581234531571E-3</v>
      </c>
      <c r="K12">
        <f t="shared" si="3"/>
        <v>0.52441581234531576</v>
      </c>
      <c r="U12">
        <f t="shared" si="4"/>
        <v>360.55512754639892</v>
      </c>
      <c r="V12">
        <f t="shared" si="5"/>
        <v>7.2201652004396474E-2</v>
      </c>
    </row>
    <row r="13" spans="1:22" x14ac:dyDescent="0.25">
      <c r="A13" s="1">
        <v>185</v>
      </c>
      <c r="B13" s="1">
        <v>206</v>
      </c>
      <c r="C13" s="1">
        <v>254</v>
      </c>
      <c r="D13" s="1">
        <v>114787</v>
      </c>
      <c r="E13" s="1">
        <v>115658</v>
      </c>
      <c r="F13" s="1">
        <v>117708</v>
      </c>
      <c r="G13" s="1">
        <v>90000</v>
      </c>
      <c r="H13">
        <f t="shared" si="0"/>
        <v>1.611680765243451E-3</v>
      </c>
      <c r="I13">
        <f t="shared" si="1"/>
        <v>1.7811132822632243E-3</v>
      </c>
      <c r="J13">
        <f t="shared" si="2"/>
        <v>2.1578822170115878E-3</v>
      </c>
      <c r="K13">
        <f t="shared" si="3"/>
        <v>0.21578822170115877</v>
      </c>
      <c r="U13">
        <f t="shared" si="4"/>
        <v>300</v>
      </c>
      <c r="V13">
        <f t="shared" si="5"/>
        <v>4.0145744048945602E-2</v>
      </c>
    </row>
    <row r="14" spans="1:22" x14ac:dyDescent="0.25">
      <c r="A14" s="1">
        <v>2428</v>
      </c>
      <c r="B14" s="1">
        <v>2542</v>
      </c>
      <c r="C14" s="1">
        <v>2688</v>
      </c>
      <c r="D14" s="1">
        <v>504863</v>
      </c>
      <c r="E14" s="1">
        <v>504141</v>
      </c>
      <c r="F14" s="1">
        <v>510879</v>
      </c>
      <c r="G14" s="1">
        <v>449000</v>
      </c>
      <c r="H14">
        <f t="shared" si="0"/>
        <v>4.8092254730491245E-3</v>
      </c>
      <c r="I14">
        <f t="shared" si="1"/>
        <v>5.0422401669374239E-3</v>
      </c>
      <c r="J14">
        <f t="shared" si="2"/>
        <v>5.2615198510801969E-3</v>
      </c>
      <c r="K14">
        <f t="shared" si="3"/>
        <v>0.52615198510801964</v>
      </c>
      <c r="U14">
        <f t="shared" si="4"/>
        <v>670.07462271003817</v>
      </c>
      <c r="V14">
        <f t="shared" si="5"/>
        <v>6.9348579459489468E-2</v>
      </c>
    </row>
    <row r="15" spans="1:22" x14ac:dyDescent="0.25">
      <c r="A15" s="1">
        <v>933</v>
      </c>
      <c r="B15" s="1">
        <v>1074</v>
      </c>
      <c r="C15" s="1">
        <v>1209</v>
      </c>
      <c r="D15" s="1">
        <v>256258</v>
      </c>
      <c r="E15" s="1">
        <v>274867</v>
      </c>
      <c r="F15" s="1">
        <v>294183</v>
      </c>
      <c r="G15" s="1">
        <v>239000</v>
      </c>
      <c r="H15">
        <f t="shared" si="0"/>
        <v>3.6408619438222417E-3</v>
      </c>
      <c r="I15">
        <f t="shared" si="1"/>
        <v>3.9073442792332295E-3</v>
      </c>
      <c r="J15">
        <f t="shared" si="2"/>
        <v>4.10968682758691E-3</v>
      </c>
      <c r="K15">
        <f t="shared" si="3"/>
        <v>0.41096868275869103</v>
      </c>
      <c r="U15">
        <f t="shared" si="4"/>
        <v>488.87626246321264</v>
      </c>
      <c r="V15">
        <f t="shared" si="5"/>
        <v>6.0339555383034121E-2</v>
      </c>
    </row>
    <row r="16" spans="1:22" x14ac:dyDescent="0.25">
      <c r="A16" s="1">
        <v>592</v>
      </c>
      <c r="B16" s="1">
        <v>571</v>
      </c>
      <c r="C16" s="1">
        <v>609</v>
      </c>
      <c r="D16" s="1">
        <v>255553</v>
      </c>
      <c r="E16" s="1">
        <v>251843</v>
      </c>
      <c r="F16" s="1">
        <v>261359</v>
      </c>
      <c r="G16" s="1">
        <v>230000</v>
      </c>
      <c r="H16">
        <f t="shared" si="0"/>
        <v>2.3165449045794806E-3</v>
      </c>
      <c r="I16">
        <f t="shared" si="1"/>
        <v>2.2672855707722667E-3</v>
      </c>
      <c r="J16">
        <f t="shared" si="2"/>
        <v>2.3301282909714226E-3</v>
      </c>
      <c r="K16">
        <f t="shared" si="3"/>
        <v>0.23301282909714227</v>
      </c>
      <c r="U16">
        <f t="shared" si="4"/>
        <v>479.58315233127195</v>
      </c>
      <c r="V16">
        <f t="shared" si="5"/>
        <v>4.8130498694481452E-2</v>
      </c>
    </row>
    <row r="17" spans="1:22" x14ac:dyDescent="0.25">
      <c r="A17" s="1">
        <v>1944</v>
      </c>
      <c r="B17" s="1">
        <v>2008</v>
      </c>
      <c r="C17" s="1">
        <v>2173</v>
      </c>
      <c r="D17" s="1">
        <v>429043</v>
      </c>
      <c r="E17" s="1">
        <v>432895</v>
      </c>
      <c r="F17" s="1">
        <v>448375</v>
      </c>
      <c r="G17" s="1">
        <v>370000</v>
      </c>
      <c r="H17">
        <f t="shared" si="0"/>
        <v>4.5310143738506396E-3</v>
      </c>
      <c r="I17">
        <f t="shared" si="1"/>
        <v>4.6385382136545812E-3</v>
      </c>
      <c r="J17">
        <f t="shared" si="2"/>
        <v>4.8463897407304158E-3</v>
      </c>
      <c r="K17">
        <f t="shared" si="3"/>
        <v>0.48463897407304157</v>
      </c>
      <c r="U17">
        <f t="shared" si="4"/>
        <v>608.27625302982199</v>
      </c>
      <c r="V17">
        <f t="shared" si="5"/>
        <v>6.7312809879328611E-2</v>
      </c>
    </row>
    <row r="18" spans="1:22" x14ac:dyDescent="0.25">
      <c r="A18" s="1">
        <v>611</v>
      </c>
      <c r="B18" s="1">
        <v>737</v>
      </c>
      <c r="C18" s="1">
        <v>935</v>
      </c>
      <c r="D18" s="1">
        <v>310127</v>
      </c>
      <c r="E18" s="1">
        <v>321687</v>
      </c>
      <c r="F18" s="1">
        <v>336824</v>
      </c>
      <c r="G18" s="1">
        <v>290000</v>
      </c>
      <c r="H18">
        <f t="shared" si="0"/>
        <v>1.9701606116204005E-3</v>
      </c>
      <c r="I18">
        <f t="shared" si="1"/>
        <v>2.2910468871915868E-3</v>
      </c>
      <c r="J18">
        <f t="shared" si="2"/>
        <v>2.7759304562620241E-3</v>
      </c>
      <c r="K18">
        <f t="shared" si="3"/>
        <v>0.27759304562620241</v>
      </c>
      <c r="U18">
        <f t="shared" si="4"/>
        <v>538.51648071345039</v>
      </c>
      <c r="V18">
        <f t="shared" si="5"/>
        <v>4.4386491319098435E-2</v>
      </c>
    </row>
    <row r="19" spans="1:22" x14ac:dyDescent="0.25">
      <c r="A19" s="1">
        <v>1039</v>
      </c>
      <c r="B19" s="1">
        <v>1090</v>
      </c>
      <c r="C19" s="1">
        <v>1299</v>
      </c>
      <c r="D19" s="1">
        <v>494894</v>
      </c>
      <c r="E19" s="1">
        <v>513160</v>
      </c>
      <c r="F19" s="1">
        <v>545451</v>
      </c>
      <c r="G19" s="1">
        <v>349000</v>
      </c>
      <c r="H19">
        <f t="shared" si="0"/>
        <v>2.0994394759281786E-3</v>
      </c>
      <c r="I19">
        <f t="shared" si="1"/>
        <v>2.1240938498713851E-3</v>
      </c>
      <c r="J19">
        <f t="shared" si="2"/>
        <v>2.3815154798506192E-3</v>
      </c>
      <c r="K19">
        <f t="shared" si="3"/>
        <v>0.23815154798506191</v>
      </c>
      <c r="U19">
        <f t="shared" si="4"/>
        <v>590.76221950967715</v>
      </c>
      <c r="V19">
        <f t="shared" si="5"/>
        <v>4.5819640722382128E-2</v>
      </c>
    </row>
    <row r="20" spans="1:22" x14ac:dyDescent="0.25">
      <c r="A20" s="1">
        <v>473</v>
      </c>
      <c r="B20" s="1">
        <v>486</v>
      </c>
      <c r="C20" s="1">
        <v>582</v>
      </c>
      <c r="D20" s="1">
        <v>182854</v>
      </c>
      <c r="E20" s="1">
        <v>192772</v>
      </c>
      <c r="F20" s="1">
        <v>194161</v>
      </c>
      <c r="G20" s="1">
        <v>141000</v>
      </c>
      <c r="H20">
        <f t="shared" si="0"/>
        <v>2.5867632099926719E-3</v>
      </c>
      <c r="I20">
        <f t="shared" si="1"/>
        <v>2.5211130247131328E-3</v>
      </c>
      <c r="J20">
        <f t="shared" si="2"/>
        <v>2.9975123737516801E-3</v>
      </c>
      <c r="K20">
        <f t="shared" si="3"/>
        <v>0.29975123737516801</v>
      </c>
      <c r="U20">
        <f t="shared" si="4"/>
        <v>375.49966711037177</v>
      </c>
      <c r="V20">
        <f t="shared" si="5"/>
        <v>5.0860232107145083E-2</v>
      </c>
    </row>
    <row r="21" spans="1:22" x14ac:dyDescent="0.25">
      <c r="A21" s="1">
        <v>663</v>
      </c>
      <c r="B21" s="1">
        <v>680</v>
      </c>
      <c r="C21" s="1">
        <v>775</v>
      </c>
      <c r="D21" s="1">
        <v>201482</v>
      </c>
      <c r="E21" s="1">
        <v>208202</v>
      </c>
      <c r="F21" s="1">
        <v>215250</v>
      </c>
      <c r="G21" s="1">
        <v>149000</v>
      </c>
      <c r="H21">
        <f t="shared" si="0"/>
        <v>3.2906165315015733E-3</v>
      </c>
      <c r="I21">
        <f t="shared" si="1"/>
        <v>3.266058923545403E-3</v>
      </c>
      <c r="J21">
        <f t="shared" si="2"/>
        <v>3.6004645760743322E-3</v>
      </c>
      <c r="K21">
        <f t="shared" si="3"/>
        <v>0.3600464576074332</v>
      </c>
      <c r="U21">
        <f t="shared" si="4"/>
        <v>386.00518131237567</v>
      </c>
      <c r="V21">
        <f t="shared" si="5"/>
        <v>5.736389571412992E-2</v>
      </c>
    </row>
    <row r="22" spans="1:22" x14ac:dyDescent="0.25">
      <c r="A22" s="1">
        <v>1553</v>
      </c>
      <c r="B22" s="1">
        <v>1469</v>
      </c>
      <c r="C22" s="1">
        <v>1714</v>
      </c>
      <c r="D22" s="1">
        <v>604748</v>
      </c>
      <c r="E22" s="1">
        <v>595586</v>
      </c>
      <c r="F22" s="1">
        <v>665961</v>
      </c>
      <c r="G22" s="1">
        <v>551000</v>
      </c>
      <c r="H22">
        <f t="shared" si="0"/>
        <v>2.5680117999563453E-3</v>
      </c>
      <c r="I22">
        <f t="shared" si="1"/>
        <v>2.4664783927090296E-3</v>
      </c>
      <c r="J22">
        <f t="shared" si="2"/>
        <v>2.5737242871579566E-3</v>
      </c>
      <c r="K22">
        <f t="shared" si="3"/>
        <v>0.25737242871579569</v>
      </c>
      <c r="U22">
        <f t="shared" si="4"/>
        <v>742.29374239582535</v>
      </c>
      <c r="V22">
        <f t="shared" si="5"/>
        <v>5.0675554263928335E-2</v>
      </c>
    </row>
    <row r="23" spans="1:22" x14ac:dyDescent="0.25">
      <c r="A23" s="1">
        <v>339</v>
      </c>
      <c r="B23" s="1">
        <v>330</v>
      </c>
      <c r="C23" s="1">
        <v>371</v>
      </c>
      <c r="D23" s="1">
        <v>228064</v>
      </c>
      <c r="E23" s="1">
        <v>210856</v>
      </c>
      <c r="F23" s="1">
        <v>210127</v>
      </c>
      <c r="G23" s="1">
        <v>180000</v>
      </c>
      <c r="H23">
        <f t="shared" si="0"/>
        <v>1.4864248631962958E-3</v>
      </c>
      <c r="I23">
        <f t="shared" si="1"/>
        <v>1.5650491330576318E-3</v>
      </c>
      <c r="J23">
        <f t="shared" si="2"/>
        <v>1.7655988997130306E-3</v>
      </c>
      <c r="K23">
        <f t="shared" si="3"/>
        <v>0.17655988997130306</v>
      </c>
      <c r="U23">
        <f t="shared" si="4"/>
        <v>424.26406871192853</v>
      </c>
      <c r="V23">
        <f t="shared" si="5"/>
        <v>3.8554180878295104E-2</v>
      </c>
    </row>
    <row r="24" spans="1:22" x14ac:dyDescent="0.25">
      <c r="A24" s="1">
        <v>507</v>
      </c>
      <c r="B24" s="1">
        <v>604</v>
      </c>
      <c r="C24" s="1">
        <v>649</v>
      </c>
      <c r="D24" s="1">
        <v>253539</v>
      </c>
      <c r="E24" s="1">
        <v>275758</v>
      </c>
      <c r="F24" s="1">
        <v>289823</v>
      </c>
      <c r="G24" s="1">
        <v>180000</v>
      </c>
      <c r="H24">
        <f t="shared" si="0"/>
        <v>1.9996923550223041E-3</v>
      </c>
      <c r="I24">
        <f t="shared" si="1"/>
        <v>2.1903263005969001E-3</v>
      </c>
      <c r="J24">
        <f t="shared" si="2"/>
        <v>2.2392977782991689E-3</v>
      </c>
      <c r="K24">
        <f t="shared" si="3"/>
        <v>0.22392977782991688</v>
      </c>
      <c r="U24">
        <f t="shared" si="4"/>
        <v>424.26406871192853</v>
      </c>
      <c r="V24">
        <f t="shared" si="5"/>
        <v>4.4717919842299288E-2</v>
      </c>
    </row>
    <row r="25" spans="1:22" x14ac:dyDescent="0.25">
      <c r="A25" s="1">
        <v>1308</v>
      </c>
      <c r="B25" s="1">
        <v>1469</v>
      </c>
      <c r="C25" s="1">
        <v>1622</v>
      </c>
      <c r="D25" s="1">
        <v>364701</v>
      </c>
      <c r="E25" s="1">
        <v>392367</v>
      </c>
      <c r="F25" s="1">
        <v>397334</v>
      </c>
      <c r="G25" s="1">
        <v>299000</v>
      </c>
      <c r="H25">
        <f t="shared" si="0"/>
        <v>3.5864996257207959E-3</v>
      </c>
      <c r="I25">
        <f t="shared" si="1"/>
        <v>3.7439438077106384E-3</v>
      </c>
      <c r="J25">
        <f t="shared" si="2"/>
        <v>4.0822079157585307E-3</v>
      </c>
      <c r="K25">
        <f t="shared" si="3"/>
        <v>0.40822079157585306</v>
      </c>
      <c r="U25">
        <f t="shared" si="4"/>
        <v>546.80892457969264</v>
      </c>
      <c r="V25">
        <f t="shared" si="5"/>
        <v>5.9887391208173324E-2</v>
      </c>
    </row>
    <row r="26" spans="1:22" x14ac:dyDescent="0.25">
      <c r="A26" s="1">
        <v>1191</v>
      </c>
      <c r="B26" s="1">
        <v>1222</v>
      </c>
      <c r="C26" s="1">
        <v>1486</v>
      </c>
      <c r="D26" s="1">
        <v>328251</v>
      </c>
      <c r="E26" s="1">
        <v>324078</v>
      </c>
      <c r="F26" s="1">
        <v>354454</v>
      </c>
      <c r="G26" s="1">
        <v>281000</v>
      </c>
      <c r="H26">
        <f t="shared" si="0"/>
        <v>3.6283210104462744E-3</v>
      </c>
      <c r="I26">
        <f t="shared" si="1"/>
        <v>3.7706971778399029E-3</v>
      </c>
      <c r="J26">
        <f t="shared" si="2"/>
        <v>4.1923634660632975E-3</v>
      </c>
      <c r="K26">
        <f t="shared" si="3"/>
        <v>0.41923634660632975</v>
      </c>
      <c r="U26">
        <f t="shared" si="4"/>
        <v>530.09433122794292</v>
      </c>
      <c r="V26">
        <f t="shared" si="5"/>
        <v>6.0235546070790083E-2</v>
      </c>
    </row>
    <row r="27" spans="1:22" x14ac:dyDescent="0.25">
      <c r="A27" s="1">
        <v>16</v>
      </c>
      <c r="B27" s="1">
        <v>14</v>
      </c>
      <c r="C27" s="1">
        <v>12</v>
      </c>
      <c r="D27" s="1">
        <v>11378</v>
      </c>
      <c r="E27" s="1">
        <v>9838</v>
      </c>
      <c r="F27" s="1">
        <v>8107</v>
      </c>
      <c r="G27" s="1">
        <v>50000</v>
      </c>
      <c r="H27">
        <f t="shared" si="0"/>
        <v>1.4062225347161188E-3</v>
      </c>
      <c r="I27">
        <f t="shared" si="1"/>
        <v>1.4230534661516568E-3</v>
      </c>
      <c r="J27">
        <f t="shared" si="2"/>
        <v>1.4802022943135563E-3</v>
      </c>
      <c r="K27">
        <f t="shared" si="3"/>
        <v>0.14802022943135562</v>
      </c>
      <c r="U27">
        <f t="shared" si="4"/>
        <v>223.60679774997897</v>
      </c>
      <c r="V27">
        <f t="shared" si="5"/>
        <v>3.7499633794426827E-2</v>
      </c>
    </row>
    <row r="28" spans="1:22" x14ac:dyDescent="0.25">
      <c r="A28" s="1">
        <v>3002</v>
      </c>
      <c r="B28" s="1">
        <v>3299</v>
      </c>
      <c r="C28" s="1">
        <v>3557</v>
      </c>
      <c r="D28" s="1">
        <v>532854</v>
      </c>
      <c r="E28" s="1">
        <v>571165</v>
      </c>
      <c r="F28" s="1">
        <v>598530</v>
      </c>
      <c r="G28" s="1">
        <v>411000</v>
      </c>
      <c r="H28">
        <f t="shared" si="0"/>
        <v>5.6338133897840684E-3</v>
      </c>
      <c r="I28">
        <f t="shared" si="1"/>
        <v>5.7759141403972581E-3</v>
      </c>
      <c r="J28">
        <f t="shared" si="2"/>
        <v>5.9428934222177671E-3</v>
      </c>
      <c r="K28">
        <f t="shared" si="3"/>
        <v>0.59428934222177676</v>
      </c>
      <c r="U28">
        <f t="shared" si="4"/>
        <v>641.09281699298424</v>
      </c>
      <c r="V28">
        <f t="shared" si="5"/>
        <v>7.5058732934842887E-2</v>
      </c>
    </row>
    <row r="29" spans="1:22" x14ac:dyDescent="0.25">
      <c r="A29" s="1">
        <v>1565</v>
      </c>
      <c r="B29" s="1">
        <v>1806</v>
      </c>
      <c r="C29" s="1">
        <v>1740</v>
      </c>
      <c r="D29" s="1">
        <v>312644</v>
      </c>
      <c r="E29" s="1">
        <v>331913</v>
      </c>
      <c r="F29" s="1">
        <v>320263</v>
      </c>
      <c r="G29" s="1">
        <v>240000</v>
      </c>
      <c r="H29">
        <f t="shared" si="0"/>
        <v>5.0056933764921121E-3</v>
      </c>
      <c r="I29">
        <f t="shared" si="1"/>
        <v>5.4411848888112242E-3</v>
      </c>
      <c r="J29">
        <f t="shared" si="2"/>
        <v>5.4330347245857315E-3</v>
      </c>
      <c r="K29">
        <f t="shared" si="3"/>
        <v>0.54330347245857313</v>
      </c>
      <c r="U29">
        <f t="shared" si="4"/>
        <v>489.89794855663564</v>
      </c>
      <c r="V29">
        <f t="shared" si="5"/>
        <v>7.0750924916160016E-2</v>
      </c>
    </row>
    <row r="30" spans="1:22" x14ac:dyDescent="0.25">
      <c r="A30" s="1">
        <v>685</v>
      </c>
      <c r="B30" s="1">
        <v>782</v>
      </c>
      <c r="C30" s="1">
        <v>1005</v>
      </c>
      <c r="D30" s="1">
        <v>343556</v>
      </c>
      <c r="E30" s="1">
        <v>354141</v>
      </c>
      <c r="F30" s="1">
        <v>374614</v>
      </c>
      <c r="G30" s="1">
        <v>230000</v>
      </c>
      <c r="H30">
        <f t="shared" si="0"/>
        <v>1.9938525305918105E-3</v>
      </c>
      <c r="I30">
        <f t="shared" si="1"/>
        <v>2.2081600266560496E-3</v>
      </c>
      <c r="J30">
        <f t="shared" si="2"/>
        <v>2.6827614557918284E-3</v>
      </c>
      <c r="K30">
        <f t="shared" si="3"/>
        <v>0.26827614557918283</v>
      </c>
      <c r="U30">
        <f t="shared" si="4"/>
        <v>479.58315233127195</v>
      </c>
      <c r="V30">
        <f t="shared" si="5"/>
        <v>4.4652575856178899E-2</v>
      </c>
    </row>
    <row r="31" spans="1:22" x14ac:dyDescent="0.25">
      <c r="A31" s="1">
        <v>1240</v>
      </c>
      <c r="B31" s="1">
        <v>1325</v>
      </c>
      <c r="C31" s="1">
        <v>1472</v>
      </c>
      <c r="D31" s="1">
        <v>499325</v>
      </c>
      <c r="E31" s="1">
        <v>517343</v>
      </c>
      <c r="F31" s="1">
        <v>540101</v>
      </c>
      <c r="G31" s="1">
        <v>340000</v>
      </c>
      <c r="H31">
        <f t="shared" si="0"/>
        <v>2.4833525259099786E-3</v>
      </c>
      <c r="I31">
        <f t="shared" si="1"/>
        <v>2.5611634834142921E-3</v>
      </c>
      <c r="J31">
        <f t="shared" si="2"/>
        <v>2.7254161721603923E-3</v>
      </c>
      <c r="K31">
        <f t="shared" si="3"/>
        <v>0.27254161721603926</v>
      </c>
      <c r="U31">
        <f t="shared" si="4"/>
        <v>583.09518948453001</v>
      </c>
      <c r="V31">
        <f t="shared" si="5"/>
        <v>4.9833247194117088E-2</v>
      </c>
    </row>
    <row r="32" spans="1:22" x14ac:dyDescent="0.25">
      <c r="A32" s="1">
        <v>145</v>
      </c>
      <c r="B32" s="1">
        <v>167</v>
      </c>
      <c r="C32" s="1">
        <v>171</v>
      </c>
      <c r="D32" s="1">
        <v>100791</v>
      </c>
      <c r="E32" s="1">
        <v>109293</v>
      </c>
      <c r="F32" s="1">
        <v>111852</v>
      </c>
      <c r="G32" s="1">
        <v>79000</v>
      </c>
      <c r="H32">
        <f t="shared" si="0"/>
        <v>1.4386205117520414E-3</v>
      </c>
      <c r="I32">
        <f t="shared" si="1"/>
        <v>1.5280027083161777E-3</v>
      </c>
      <c r="J32">
        <f t="shared" si="2"/>
        <v>1.5288059221113615E-3</v>
      </c>
      <c r="K32">
        <f t="shared" si="3"/>
        <v>0.15288059221113615</v>
      </c>
      <c r="U32">
        <f t="shared" si="4"/>
        <v>281.06938645110392</v>
      </c>
      <c r="V32">
        <f t="shared" si="5"/>
        <v>3.7929151213176936E-2</v>
      </c>
    </row>
    <row r="33" spans="1:22" x14ac:dyDescent="0.25">
      <c r="A33" s="1">
        <v>1014</v>
      </c>
      <c r="B33" s="1">
        <v>1078</v>
      </c>
      <c r="C33" s="1">
        <v>1169</v>
      </c>
      <c r="D33" s="1">
        <v>244879</v>
      </c>
      <c r="E33" s="1">
        <v>257244</v>
      </c>
      <c r="F33" s="1">
        <v>261350</v>
      </c>
      <c r="G33" s="1">
        <v>189000</v>
      </c>
      <c r="H33">
        <f t="shared" si="0"/>
        <v>4.1408205685256804E-3</v>
      </c>
      <c r="I33">
        <f t="shared" si="1"/>
        <v>4.1905739298098302E-3</v>
      </c>
      <c r="J33">
        <f t="shared" si="2"/>
        <v>4.4729290223837767E-3</v>
      </c>
      <c r="K33">
        <f t="shared" si="3"/>
        <v>0.4472929022383777</v>
      </c>
      <c r="U33">
        <f t="shared" si="4"/>
        <v>434.74130238568318</v>
      </c>
      <c r="V33">
        <f t="shared" si="5"/>
        <v>6.4349207986778525E-2</v>
      </c>
    </row>
    <row r="34" spans="1:22" x14ac:dyDescent="0.25">
      <c r="A34" s="1">
        <v>3691</v>
      </c>
      <c r="B34" s="1">
        <v>3905</v>
      </c>
      <c r="C34" s="1">
        <v>4222</v>
      </c>
      <c r="D34" s="1">
        <v>763335</v>
      </c>
      <c r="E34" s="1">
        <v>787700</v>
      </c>
      <c r="F34" s="1">
        <v>842279</v>
      </c>
      <c r="G34" s="1">
        <v>580000</v>
      </c>
      <c r="H34">
        <f t="shared" si="0"/>
        <v>4.8353606214833591E-3</v>
      </c>
      <c r="I34">
        <f t="shared" si="1"/>
        <v>4.9574711184461086E-3</v>
      </c>
      <c r="J34">
        <f t="shared" si="2"/>
        <v>5.0125908398523534E-3</v>
      </c>
      <c r="K34">
        <f t="shared" si="3"/>
        <v>0.50125908398523533</v>
      </c>
      <c r="U34">
        <f t="shared" si="4"/>
        <v>761.57731058639081</v>
      </c>
      <c r="V34">
        <f t="shared" si="5"/>
        <v>6.9536757340872307E-2</v>
      </c>
    </row>
    <row r="35" spans="1:22" x14ac:dyDescent="0.25">
      <c r="A35" s="1">
        <v>1428</v>
      </c>
      <c r="B35" s="1">
        <v>1536</v>
      </c>
      <c r="C35" s="1">
        <v>1789</v>
      </c>
      <c r="D35" s="1">
        <v>751957</v>
      </c>
      <c r="E35" s="1">
        <v>814287</v>
      </c>
      <c r="F35" s="1">
        <v>865781</v>
      </c>
      <c r="G35" s="1">
        <v>580000</v>
      </c>
      <c r="H35">
        <f t="shared" si="0"/>
        <v>1.8990447592083057E-3</v>
      </c>
      <c r="I35">
        <f t="shared" si="1"/>
        <v>1.8863128110850351E-3</v>
      </c>
      <c r="J35">
        <f t="shared" si="2"/>
        <v>2.0663424122266487E-3</v>
      </c>
      <c r="K35">
        <f t="shared" si="3"/>
        <v>0.20663424122266488</v>
      </c>
      <c r="U35">
        <f t="shared" si="4"/>
        <v>761.57731058639081</v>
      </c>
      <c r="V35">
        <f t="shared" si="5"/>
        <v>4.357803069447156E-2</v>
      </c>
    </row>
    <row r="36" spans="1:22" x14ac:dyDescent="0.25">
      <c r="A36" s="1">
        <v>1073</v>
      </c>
      <c r="B36" s="1">
        <v>1202</v>
      </c>
      <c r="C36" s="1">
        <v>1323</v>
      </c>
      <c r="D36" s="1">
        <v>291298</v>
      </c>
      <c r="E36" s="1">
        <v>310134</v>
      </c>
      <c r="F36" s="1">
        <v>325703</v>
      </c>
      <c r="G36" s="1">
        <v>200000</v>
      </c>
      <c r="H36">
        <f t="shared" si="0"/>
        <v>3.6835131034198654E-3</v>
      </c>
      <c r="I36">
        <f t="shared" si="1"/>
        <v>3.8757440332243482E-3</v>
      </c>
      <c r="J36">
        <f t="shared" si="2"/>
        <v>4.0619828494057467E-3</v>
      </c>
      <c r="K36">
        <f t="shared" si="3"/>
        <v>0.40619828494057469</v>
      </c>
      <c r="U36">
        <f t="shared" si="4"/>
        <v>447.21359549995793</v>
      </c>
      <c r="V36">
        <f t="shared" si="5"/>
        <v>6.069195254249006E-2</v>
      </c>
    </row>
    <row r="37" spans="1:22" x14ac:dyDescent="0.25">
      <c r="A37" s="1">
        <v>1118</v>
      </c>
      <c r="B37" s="1">
        <v>1258</v>
      </c>
      <c r="C37" s="1">
        <v>1524</v>
      </c>
      <c r="D37" s="1">
        <v>408602</v>
      </c>
      <c r="E37" s="1">
        <v>439944</v>
      </c>
      <c r="F37" s="1">
        <v>505184</v>
      </c>
      <c r="G37" s="1">
        <v>310000</v>
      </c>
      <c r="H37">
        <f t="shared" si="0"/>
        <v>2.7361589027953851E-3</v>
      </c>
      <c r="I37">
        <f t="shared" si="1"/>
        <v>2.8594548397068717E-3</v>
      </c>
      <c r="J37">
        <f t="shared" si="2"/>
        <v>3.0167226198771139E-3</v>
      </c>
      <c r="K37">
        <f t="shared" si="3"/>
        <v>0.30167226198771141</v>
      </c>
      <c r="U37">
        <f t="shared" si="4"/>
        <v>556.77643628300223</v>
      </c>
      <c r="V37">
        <f t="shared" si="5"/>
        <v>5.2308306250493194E-2</v>
      </c>
    </row>
    <row r="38" spans="1:22" x14ac:dyDescent="0.25">
      <c r="A38" s="1">
        <v>1556</v>
      </c>
      <c r="B38" s="1">
        <v>1701</v>
      </c>
      <c r="C38" s="1">
        <v>1847</v>
      </c>
      <c r="D38" s="1">
        <v>308415</v>
      </c>
      <c r="E38" s="1">
        <v>326722</v>
      </c>
      <c r="F38" s="1">
        <v>330357</v>
      </c>
      <c r="G38" s="1">
        <v>260000</v>
      </c>
      <c r="H38">
        <f t="shared" si="0"/>
        <v>5.0451502034596241E-3</v>
      </c>
      <c r="I38">
        <f t="shared" si="1"/>
        <v>5.206260980282932E-3</v>
      </c>
      <c r="J38">
        <f t="shared" si="2"/>
        <v>5.5909213366146324E-3</v>
      </c>
      <c r="K38">
        <f t="shared" si="3"/>
        <v>0.55909213366146326</v>
      </c>
      <c r="U38">
        <f t="shared" si="4"/>
        <v>509.90195135927848</v>
      </c>
      <c r="V38">
        <f t="shared" si="5"/>
        <v>7.1029220771874055E-2</v>
      </c>
    </row>
    <row r="39" spans="1:22" x14ac:dyDescent="0.25">
      <c r="A39" s="1">
        <v>837</v>
      </c>
      <c r="B39" s="1">
        <v>951</v>
      </c>
      <c r="C39" s="1">
        <v>1151</v>
      </c>
      <c r="D39" s="1">
        <v>508487</v>
      </c>
      <c r="E39" s="1">
        <v>539641</v>
      </c>
      <c r="F39" s="1">
        <v>561197</v>
      </c>
      <c r="G39" s="1">
        <v>411000</v>
      </c>
      <c r="H39">
        <f t="shared" si="0"/>
        <v>1.6460597812726775E-3</v>
      </c>
      <c r="I39">
        <f t="shared" si="1"/>
        <v>1.7622827027597976E-3</v>
      </c>
      <c r="J39">
        <f t="shared" si="2"/>
        <v>2.0509731876685016E-3</v>
      </c>
      <c r="K39">
        <f t="shared" si="3"/>
        <v>0.20509731876685017</v>
      </c>
      <c r="U39">
        <f t="shared" si="4"/>
        <v>641.09281699298424</v>
      </c>
      <c r="V39">
        <f t="shared" si="5"/>
        <v>4.0571662293683232E-2</v>
      </c>
    </row>
    <row r="40" spans="1:22" x14ac:dyDescent="0.25">
      <c r="A40" s="1">
        <v>1156</v>
      </c>
      <c r="B40" s="1">
        <v>1258</v>
      </c>
      <c r="C40" s="1">
        <v>1359</v>
      </c>
      <c r="D40" s="1">
        <v>314255</v>
      </c>
      <c r="E40" s="1">
        <v>315880</v>
      </c>
      <c r="F40" s="1">
        <v>306754</v>
      </c>
      <c r="G40" s="1">
        <v>250000</v>
      </c>
      <c r="H40">
        <f t="shared" si="0"/>
        <v>3.6785413119918538E-3</v>
      </c>
      <c r="I40">
        <f t="shared" si="1"/>
        <v>3.9825250094972777E-3</v>
      </c>
      <c r="J40">
        <f t="shared" si="2"/>
        <v>4.430260078108191E-3</v>
      </c>
      <c r="K40">
        <f t="shared" si="3"/>
        <v>0.44302600781081908</v>
      </c>
      <c r="U40">
        <f t="shared" si="4"/>
        <v>500</v>
      </c>
      <c r="V40">
        <f t="shared" si="5"/>
        <v>6.0650979480894235E-2</v>
      </c>
    </row>
    <row r="41" spans="1:22" x14ac:dyDescent="0.25">
      <c r="A41" s="1">
        <v>976</v>
      </c>
      <c r="B41" s="1">
        <v>1036</v>
      </c>
      <c r="C41" s="1">
        <v>1162</v>
      </c>
      <c r="D41" s="1">
        <v>338421</v>
      </c>
      <c r="E41" s="1">
        <v>343909</v>
      </c>
      <c r="F41" s="1">
        <v>374556</v>
      </c>
      <c r="G41" s="1">
        <v>269000</v>
      </c>
      <c r="H41">
        <f t="shared" si="0"/>
        <v>2.8839817860002778E-3</v>
      </c>
      <c r="I41">
        <f t="shared" si="1"/>
        <v>3.0124247984205125E-3</v>
      </c>
      <c r="J41">
        <f t="shared" si="2"/>
        <v>3.1023398370337144E-3</v>
      </c>
      <c r="K41">
        <f t="shared" si="3"/>
        <v>0.31023398370337146</v>
      </c>
      <c r="U41">
        <f t="shared" si="4"/>
        <v>518.65209919559754</v>
      </c>
      <c r="V41">
        <f t="shared" si="5"/>
        <v>5.3702716746923312E-2</v>
      </c>
    </row>
    <row r="42" spans="1:22" x14ac:dyDescent="0.25">
      <c r="A42" s="1">
        <v>1533</v>
      </c>
      <c r="B42" s="1">
        <v>1713</v>
      </c>
      <c r="C42" s="1">
        <v>1938</v>
      </c>
      <c r="D42" s="1">
        <v>514630</v>
      </c>
      <c r="E42" s="1">
        <v>565376</v>
      </c>
      <c r="F42" s="1">
        <v>604630</v>
      </c>
      <c r="G42" s="1">
        <v>449000</v>
      </c>
      <c r="H42">
        <f t="shared" si="0"/>
        <v>2.9788391660027593E-3</v>
      </c>
      <c r="I42">
        <f t="shared" si="1"/>
        <v>3.0298420873896312E-3</v>
      </c>
      <c r="J42">
        <f t="shared" si="2"/>
        <v>3.2052660304649123E-3</v>
      </c>
      <c r="K42">
        <f t="shared" si="3"/>
        <v>0.32052660304649122</v>
      </c>
      <c r="U42">
        <f t="shared" si="4"/>
        <v>670.07462271003817</v>
      </c>
      <c r="V42">
        <f t="shared" si="5"/>
        <v>5.4578742803428143E-2</v>
      </c>
    </row>
    <row r="43" spans="1:22" x14ac:dyDescent="0.25">
      <c r="A43" s="1">
        <v>658</v>
      </c>
      <c r="B43" s="1">
        <v>696</v>
      </c>
      <c r="C43" s="1">
        <v>880</v>
      </c>
      <c r="D43" s="1">
        <v>290996</v>
      </c>
      <c r="E43" s="1">
        <v>282047</v>
      </c>
      <c r="F43" s="1">
        <v>300205</v>
      </c>
      <c r="G43" s="1">
        <v>249000</v>
      </c>
      <c r="H43">
        <f t="shared" si="0"/>
        <v>2.2611994666593355E-3</v>
      </c>
      <c r="I43">
        <f t="shared" si="1"/>
        <v>2.4676738274117434E-3</v>
      </c>
      <c r="J43">
        <f t="shared" si="2"/>
        <v>2.9313302576572677E-3</v>
      </c>
      <c r="K43">
        <f t="shared" si="3"/>
        <v>0.29313302576572675</v>
      </c>
      <c r="U43">
        <f t="shared" si="4"/>
        <v>498.99899799498598</v>
      </c>
      <c r="V43">
        <f t="shared" si="5"/>
        <v>4.7552071107989979E-2</v>
      </c>
    </row>
    <row r="44" spans="1:22" x14ac:dyDescent="0.25">
      <c r="A44" s="1">
        <v>2749</v>
      </c>
      <c r="B44" s="1">
        <v>2889</v>
      </c>
      <c r="C44" s="1">
        <v>3218</v>
      </c>
      <c r="D44" s="1">
        <v>1397082</v>
      </c>
      <c r="E44" s="1">
        <v>1470524</v>
      </c>
      <c r="F44" s="1">
        <v>1541363</v>
      </c>
      <c r="G44" s="1">
        <v>1070000</v>
      </c>
      <c r="H44">
        <f t="shared" si="0"/>
        <v>1.9676726205047376E-3</v>
      </c>
      <c r="I44">
        <f t="shared" si="1"/>
        <v>1.9646058139819547E-3</v>
      </c>
      <c r="J44">
        <f t="shared" si="2"/>
        <v>2.087762584154414E-3</v>
      </c>
      <c r="K44">
        <f t="shared" si="3"/>
        <v>0.2087762584154414</v>
      </c>
      <c r="U44">
        <f t="shared" si="4"/>
        <v>1034.4080432788601</v>
      </c>
      <c r="V44">
        <f t="shared" si="5"/>
        <v>4.4358456020298288E-2</v>
      </c>
    </row>
    <row r="45" spans="1:22" x14ac:dyDescent="0.25">
      <c r="A45" s="1">
        <v>418</v>
      </c>
      <c r="B45" s="1">
        <v>470</v>
      </c>
      <c r="C45" s="1">
        <v>623</v>
      </c>
      <c r="D45" s="1">
        <v>191211</v>
      </c>
      <c r="E45" s="1">
        <v>202469</v>
      </c>
      <c r="F45" s="1">
        <v>216686</v>
      </c>
      <c r="G45" s="1">
        <v>131000</v>
      </c>
      <c r="H45">
        <f t="shared" si="0"/>
        <v>2.1860667011835092E-3</v>
      </c>
      <c r="I45">
        <f t="shared" si="1"/>
        <v>2.3213430204130016E-3</v>
      </c>
      <c r="J45">
        <f t="shared" si="2"/>
        <v>2.8751280654956942E-3</v>
      </c>
      <c r="K45">
        <f t="shared" si="3"/>
        <v>0.2875128065495694</v>
      </c>
      <c r="U45">
        <f t="shared" si="4"/>
        <v>361.93922141707714</v>
      </c>
      <c r="V45">
        <f t="shared" si="5"/>
        <v>4.6755392215053752E-2</v>
      </c>
    </row>
    <row r="46" spans="1:22" x14ac:dyDescent="0.25">
      <c r="A46" s="1">
        <v>1118</v>
      </c>
      <c r="B46" s="1">
        <v>1253</v>
      </c>
      <c r="C46" s="1">
        <v>1461</v>
      </c>
      <c r="D46" s="1">
        <v>590248</v>
      </c>
      <c r="E46" s="1">
        <v>640321</v>
      </c>
      <c r="F46" s="1">
        <v>679014</v>
      </c>
      <c r="G46" s="1">
        <v>459000</v>
      </c>
      <c r="H46">
        <f t="shared" si="0"/>
        <v>1.8941190821485207E-3</v>
      </c>
      <c r="I46">
        <f t="shared" si="1"/>
        <v>1.9568310269380512E-3</v>
      </c>
      <c r="J46">
        <f t="shared" si="2"/>
        <v>2.1516493032544249E-3</v>
      </c>
      <c r="K46">
        <f t="shared" si="3"/>
        <v>0.21516493032544248</v>
      </c>
      <c r="U46">
        <f t="shared" si="4"/>
        <v>677.49538743817288</v>
      </c>
      <c r="V46">
        <f t="shared" si="5"/>
        <v>4.3521478400308518E-2</v>
      </c>
    </row>
    <row r="47" spans="1:22" x14ac:dyDescent="0.25">
      <c r="A47" s="1">
        <v>492</v>
      </c>
      <c r="B47" s="1">
        <v>645</v>
      </c>
      <c r="C47" s="1">
        <v>760</v>
      </c>
      <c r="D47" s="1">
        <v>225245</v>
      </c>
      <c r="E47" s="1">
        <v>254710</v>
      </c>
      <c r="F47" s="1">
        <v>271934</v>
      </c>
      <c r="G47" s="1">
        <v>179000</v>
      </c>
      <c r="H47">
        <f t="shared" si="0"/>
        <v>2.1842882194943285E-3</v>
      </c>
      <c r="I47">
        <f t="shared" si="1"/>
        <v>2.5322916257704839E-3</v>
      </c>
      <c r="J47">
        <f t="shared" si="2"/>
        <v>2.7947957960387446E-3</v>
      </c>
      <c r="K47">
        <f t="shared" si="3"/>
        <v>0.27947957960387448</v>
      </c>
      <c r="U47">
        <f t="shared" si="4"/>
        <v>423.08391602612357</v>
      </c>
      <c r="V47">
        <f t="shared" si="5"/>
        <v>4.6736369344380274E-2</v>
      </c>
    </row>
    <row r="48" spans="1:22" x14ac:dyDescent="0.25">
      <c r="A48" s="1">
        <v>916</v>
      </c>
      <c r="B48" s="1">
        <v>938</v>
      </c>
      <c r="C48" s="1">
        <v>1072</v>
      </c>
      <c r="D48" s="1">
        <v>214270</v>
      </c>
      <c r="E48" s="1">
        <v>205973</v>
      </c>
      <c r="F48" s="1">
        <v>202667</v>
      </c>
      <c r="G48" s="1">
        <v>169000</v>
      </c>
      <c r="H48">
        <f t="shared" si="0"/>
        <v>4.274980165212116E-3</v>
      </c>
      <c r="I48">
        <f t="shared" si="1"/>
        <v>4.5539949410845111E-3</v>
      </c>
      <c r="J48">
        <f t="shared" si="2"/>
        <v>5.2894649844325917E-3</v>
      </c>
      <c r="K48">
        <f t="shared" si="3"/>
        <v>0.52894649844325914</v>
      </c>
      <c r="U48">
        <f t="shared" si="4"/>
        <v>411.09609582188932</v>
      </c>
      <c r="V48">
        <f t="shared" si="5"/>
        <v>6.5383332472520206E-2</v>
      </c>
    </row>
    <row r="49" spans="1:22" x14ac:dyDescent="0.25">
      <c r="A49" s="1">
        <v>405</v>
      </c>
      <c r="B49" s="1">
        <v>441</v>
      </c>
      <c r="C49" s="1">
        <v>486</v>
      </c>
      <c r="D49" s="1">
        <v>119318</v>
      </c>
      <c r="E49" s="1">
        <v>124707</v>
      </c>
      <c r="F49" s="1">
        <v>133832</v>
      </c>
      <c r="G49" s="1">
        <v>99000</v>
      </c>
      <c r="H49">
        <f t="shared" si="0"/>
        <v>3.394290886538494E-3</v>
      </c>
      <c r="I49">
        <f t="shared" si="1"/>
        <v>3.5362890615602974E-3</v>
      </c>
      <c r="J49">
        <f t="shared" si="2"/>
        <v>3.6314184948293381E-3</v>
      </c>
      <c r="K49">
        <f t="shared" si="3"/>
        <v>0.36314184948293382</v>
      </c>
      <c r="U49">
        <f t="shared" si="4"/>
        <v>314.64265445104547</v>
      </c>
      <c r="V49">
        <f t="shared" si="5"/>
        <v>5.826054313631563E-2</v>
      </c>
    </row>
    <row r="50" spans="1:22" x14ac:dyDescent="0.25">
      <c r="A50" s="1">
        <v>518</v>
      </c>
      <c r="B50" s="1">
        <v>532</v>
      </c>
      <c r="C50" s="1">
        <v>493</v>
      </c>
      <c r="D50" s="1">
        <v>169764</v>
      </c>
      <c r="E50" s="1">
        <v>168920</v>
      </c>
      <c r="F50" s="1">
        <v>146668</v>
      </c>
      <c r="G50" s="1">
        <v>121000</v>
      </c>
      <c r="H50">
        <f t="shared" si="0"/>
        <v>3.0512947385782615E-3</v>
      </c>
      <c r="I50">
        <f t="shared" si="1"/>
        <v>3.1494198437130002E-3</v>
      </c>
      <c r="J50">
        <f t="shared" si="2"/>
        <v>3.3613330787901929E-3</v>
      </c>
      <c r="K50">
        <f t="shared" si="3"/>
        <v>0.33613330787901929</v>
      </c>
      <c r="U50">
        <f t="shared" si="4"/>
        <v>347.85054261852173</v>
      </c>
      <c r="V50">
        <f t="shared" si="5"/>
        <v>5.5238525854499967E-2</v>
      </c>
    </row>
    <row r="51" spans="1:22" x14ac:dyDescent="0.25">
      <c r="A51" s="1">
        <v>2946</v>
      </c>
      <c r="B51" s="1">
        <v>3247</v>
      </c>
      <c r="C51" s="1">
        <v>3536</v>
      </c>
      <c r="D51" s="1">
        <v>1292464</v>
      </c>
      <c r="E51" s="1">
        <v>1398789</v>
      </c>
      <c r="F51" s="1">
        <v>1457991</v>
      </c>
      <c r="G51" s="1">
        <v>1120000</v>
      </c>
      <c r="H51">
        <f t="shared" si="0"/>
        <v>2.2793671622575173E-3</v>
      </c>
      <c r="I51">
        <f t="shared" si="1"/>
        <v>2.3212936332785003E-3</v>
      </c>
      <c r="J51">
        <f t="shared" si="2"/>
        <v>2.4252550255797188E-3</v>
      </c>
      <c r="K51">
        <f t="shared" si="3"/>
        <v>0.24252550255797187</v>
      </c>
      <c r="U51">
        <f t="shared" si="4"/>
        <v>1058.3005244258363</v>
      </c>
      <c r="V51">
        <f t="shared" si="5"/>
        <v>4.7742718421320725E-2</v>
      </c>
    </row>
    <row r="52" spans="1:22" x14ac:dyDescent="0.25">
      <c r="A52" s="1">
        <v>514</v>
      </c>
      <c r="B52" s="1">
        <v>604</v>
      </c>
      <c r="C52" s="1">
        <v>662</v>
      </c>
      <c r="D52" s="1">
        <v>226856</v>
      </c>
      <c r="E52" s="1">
        <v>230112</v>
      </c>
      <c r="F52" s="1">
        <v>226315</v>
      </c>
      <c r="G52" s="1">
        <v>181000</v>
      </c>
      <c r="H52">
        <f t="shared" si="0"/>
        <v>2.2657544874281482E-3</v>
      </c>
      <c r="I52">
        <f t="shared" si="1"/>
        <v>2.6248087887637325E-3</v>
      </c>
      <c r="J52">
        <f t="shared" si="2"/>
        <v>2.9251264829993594E-3</v>
      </c>
      <c r="K52">
        <f t="shared" si="3"/>
        <v>0.29251264829993595</v>
      </c>
      <c r="U52">
        <f t="shared" si="4"/>
        <v>425.44094772365293</v>
      </c>
      <c r="V52">
        <f t="shared" si="5"/>
        <v>4.7599942094798266E-2</v>
      </c>
    </row>
    <row r="53" spans="1:22" x14ac:dyDescent="0.25">
      <c r="A53" s="1">
        <v>747</v>
      </c>
      <c r="B53" s="1">
        <v>834</v>
      </c>
      <c r="C53" s="1">
        <v>954</v>
      </c>
      <c r="D53" s="1">
        <v>226957</v>
      </c>
      <c r="E53" s="1">
        <v>234925</v>
      </c>
      <c r="F53" s="1">
        <v>236948</v>
      </c>
      <c r="G53" s="1">
        <v>191000</v>
      </c>
      <c r="H53">
        <f t="shared" si="0"/>
        <v>3.2913723745026592E-3</v>
      </c>
      <c r="I53">
        <f t="shared" si="1"/>
        <v>3.5500691710120252E-3</v>
      </c>
      <c r="J53">
        <f t="shared" si="2"/>
        <v>4.0261998413153944E-3</v>
      </c>
      <c r="K53">
        <f t="shared" si="3"/>
        <v>0.40261998413153943</v>
      </c>
      <c r="U53">
        <f t="shared" si="4"/>
        <v>437.03546766824314</v>
      </c>
      <c r="V53">
        <f t="shared" si="5"/>
        <v>5.7370483478027784E-2</v>
      </c>
    </row>
    <row r="54" spans="1:22" x14ac:dyDescent="0.25">
      <c r="A54" s="1">
        <v>290</v>
      </c>
      <c r="B54" s="1">
        <v>317</v>
      </c>
      <c r="C54" s="1">
        <v>329</v>
      </c>
      <c r="D54" s="1">
        <v>91427</v>
      </c>
      <c r="E54" s="1">
        <v>96193</v>
      </c>
      <c r="F54" s="1">
        <v>96151</v>
      </c>
      <c r="G54" s="1">
        <v>89000</v>
      </c>
      <c r="H54">
        <f t="shared" si="0"/>
        <v>3.1719295175385827E-3</v>
      </c>
      <c r="I54">
        <f t="shared" si="1"/>
        <v>3.2954580894659696E-3</v>
      </c>
      <c r="J54">
        <f t="shared" si="2"/>
        <v>3.4217012823579578E-3</v>
      </c>
      <c r="K54">
        <f t="shared" si="3"/>
        <v>0.34217012823579579</v>
      </c>
      <c r="U54">
        <f t="shared" si="4"/>
        <v>298.32867780352598</v>
      </c>
      <c r="V54">
        <f t="shared" si="5"/>
        <v>5.63198856314409E-2</v>
      </c>
    </row>
    <row r="55" spans="1:22" x14ac:dyDescent="0.25">
      <c r="A55" s="1">
        <v>661</v>
      </c>
      <c r="B55" s="1">
        <v>750</v>
      </c>
      <c r="C55" s="1">
        <v>854</v>
      </c>
      <c r="D55" s="1">
        <v>233904</v>
      </c>
      <c r="E55" s="1">
        <v>258435</v>
      </c>
      <c r="F55" s="1">
        <v>260498</v>
      </c>
      <c r="G55" s="1">
        <v>211000</v>
      </c>
      <c r="H55">
        <f t="shared" si="0"/>
        <v>2.8259456871195022E-3</v>
      </c>
      <c r="I55">
        <f t="shared" si="1"/>
        <v>2.9020836960937952E-3</v>
      </c>
      <c r="J55">
        <f t="shared" si="2"/>
        <v>3.278336110066104E-3</v>
      </c>
      <c r="K55">
        <f t="shared" si="3"/>
        <v>0.3278336110066104</v>
      </c>
      <c r="U55">
        <f t="shared" si="4"/>
        <v>459.34736311423404</v>
      </c>
      <c r="V55">
        <f t="shared" si="5"/>
        <v>5.3159624595359042E-2</v>
      </c>
    </row>
    <row r="56" spans="1:22" x14ac:dyDescent="0.25">
      <c r="A56" s="1">
        <v>406</v>
      </c>
      <c r="B56" s="1">
        <v>413</v>
      </c>
      <c r="C56" s="1">
        <v>502</v>
      </c>
      <c r="D56" s="1">
        <v>180337</v>
      </c>
      <c r="E56" s="1">
        <v>184964</v>
      </c>
      <c r="F56" s="1">
        <v>205470</v>
      </c>
      <c r="G56" s="1">
        <v>120000</v>
      </c>
      <c r="H56">
        <f t="shared" si="0"/>
        <v>2.2513405457560013E-3</v>
      </c>
      <c r="I56">
        <f t="shared" si="1"/>
        <v>2.2328669362686794E-3</v>
      </c>
      <c r="J56">
        <f t="shared" si="2"/>
        <v>2.4431790529031001E-3</v>
      </c>
      <c r="K56">
        <f t="shared" si="3"/>
        <v>0.24431790529031</v>
      </c>
      <c r="U56">
        <f t="shared" si="4"/>
        <v>346.41016151377545</v>
      </c>
      <c r="V56">
        <f t="shared" si="5"/>
        <v>4.7448293391396085E-2</v>
      </c>
    </row>
    <row r="57" spans="1:22" x14ac:dyDescent="0.25">
      <c r="A57" s="1">
        <v>3456</v>
      </c>
      <c r="B57" s="1">
        <v>3589</v>
      </c>
      <c r="C57" s="1">
        <v>3870</v>
      </c>
      <c r="D57" s="1">
        <v>1091385</v>
      </c>
      <c r="E57" s="1">
        <v>1101241</v>
      </c>
      <c r="F57" s="1">
        <v>1175458</v>
      </c>
      <c r="G57" s="1">
        <v>890000</v>
      </c>
      <c r="H57">
        <f t="shared" si="0"/>
        <v>3.166618562652043E-3</v>
      </c>
      <c r="I57">
        <f t="shared" si="1"/>
        <v>3.2590504712410816E-3</v>
      </c>
      <c r="J57">
        <f t="shared" si="2"/>
        <v>3.2923337116255963E-3</v>
      </c>
      <c r="K57">
        <f t="shared" si="3"/>
        <v>0.32923337116255963</v>
      </c>
      <c r="U57">
        <f t="shared" si="4"/>
        <v>943.39811320566037</v>
      </c>
      <c r="V57">
        <f t="shared" si="5"/>
        <v>5.6272715970104401E-2</v>
      </c>
    </row>
    <row r="58" spans="1:22" x14ac:dyDescent="0.25">
      <c r="A58" s="1">
        <v>602</v>
      </c>
      <c r="B58" s="1">
        <v>711</v>
      </c>
      <c r="C58" s="1">
        <v>812</v>
      </c>
      <c r="D58" s="1">
        <v>259882</v>
      </c>
      <c r="E58" s="1">
        <v>260998</v>
      </c>
      <c r="F58" s="1">
        <v>292941</v>
      </c>
      <c r="G58" s="1">
        <v>209000</v>
      </c>
      <c r="H58">
        <f t="shared" si="0"/>
        <v>2.3164359209179551E-3</v>
      </c>
      <c r="I58">
        <f t="shared" si="1"/>
        <v>2.7241588058146038E-3</v>
      </c>
      <c r="J58">
        <f t="shared" si="2"/>
        <v>2.7718892200135864E-3</v>
      </c>
      <c r="K58">
        <f t="shared" si="3"/>
        <v>0.27718892200135864</v>
      </c>
      <c r="U58">
        <f t="shared" si="4"/>
        <v>457.16517802649844</v>
      </c>
      <c r="V58">
        <f t="shared" si="5"/>
        <v>4.8129366512743084E-2</v>
      </c>
    </row>
    <row r="59" spans="1:22" x14ac:dyDescent="0.25">
      <c r="A59" s="1">
        <v>486</v>
      </c>
      <c r="B59" s="1">
        <v>573</v>
      </c>
      <c r="C59" s="1">
        <v>618</v>
      </c>
      <c r="D59" s="1">
        <v>231790</v>
      </c>
      <c r="E59" s="1">
        <v>252492</v>
      </c>
      <c r="F59" s="1">
        <v>240697</v>
      </c>
      <c r="G59" s="1">
        <v>190000</v>
      </c>
      <c r="H59">
        <f t="shared" si="0"/>
        <v>2.0967254842745591E-3</v>
      </c>
      <c r="I59">
        <f t="shared" si="1"/>
        <v>2.2693788318045721E-3</v>
      </c>
      <c r="J59">
        <f t="shared" si="2"/>
        <v>2.5675434259670874E-3</v>
      </c>
      <c r="K59">
        <f t="shared" si="3"/>
        <v>0.25675434259670876</v>
      </c>
      <c r="U59">
        <f t="shared" si="4"/>
        <v>435.88989435406734</v>
      </c>
      <c r="V59">
        <f t="shared" si="5"/>
        <v>4.5790015115465502E-2</v>
      </c>
    </row>
    <row r="60" spans="1:22" x14ac:dyDescent="0.25">
      <c r="A60" s="1">
        <v>356</v>
      </c>
      <c r="B60" s="1">
        <v>415</v>
      </c>
      <c r="C60" s="1">
        <v>510</v>
      </c>
      <c r="D60" s="1">
        <v>141168</v>
      </c>
      <c r="E60" s="1">
        <v>157077</v>
      </c>
      <c r="F60" s="1">
        <v>170539</v>
      </c>
      <c r="G60" s="1">
        <v>120000</v>
      </c>
      <c r="H60">
        <f t="shared" si="0"/>
        <v>2.5218179757452112E-3</v>
      </c>
      <c r="I60">
        <f t="shared" si="1"/>
        <v>2.6420163359371519E-3</v>
      </c>
      <c r="J60">
        <f t="shared" si="2"/>
        <v>2.9905182978673499E-3</v>
      </c>
      <c r="K60">
        <f t="shared" si="3"/>
        <v>0.299051829786735</v>
      </c>
      <c r="U60">
        <f t="shared" si="4"/>
        <v>346.41016151377545</v>
      </c>
      <c r="V60">
        <f t="shared" si="5"/>
        <v>5.0217705799301619E-2</v>
      </c>
    </row>
    <row r="61" spans="1:22" x14ac:dyDescent="0.25">
      <c r="A61" s="1">
        <v>5</v>
      </c>
      <c r="B61" s="1">
        <v>1</v>
      </c>
      <c r="C61" s="1">
        <v>4</v>
      </c>
      <c r="D61" s="1">
        <v>2200</v>
      </c>
      <c r="E61" s="1">
        <v>2385</v>
      </c>
      <c r="F61" s="1">
        <v>2440</v>
      </c>
      <c r="G61" s="1">
        <v>2000</v>
      </c>
      <c r="H61">
        <f t="shared" si="0"/>
        <v>2.2727272727272726E-3</v>
      </c>
      <c r="I61">
        <f t="shared" si="1"/>
        <v>4.1928721174004191E-4</v>
      </c>
      <c r="J61">
        <f t="shared" si="2"/>
        <v>1.639344262295082E-3</v>
      </c>
      <c r="K61">
        <f t="shared" si="3"/>
        <v>0.16393442622950818</v>
      </c>
      <c r="U61">
        <f t="shared" si="4"/>
        <v>44.721359549995796</v>
      </c>
      <c r="V61">
        <f t="shared" si="5"/>
        <v>4.7673129462279612E-2</v>
      </c>
    </row>
    <row r="62" spans="1:22" x14ac:dyDescent="0.25">
      <c r="A62" s="1">
        <v>509</v>
      </c>
      <c r="B62" s="1">
        <v>509</v>
      </c>
      <c r="C62" s="1">
        <v>580</v>
      </c>
      <c r="D62" s="1">
        <v>189802</v>
      </c>
      <c r="E62" s="1">
        <v>177883</v>
      </c>
      <c r="F62" s="1">
        <v>171105</v>
      </c>
      <c r="G62" s="1">
        <v>140000</v>
      </c>
      <c r="H62">
        <f t="shared" si="0"/>
        <v>2.6817420259006752E-3</v>
      </c>
      <c r="I62">
        <f t="shared" si="1"/>
        <v>2.8614313902958688E-3</v>
      </c>
      <c r="J62">
        <f t="shared" si="2"/>
        <v>3.3897314514479415E-3</v>
      </c>
      <c r="K62">
        <f t="shared" si="3"/>
        <v>0.33897314514479415</v>
      </c>
      <c r="U62">
        <f t="shared" si="4"/>
        <v>374.16573867739413</v>
      </c>
      <c r="V62">
        <f t="shared" si="5"/>
        <v>5.1785538771945541E-2</v>
      </c>
    </row>
    <row r="63" spans="1:22" x14ac:dyDescent="0.25">
      <c r="A63" s="1">
        <v>298</v>
      </c>
      <c r="B63" s="1">
        <v>287</v>
      </c>
      <c r="C63" s="1">
        <v>386</v>
      </c>
      <c r="D63" s="1">
        <v>172282</v>
      </c>
      <c r="E63" s="1">
        <v>153718</v>
      </c>
      <c r="F63" s="1">
        <v>151595</v>
      </c>
      <c r="G63" s="1">
        <v>130000</v>
      </c>
      <c r="H63">
        <f t="shared" si="0"/>
        <v>1.729722199649412E-3</v>
      </c>
      <c r="I63">
        <f t="shared" si="1"/>
        <v>1.8670552570291053E-3</v>
      </c>
      <c r="J63">
        <f t="shared" si="2"/>
        <v>2.5462581219697221E-3</v>
      </c>
      <c r="K63">
        <f t="shared" si="3"/>
        <v>0.25462581219697222</v>
      </c>
      <c r="U63">
        <f t="shared" si="4"/>
        <v>360.55512754639892</v>
      </c>
      <c r="V63">
        <f t="shared" si="5"/>
        <v>4.1589929065212555E-2</v>
      </c>
    </row>
    <row r="64" spans="1:22" x14ac:dyDescent="0.25">
      <c r="A64" s="1">
        <v>3356</v>
      </c>
      <c r="B64" s="1">
        <v>3703</v>
      </c>
      <c r="C64" s="1">
        <v>4063</v>
      </c>
      <c r="D64" s="1">
        <v>1411380</v>
      </c>
      <c r="E64" s="1">
        <v>1528154</v>
      </c>
      <c r="F64" s="1">
        <v>1623387</v>
      </c>
      <c r="G64" s="1">
        <v>1170000</v>
      </c>
      <c r="H64">
        <f t="shared" si="0"/>
        <v>2.3778146211509304E-3</v>
      </c>
      <c r="I64">
        <f t="shared" si="1"/>
        <v>2.4231850978369981E-3</v>
      </c>
      <c r="J64">
        <f t="shared" si="2"/>
        <v>2.5027920021535224E-3</v>
      </c>
      <c r="K64">
        <f t="shared" si="3"/>
        <v>0.25027920021535222</v>
      </c>
      <c r="U64">
        <f t="shared" si="4"/>
        <v>1081.6653826391969</v>
      </c>
      <c r="V64">
        <f t="shared" si="5"/>
        <v>4.8762840577133426E-2</v>
      </c>
    </row>
    <row r="65" spans="1:22" x14ac:dyDescent="0.25">
      <c r="A65" s="1">
        <v>575</v>
      </c>
      <c r="B65" s="1">
        <v>646</v>
      </c>
      <c r="C65" s="1">
        <v>676</v>
      </c>
      <c r="D65" s="1">
        <v>262903</v>
      </c>
      <c r="E65" s="1">
        <v>282770</v>
      </c>
      <c r="F65" s="1">
        <v>270387</v>
      </c>
      <c r="G65" s="1">
        <v>200000</v>
      </c>
      <c r="H65">
        <f t="shared" si="0"/>
        <v>2.1871184429238162E-3</v>
      </c>
      <c r="I65">
        <f t="shared" si="1"/>
        <v>2.2845422074477492E-3</v>
      </c>
      <c r="J65">
        <f t="shared" si="2"/>
        <v>2.5001201980864463E-3</v>
      </c>
      <c r="K65">
        <f t="shared" si="3"/>
        <v>0.25001201980864463</v>
      </c>
      <c r="U65">
        <f t="shared" si="4"/>
        <v>447.21359549995793</v>
      </c>
      <c r="V65">
        <f t="shared" si="5"/>
        <v>4.6766638140065361E-2</v>
      </c>
    </row>
    <row r="66" spans="1:22" x14ac:dyDescent="0.25">
      <c r="A66" s="1">
        <v>269</v>
      </c>
      <c r="B66" s="1">
        <v>271</v>
      </c>
      <c r="C66" s="1">
        <v>394</v>
      </c>
      <c r="D66" s="1">
        <v>165737</v>
      </c>
      <c r="E66" s="1">
        <v>163238</v>
      </c>
      <c r="F66" s="1">
        <v>164622</v>
      </c>
      <c r="G66" s="1">
        <v>139000</v>
      </c>
      <c r="H66">
        <f t="shared" si="0"/>
        <v>1.6230533918195696E-3</v>
      </c>
      <c r="I66">
        <f t="shared" si="1"/>
        <v>1.660152660532474E-3</v>
      </c>
      <c r="J66">
        <f t="shared" si="2"/>
        <v>2.3933617620974109E-3</v>
      </c>
      <c r="K66">
        <f t="shared" si="3"/>
        <v>0.2393361762097411</v>
      </c>
      <c r="U66">
        <f t="shared" si="4"/>
        <v>372.82703764614496</v>
      </c>
      <c r="V66">
        <f t="shared" si="5"/>
        <v>4.0287136803445957E-2</v>
      </c>
    </row>
    <row r="67" spans="1:22" x14ac:dyDescent="0.25">
      <c r="A67" s="1">
        <v>1504</v>
      </c>
      <c r="B67" s="1">
        <v>1777</v>
      </c>
      <c r="C67" s="1">
        <v>1854</v>
      </c>
      <c r="D67" s="1">
        <v>406387</v>
      </c>
      <c r="E67" s="1">
        <v>447296</v>
      </c>
      <c r="F67" s="1">
        <v>445712</v>
      </c>
      <c r="G67" s="1">
        <v>330000</v>
      </c>
      <c r="H67">
        <f t="shared" ref="H67:H130" si="6">A67/D67</f>
        <v>3.7009057868484965E-3</v>
      </c>
      <c r="I67">
        <f t="shared" ref="I67:I130" si="7">B67/E67</f>
        <v>3.9727607669194451E-3</v>
      </c>
      <c r="J67">
        <f t="shared" ref="J67:J130" si="8">C67/F67</f>
        <v>4.1596367160857232E-3</v>
      </c>
      <c r="K67">
        <f t="shared" ref="K67:K130" si="9">100*J67</f>
        <v>0.41596367160857234</v>
      </c>
      <c r="U67">
        <f t="shared" ref="U67:U130" si="10">POWER(G67,1/2)</f>
        <v>574.45626465380292</v>
      </c>
      <c r="V67">
        <f t="shared" ref="V67:V130" si="11">POWER(H67,1/2)</f>
        <v>6.0835070369388879E-2</v>
      </c>
    </row>
    <row r="68" spans="1:22" x14ac:dyDescent="0.25">
      <c r="A68" s="1">
        <v>517</v>
      </c>
      <c r="B68" s="1">
        <v>559</v>
      </c>
      <c r="C68" s="1">
        <v>607</v>
      </c>
      <c r="D68" s="1">
        <v>150734</v>
      </c>
      <c r="E68" s="1">
        <v>145162</v>
      </c>
      <c r="F68" s="1">
        <v>153911</v>
      </c>
      <c r="G68" s="1">
        <v>120000</v>
      </c>
      <c r="H68">
        <f t="shared" si="6"/>
        <v>3.4298831053378798E-3</v>
      </c>
      <c r="I68">
        <f t="shared" si="7"/>
        <v>3.850870062413028E-3</v>
      </c>
      <c r="J68">
        <f t="shared" si="8"/>
        <v>3.9438376724210749E-3</v>
      </c>
      <c r="K68">
        <f t="shared" si="9"/>
        <v>0.3943837672421075</v>
      </c>
      <c r="U68">
        <f t="shared" si="10"/>
        <v>346.41016151377545</v>
      </c>
      <c r="V68">
        <f t="shared" si="11"/>
        <v>5.8565203878564953E-2</v>
      </c>
    </row>
    <row r="69" spans="1:22" x14ac:dyDescent="0.25">
      <c r="A69" s="1">
        <v>845</v>
      </c>
      <c r="B69" s="1">
        <v>839</v>
      </c>
      <c r="C69" s="1">
        <v>992</v>
      </c>
      <c r="D69" s="1">
        <v>283343</v>
      </c>
      <c r="E69" s="1">
        <v>268978</v>
      </c>
      <c r="F69" s="1">
        <v>264816</v>
      </c>
      <c r="G69" s="1">
        <v>260000</v>
      </c>
      <c r="H69">
        <f t="shared" si="6"/>
        <v>2.9822511937828001E-3</v>
      </c>
      <c r="I69">
        <f t="shared" si="7"/>
        <v>3.1192142108276513E-3</v>
      </c>
      <c r="J69">
        <f t="shared" si="8"/>
        <v>3.7459972207117393E-3</v>
      </c>
      <c r="K69">
        <f t="shared" si="9"/>
        <v>0.37459972207117392</v>
      </c>
      <c r="U69">
        <f t="shared" si="10"/>
        <v>509.90195135927848</v>
      </c>
      <c r="V69">
        <f t="shared" si="11"/>
        <v>5.4609991702826689E-2</v>
      </c>
    </row>
    <row r="70" spans="1:22" x14ac:dyDescent="0.25">
      <c r="A70" s="1">
        <v>4199</v>
      </c>
      <c r="B70" s="1">
        <v>4419</v>
      </c>
      <c r="C70" s="1">
        <v>5032</v>
      </c>
      <c r="D70" s="1">
        <v>1173146</v>
      </c>
      <c r="E70" s="1">
        <v>1208809</v>
      </c>
      <c r="F70" s="1">
        <v>1267187</v>
      </c>
      <c r="G70" s="1">
        <v>800000</v>
      </c>
      <c r="H70">
        <f t="shared" si="6"/>
        <v>3.5792646439573592E-3</v>
      </c>
      <c r="I70">
        <f t="shared" si="7"/>
        <v>3.6556643770852136E-3</v>
      </c>
      <c r="J70">
        <f t="shared" si="8"/>
        <v>3.971000333810243E-3</v>
      </c>
      <c r="K70">
        <f t="shared" si="9"/>
        <v>0.39710003338102429</v>
      </c>
      <c r="U70">
        <f t="shared" si="10"/>
        <v>894.42719099991587</v>
      </c>
      <c r="V70">
        <f t="shared" si="11"/>
        <v>5.9826955830606654E-2</v>
      </c>
    </row>
    <row r="71" spans="1:22" x14ac:dyDescent="0.25">
      <c r="A71" s="1">
        <v>1751</v>
      </c>
      <c r="B71" s="1">
        <v>1891</v>
      </c>
      <c r="C71" s="1">
        <v>2014</v>
      </c>
      <c r="D71" s="1">
        <v>784682</v>
      </c>
      <c r="E71" s="1">
        <v>770522</v>
      </c>
      <c r="F71" s="1">
        <v>751399</v>
      </c>
      <c r="G71" s="1">
        <v>550000</v>
      </c>
      <c r="H71">
        <f t="shared" si="6"/>
        <v>2.2314772098761025E-3</v>
      </c>
      <c r="I71">
        <f t="shared" si="7"/>
        <v>2.4541804127591427E-3</v>
      </c>
      <c r="J71">
        <f t="shared" si="8"/>
        <v>2.6803336176917988E-3</v>
      </c>
      <c r="K71">
        <f t="shared" si="9"/>
        <v>0.26803336176917986</v>
      </c>
      <c r="U71">
        <f t="shared" si="10"/>
        <v>741.61984870956633</v>
      </c>
      <c r="V71">
        <f t="shared" si="11"/>
        <v>4.7238514052371533E-2</v>
      </c>
    </row>
    <row r="72" spans="1:22" x14ac:dyDescent="0.25">
      <c r="A72" s="1">
        <v>988</v>
      </c>
      <c r="B72" s="1">
        <v>967</v>
      </c>
      <c r="C72" s="1">
        <v>1075</v>
      </c>
      <c r="D72" s="1">
        <v>305898</v>
      </c>
      <c r="E72" s="1">
        <v>295864</v>
      </c>
      <c r="F72" s="1">
        <v>306820</v>
      </c>
      <c r="G72" s="1">
        <v>241000</v>
      </c>
      <c r="H72">
        <f t="shared" si="6"/>
        <v>3.2298347815284834E-3</v>
      </c>
      <c r="I72">
        <f t="shared" si="7"/>
        <v>3.2683935862423278E-3</v>
      </c>
      <c r="J72">
        <f t="shared" si="8"/>
        <v>3.5036829411381268E-3</v>
      </c>
      <c r="K72">
        <f t="shared" si="9"/>
        <v>0.35036829411381265</v>
      </c>
      <c r="U72">
        <f t="shared" si="10"/>
        <v>490.91750834534309</v>
      </c>
      <c r="V72">
        <f t="shared" si="11"/>
        <v>5.6831635393753042E-2</v>
      </c>
    </row>
    <row r="73" spans="1:22" x14ac:dyDescent="0.25">
      <c r="A73" s="1">
        <v>2160</v>
      </c>
      <c r="B73" s="1">
        <v>2423</v>
      </c>
      <c r="C73" s="1">
        <v>2620</v>
      </c>
      <c r="D73" s="1">
        <v>645930</v>
      </c>
      <c r="E73" s="1">
        <v>703305</v>
      </c>
      <c r="F73" s="1">
        <v>727710</v>
      </c>
      <c r="G73" s="1">
        <v>459000</v>
      </c>
      <c r="H73">
        <f t="shared" si="6"/>
        <v>3.3440156054061585E-3</v>
      </c>
      <c r="I73">
        <f t="shared" si="7"/>
        <v>3.445162482848835E-3</v>
      </c>
      <c r="J73">
        <f t="shared" si="8"/>
        <v>3.6003352984018359E-3</v>
      </c>
      <c r="K73">
        <f t="shared" si="9"/>
        <v>0.36003352984018361</v>
      </c>
      <c r="U73">
        <f t="shared" si="10"/>
        <v>677.49538743817288</v>
      </c>
      <c r="V73">
        <f t="shared" si="11"/>
        <v>5.7827464110110853E-2</v>
      </c>
    </row>
    <row r="74" spans="1:22" x14ac:dyDescent="0.25">
      <c r="A74" s="1">
        <v>514</v>
      </c>
      <c r="B74" s="1">
        <v>556</v>
      </c>
      <c r="C74" s="1">
        <v>742</v>
      </c>
      <c r="D74" s="1">
        <v>263809</v>
      </c>
      <c r="E74" s="1">
        <v>274404</v>
      </c>
      <c r="F74" s="1">
        <v>283014</v>
      </c>
      <c r="G74" s="1">
        <v>180000</v>
      </c>
      <c r="H74">
        <f t="shared" si="6"/>
        <v>1.9483793198867363E-3</v>
      </c>
      <c r="I74">
        <f t="shared" si="7"/>
        <v>2.0262095304733169E-3</v>
      </c>
      <c r="J74">
        <f t="shared" si="8"/>
        <v>2.6217784279222935E-3</v>
      </c>
      <c r="K74">
        <f t="shared" si="9"/>
        <v>0.26217784279222933</v>
      </c>
      <c r="U74">
        <f t="shared" si="10"/>
        <v>424.26406871192853</v>
      </c>
      <c r="V74">
        <f t="shared" si="11"/>
        <v>4.4140449928458322E-2</v>
      </c>
    </row>
    <row r="75" spans="1:22" x14ac:dyDescent="0.25">
      <c r="A75" s="1">
        <v>2015</v>
      </c>
      <c r="B75" s="1">
        <v>2162</v>
      </c>
      <c r="C75" s="1">
        <v>2431</v>
      </c>
      <c r="D75" s="1">
        <v>700404</v>
      </c>
      <c r="E75" s="1">
        <v>758073</v>
      </c>
      <c r="F75" s="1">
        <v>815848</v>
      </c>
      <c r="G75" s="1">
        <v>491000</v>
      </c>
      <c r="H75">
        <f t="shared" si="6"/>
        <v>2.8769110399141065E-3</v>
      </c>
      <c r="I75">
        <f t="shared" si="7"/>
        <v>2.8519680822295477E-3</v>
      </c>
      <c r="J75">
        <f t="shared" si="8"/>
        <v>2.9797217128680834E-3</v>
      </c>
      <c r="K75">
        <f t="shared" si="9"/>
        <v>0.29797217128680836</v>
      </c>
      <c r="U75">
        <f t="shared" si="10"/>
        <v>700.713921654194</v>
      </c>
      <c r="V75">
        <f t="shared" si="11"/>
        <v>5.3636844052517729E-2</v>
      </c>
    </row>
    <row r="76" spans="1:22" x14ac:dyDescent="0.25">
      <c r="A76" s="1">
        <v>1372</v>
      </c>
      <c r="B76" s="1">
        <v>1601</v>
      </c>
      <c r="C76" s="1">
        <v>1812</v>
      </c>
      <c r="D76" s="1">
        <v>444146</v>
      </c>
      <c r="E76" s="1">
        <v>463932</v>
      </c>
      <c r="F76" s="1">
        <v>478103</v>
      </c>
      <c r="G76" s="1">
        <v>310000</v>
      </c>
      <c r="H76">
        <f t="shared" si="6"/>
        <v>3.0890743134014491E-3</v>
      </c>
      <c r="I76">
        <f t="shared" si="7"/>
        <v>3.4509367752170576E-3</v>
      </c>
      <c r="J76">
        <f t="shared" si="8"/>
        <v>3.7899783101130926E-3</v>
      </c>
      <c r="K76">
        <f t="shared" si="9"/>
        <v>0.37899783101130924</v>
      </c>
      <c r="U76">
        <f t="shared" si="10"/>
        <v>556.77643628300223</v>
      </c>
      <c r="V76">
        <f t="shared" si="11"/>
        <v>5.5579441463561412E-2</v>
      </c>
    </row>
    <row r="77" spans="1:22" x14ac:dyDescent="0.25">
      <c r="A77" s="1">
        <v>494</v>
      </c>
      <c r="B77" s="1">
        <v>563</v>
      </c>
      <c r="C77" s="1">
        <v>547</v>
      </c>
      <c r="D77" s="1">
        <v>191816</v>
      </c>
      <c r="E77" s="1">
        <v>207151</v>
      </c>
      <c r="F77" s="1">
        <v>198272</v>
      </c>
      <c r="G77" s="1">
        <v>140000</v>
      </c>
      <c r="H77">
        <f t="shared" si="6"/>
        <v>2.5753847437127247E-3</v>
      </c>
      <c r="I77">
        <f t="shared" si="7"/>
        <v>2.7178241958764381E-3</v>
      </c>
      <c r="J77">
        <f t="shared" si="8"/>
        <v>2.7588363460296964E-3</v>
      </c>
      <c r="K77">
        <f t="shared" si="9"/>
        <v>0.27588363460296966</v>
      </c>
      <c r="U77">
        <f t="shared" si="10"/>
        <v>374.16573867739413</v>
      </c>
      <c r="V77">
        <f t="shared" si="11"/>
        <v>5.0748248676311232E-2</v>
      </c>
    </row>
    <row r="78" spans="1:22" x14ac:dyDescent="0.25">
      <c r="A78" s="1">
        <v>1778</v>
      </c>
      <c r="B78" s="1">
        <v>1845</v>
      </c>
      <c r="C78" s="1">
        <v>1870</v>
      </c>
      <c r="D78" s="1">
        <v>476468</v>
      </c>
      <c r="E78" s="1">
        <v>468012</v>
      </c>
      <c r="F78" s="1">
        <v>456648</v>
      </c>
      <c r="G78" s="1">
        <v>439000</v>
      </c>
      <c r="H78">
        <f t="shared" si="6"/>
        <v>3.7316252088282951E-3</v>
      </c>
      <c r="I78">
        <f t="shared" si="7"/>
        <v>3.9422066100869213E-3</v>
      </c>
      <c r="J78">
        <f t="shared" si="8"/>
        <v>4.0950579001769417E-3</v>
      </c>
      <c r="K78">
        <f t="shared" si="9"/>
        <v>0.40950579001769416</v>
      </c>
      <c r="U78">
        <f t="shared" si="10"/>
        <v>662.57075093909782</v>
      </c>
      <c r="V78">
        <f t="shared" si="11"/>
        <v>6.1087029792160422E-2</v>
      </c>
    </row>
    <row r="79" spans="1:22" x14ac:dyDescent="0.25">
      <c r="A79" s="1">
        <v>982</v>
      </c>
      <c r="B79" s="1">
        <v>1081</v>
      </c>
      <c r="C79" s="1">
        <v>1120</v>
      </c>
      <c r="D79" s="1">
        <v>255251</v>
      </c>
      <c r="E79" s="1">
        <v>283858</v>
      </c>
      <c r="F79" s="1">
        <v>279620</v>
      </c>
      <c r="G79" s="1">
        <v>190000</v>
      </c>
      <c r="H79">
        <f t="shared" si="6"/>
        <v>3.8471935467441851E-3</v>
      </c>
      <c r="I79">
        <f t="shared" si="7"/>
        <v>3.808242149243636E-3</v>
      </c>
      <c r="J79">
        <f t="shared" si="8"/>
        <v>4.0054359487876404E-3</v>
      </c>
      <c r="K79">
        <f t="shared" si="9"/>
        <v>0.40054359487876401</v>
      </c>
      <c r="U79">
        <f t="shared" si="10"/>
        <v>435.88989435406734</v>
      </c>
      <c r="V79">
        <f t="shared" si="11"/>
        <v>6.20257490623385E-2</v>
      </c>
    </row>
    <row r="80" spans="1:22" x14ac:dyDescent="0.25">
      <c r="A80" s="1">
        <v>332</v>
      </c>
      <c r="B80" s="1">
        <v>318</v>
      </c>
      <c r="C80" s="1">
        <v>412</v>
      </c>
      <c r="D80" s="1">
        <v>204200</v>
      </c>
      <c r="E80" s="1">
        <v>182584</v>
      </c>
      <c r="F80" s="1">
        <v>178733</v>
      </c>
      <c r="G80" s="1">
        <v>160000</v>
      </c>
      <c r="H80">
        <f t="shared" si="6"/>
        <v>1.6258570029382957E-3</v>
      </c>
      <c r="I80">
        <f t="shared" si="7"/>
        <v>1.7416641107654558E-3</v>
      </c>
      <c r="J80">
        <f t="shared" si="8"/>
        <v>2.3051143325519071E-3</v>
      </c>
      <c r="K80">
        <f t="shared" si="9"/>
        <v>0.23051143325519072</v>
      </c>
      <c r="U80">
        <f t="shared" si="10"/>
        <v>400</v>
      </c>
      <c r="V80">
        <f t="shared" si="11"/>
        <v>4.032191715355677E-2</v>
      </c>
    </row>
    <row r="81" spans="1:22" x14ac:dyDescent="0.25">
      <c r="A81" s="1">
        <v>229</v>
      </c>
      <c r="B81" s="1">
        <v>230</v>
      </c>
      <c r="C81" s="1">
        <v>253</v>
      </c>
      <c r="D81" s="1">
        <v>141067</v>
      </c>
      <c r="E81" s="1">
        <v>136026</v>
      </c>
      <c r="F81" s="1">
        <v>135402</v>
      </c>
      <c r="G81" s="1">
        <v>101000</v>
      </c>
      <c r="H81">
        <f t="shared" si="6"/>
        <v>1.6233420998532611E-3</v>
      </c>
      <c r="I81">
        <f t="shared" si="7"/>
        <v>1.6908532192374988E-3</v>
      </c>
      <c r="J81">
        <f t="shared" si="8"/>
        <v>1.8685100663210293E-3</v>
      </c>
      <c r="K81">
        <f t="shared" si="9"/>
        <v>0.18685100663210294</v>
      </c>
      <c r="U81">
        <f t="shared" si="10"/>
        <v>317.80497164141406</v>
      </c>
      <c r="V81">
        <f t="shared" si="11"/>
        <v>4.0290719773333178E-2</v>
      </c>
    </row>
    <row r="82" spans="1:22" x14ac:dyDescent="0.25">
      <c r="A82" s="1">
        <v>839</v>
      </c>
      <c r="B82" s="1">
        <v>869</v>
      </c>
      <c r="C82" s="1">
        <v>867</v>
      </c>
      <c r="D82" s="1">
        <v>234508</v>
      </c>
      <c r="E82" s="1">
        <v>246600</v>
      </c>
      <c r="F82" s="1">
        <v>252016</v>
      </c>
      <c r="G82" s="1">
        <v>210000</v>
      </c>
      <c r="H82">
        <f t="shared" si="6"/>
        <v>3.5777031060774045E-3</v>
      </c>
      <c r="I82">
        <f t="shared" si="7"/>
        <v>3.5239253852392539E-3</v>
      </c>
      <c r="J82">
        <f t="shared" si="8"/>
        <v>3.4402577614119738E-3</v>
      </c>
      <c r="K82">
        <f t="shared" si="9"/>
        <v>0.34402577614119739</v>
      </c>
      <c r="U82">
        <f t="shared" si="10"/>
        <v>458.25756949558399</v>
      </c>
      <c r="V82">
        <f t="shared" si="11"/>
        <v>5.9813903952821906E-2</v>
      </c>
    </row>
    <row r="83" spans="1:22" x14ac:dyDescent="0.25">
      <c r="A83" s="1">
        <v>483</v>
      </c>
      <c r="B83" s="1">
        <v>491</v>
      </c>
      <c r="C83" s="1">
        <v>580</v>
      </c>
      <c r="D83" s="1">
        <v>279718</v>
      </c>
      <c r="E83" s="1">
        <v>270928</v>
      </c>
      <c r="F83" s="1">
        <v>280311</v>
      </c>
      <c r="G83" s="1">
        <v>220000</v>
      </c>
      <c r="H83">
        <f t="shared" si="6"/>
        <v>1.7267390729234443E-3</v>
      </c>
      <c r="I83">
        <f t="shared" si="7"/>
        <v>1.8122896120002362E-3</v>
      </c>
      <c r="J83">
        <f t="shared" si="8"/>
        <v>2.0691303587800692E-3</v>
      </c>
      <c r="K83">
        <f t="shared" si="9"/>
        <v>0.20691303587800691</v>
      </c>
      <c r="U83">
        <f t="shared" si="10"/>
        <v>469.04157598234298</v>
      </c>
      <c r="V83">
        <f t="shared" si="11"/>
        <v>4.1554050018300794E-2</v>
      </c>
    </row>
    <row r="84" spans="1:22" x14ac:dyDescent="0.25">
      <c r="A84" s="1">
        <v>568</v>
      </c>
      <c r="B84" s="1">
        <v>669</v>
      </c>
      <c r="C84" s="1">
        <v>710</v>
      </c>
      <c r="D84" s="1">
        <v>244074</v>
      </c>
      <c r="E84" s="1">
        <v>241099</v>
      </c>
      <c r="F84" s="1">
        <v>237261</v>
      </c>
      <c r="G84" s="1">
        <v>200000</v>
      </c>
      <c r="H84">
        <f t="shared" si="6"/>
        <v>2.3271630734941042E-3</v>
      </c>
      <c r="I84">
        <f t="shared" si="7"/>
        <v>2.7747937569214307E-3</v>
      </c>
      <c r="J84">
        <f t="shared" si="8"/>
        <v>2.9924850691854118E-3</v>
      </c>
      <c r="K84">
        <f t="shared" si="9"/>
        <v>0.29924850691854116</v>
      </c>
      <c r="U84">
        <f t="shared" si="10"/>
        <v>447.21359549995793</v>
      </c>
      <c r="V84">
        <f t="shared" si="11"/>
        <v>4.8240678617678091E-2</v>
      </c>
    </row>
    <row r="85" spans="1:22" x14ac:dyDescent="0.25">
      <c r="A85" s="1">
        <v>2483</v>
      </c>
      <c r="B85" s="1">
        <v>2917</v>
      </c>
      <c r="C85" s="1">
        <v>3058</v>
      </c>
      <c r="D85" s="1">
        <v>853151</v>
      </c>
      <c r="E85" s="1">
        <v>953390</v>
      </c>
      <c r="F85" s="1">
        <v>971906</v>
      </c>
      <c r="G85" s="1">
        <v>619000</v>
      </c>
      <c r="H85">
        <f t="shared" si="6"/>
        <v>2.9103874929525958E-3</v>
      </c>
      <c r="I85">
        <f t="shared" si="7"/>
        <v>3.0596083449585163E-3</v>
      </c>
      <c r="J85">
        <f t="shared" si="8"/>
        <v>3.146394815959568E-3</v>
      </c>
      <c r="K85">
        <f t="shared" si="9"/>
        <v>0.31463948159595678</v>
      </c>
      <c r="U85">
        <f t="shared" si="10"/>
        <v>786.76553051083772</v>
      </c>
      <c r="V85">
        <f t="shared" si="11"/>
        <v>5.3948007312157473E-2</v>
      </c>
    </row>
    <row r="86" spans="1:22" x14ac:dyDescent="0.25">
      <c r="A86" s="1">
        <v>393</v>
      </c>
      <c r="B86" s="1">
        <v>395</v>
      </c>
      <c r="C86" s="1">
        <v>456</v>
      </c>
      <c r="D86" s="1">
        <v>158286</v>
      </c>
      <c r="E86" s="1">
        <v>162232</v>
      </c>
      <c r="F86" s="1">
        <v>168754</v>
      </c>
      <c r="G86" s="1">
        <v>110000</v>
      </c>
      <c r="H86">
        <f t="shared" si="6"/>
        <v>2.4828475038853721E-3</v>
      </c>
      <c r="I86">
        <f t="shared" si="7"/>
        <v>2.4347847526998371E-3</v>
      </c>
      <c r="J86">
        <f t="shared" si="8"/>
        <v>2.7021581710655745E-3</v>
      </c>
      <c r="K86">
        <f t="shared" si="9"/>
        <v>0.27021581710655745</v>
      </c>
      <c r="U86">
        <f t="shared" si="10"/>
        <v>331.66247903554</v>
      </c>
      <c r="V86">
        <f t="shared" si="11"/>
        <v>4.9828179817101206E-2</v>
      </c>
    </row>
    <row r="87" spans="1:22" x14ac:dyDescent="0.25">
      <c r="A87" s="1">
        <v>255</v>
      </c>
      <c r="B87" s="1">
        <v>285</v>
      </c>
      <c r="C87" s="1">
        <v>340</v>
      </c>
      <c r="D87" s="1">
        <v>161608</v>
      </c>
      <c r="E87" s="1">
        <v>166070</v>
      </c>
      <c r="F87" s="1">
        <v>183030</v>
      </c>
      <c r="G87" s="1">
        <v>141000</v>
      </c>
      <c r="H87">
        <f t="shared" si="6"/>
        <v>1.5778921835552695E-3</v>
      </c>
      <c r="I87">
        <f t="shared" si="7"/>
        <v>1.7161437947853316E-3</v>
      </c>
      <c r="J87">
        <f t="shared" si="8"/>
        <v>1.8576189695678304E-3</v>
      </c>
      <c r="K87">
        <f t="shared" si="9"/>
        <v>0.18576189695678305</v>
      </c>
      <c r="U87">
        <f t="shared" si="10"/>
        <v>375.49966711037177</v>
      </c>
      <c r="V87">
        <f t="shared" si="11"/>
        <v>3.9722691041208041E-2</v>
      </c>
    </row>
    <row r="88" spans="1:22" x14ac:dyDescent="0.25">
      <c r="A88" s="1">
        <v>773</v>
      </c>
      <c r="B88" s="1">
        <v>824</v>
      </c>
      <c r="C88" s="1">
        <v>833</v>
      </c>
      <c r="D88" s="1">
        <v>208429</v>
      </c>
      <c r="E88" s="1">
        <v>217790</v>
      </c>
      <c r="F88" s="1">
        <v>218624</v>
      </c>
      <c r="G88" s="1">
        <v>160000</v>
      </c>
      <c r="H88">
        <f t="shared" si="6"/>
        <v>3.7086969663530506E-3</v>
      </c>
      <c r="I88">
        <f t="shared" si="7"/>
        <v>3.7834611322833923E-3</v>
      </c>
      <c r="J88">
        <f t="shared" si="8"/>
        <v>3.8101946721311474E-3</v>
      </c>
      <c r="K88">
        <f t="shared" si="9"/>
        <v>0.38101946721311475</v>
      </c>
      <c r="U88">
        <f t="shared" si="10"/>
        <v>400</v>
      </c>
      <c r="V88">
        <f t="shared" si="11"/>
        <v>6.0899071966270972E-2</v>
      </c>
    </row>
    <row r="89" spans="1:22" x14ac:dyDescent="0.25">
      <c r="A89" s="1">
        <v>619</v>
      </c>
      <c r="B89" s="1">
        <v>703</v>
      </c>
      <c r="C89" s="1">
        <v>771</v>
      </c>
      <c r="D89" s="1">
        <v>197354</v>
      </c>
      <c r="E89" s="1">
        <v>206800</v>
      </c>
      <c r="F89" s="1">
        <v>218769</v>
      </c>
      <c r="G89" s="1">
        <v>150000</v>
      </c>
      <c r="H89">
        <f t="shared" si="6"/>
        <v>3.1364958399627066E-3</v>
      </c>
      <c r="I89">
        <f t="shared" si="7"/>
        <v>3.3994197292069634E-3</v>
      </c>
      <c r="J89">
        <f t="shared" si="8"/>
        <v>3.52426532095498E-3</v>
      </c>
      <c r="K89">
        <f t="shared" si="9"/>
        <v>0.35242653209549801</v>
      </c>
      <c r="U89">
        <f t="shared" si="10"/>
        <v>387.29833462074168</v>
      </c>
      <c r="V89">
        <f t="shared" si="11"/>
        <v>5.6004426967541654E-2</v>
      </c>
    </row>
    <row r="90" spans="1:22" x14ac:dyDescent="0.25">
      <c r="A90" s="1">
        <v>2117</v>
      </c>
      <c r="B90" s="1">
        <v>2339</v>
      </c>
      <c r="C90" s="1">
        <v>2607</v>
      </c>
      <c r="D90" s="1">
        <v>597599</v>
      </c>
      <c r="E90" s="1">
        <v>649891</v>
      </c>
      <c r="F90" s="1">
        <v>676178</v>
      </c>
      <c r="G90" s="1">
        <v>489000</v>
      </c>
      <c r="H90">
        <f t="shared" si="6"/>
        <v>3.5425092746139133E-3</v>
      </c>
      <c r="I90">
        <f t="shared" si="7"/>
        <v>3.5990650739893305E-3</v>
      </c>
      <c r="J90">
        <f t="shared" si="8"/>
        <v>3.8554936717846485E-3</v>
      </c>
      <c r="K90">
        <f t="shared" si="9"/>
        <v>0.38554936717846483</v>
      </c>
      <c r="U90">
        <f t="shared" si="10"/>
        <v>699.28534948188349</v>
      </c>
      <c r="V90">
        <f t="shared" si="11"/>
        <v>5.9518982472938103E-2</v>
      </c>
    </row>
    <row r="91" spans="1:22" x14ac:dyDescent="0.25">
      <c r="A91" s="1">
        <v>3050</v>
      </c>
      <c r="B91" s="1">
        <v>3213</v>
      </c>
      <c r="C91" s="1">
        <v>3501</v>
      </c>
      <c r="D91" s="1">
        <v>683890</v>
      </c>
      <c r="E91" s="1">
        <v>716111</v>
      </c>
      <c r="F91" s="1">
        <v>751413</v>
      </c>
      <c r="G91" s="1">
        <v>590000</v>
      </c>
      <c r="H91">
        <f t="shared" si="6"/>
        <v>4.4597815438155259E-3</v>
      </c>
      <c r="I91">
        <f t="shared" si="7"/>
        <v>4.4867345984072301E-3</v>
      </c>
      <c r="J91">
        <f t="shared" si="8"/>
        <v>4.6592220257035749E-3</v>
      </c>
      <c r="K91">
        <f t="shared" si="9"/>
        <v>0.46592220257035749</v>
      </c>
      <c r="U91">
        <f t="shared" si="10"/>
        <v>768.11457478686077</v>
      </c>
      <c r="V91">
        <f t="shared" si="11"/>
        <v>6.6781595846576822E-2</v>
      </c>
    </row>
    <row r="92" spans="1:22" x14ac:dyDescent="0.25">
      <c r="A92" s="1">
        <v>1011</v>
      </c>
      <c r="B92" s="1">
        <v>1082</v>
      </c>
      <c r="C92" s="1">
        <v>1286</v>
      </c>
      <c r="D92" s="1">
        <v>313047</v>
      </c>
      <c r="E92" s="1">
        <v>327534</v>
      </c>
      <c r="F92" s="1">
        <v>351792</v>
      </c>
      <c r="G92" s="1">
        <v>240000</v>
      </c>
      <c r="H92">
        <f t="shared" si="6"/>
        <v>3.229547000929573E-3</v>
      </c>
      <c r="I92">
        <f t="shared" si="7"/>
        <v>3.3034738378305765E-3</v>
      </c>
      <c r="J92">
        <f t="shared" si="8"/>
        <v>3.6555691999818076E-3</v>
      </c>
      <c r="K92">
        <f t="shared" si="9"/>
        <v>0.36555691999818074</v>
      </c>
      <c r="U92">
        <f t="shared" si="10"/>
        <v>489.89794855663564</v>
      </c>
      <c r="V92">
        <f t="shared" si="11"/>
        <v>5.6829103467585802E-2</v>
      </c>
    </row>
    <row r="93" spans="1:22" x14ac:dyDescent="0.25">
      <c r="A93" s="1">
        <v>2098</v>
      </c>
      <c r="B93" s="1">
        <v>2226</v>
      </c>
      <c r="C93" s="1">
        <v>2080</v>
      </c>
      <c r="D93" s="1">
        <v>298648</v>
      </c>
      <c r="E93" s="1">
        <v>310011</v>
      </c>
      <c r="F93" s="1">
        <v>292387</v>
      </c>
      <c r="G93" s="1">
        <v>221000</v>
      </c>
      <c r="H93">
        <f t="shared" si="6"/>
        <v>7.0249926334681632E-3</v>
      </c>
      <c r="I93">
        <f t="shared" si="7"/>
        <v>7.1803903732448205E-3</v>
      </c>
      <c r="J93">
        <f t="shared" si="8"/>
        <v>7.1138593713126778E-3</v>
      </c>
      <c r="K93">
        <f t="shared" si="9"/>
        <v>0.71138593713126774</v>
      </c>
      <c r="U93">
        <f t="shared" si="10"/>
        <v>470.10637094172631</v>
      </c>
      <c r="V93">
        <f t="shared" si="11"/>
        <v>8.3815229126144863E-2</v>
      </c>
    </row>
    <row r="94" spans="1:22" x14ac:dyDescent="0.25">
      <c r="A94" s="1">
        <v>5065</v>
      </c>
      <c r="B94" s="1">
        <v>5582</v>
      </c>
      <c r="C94" s="1">
        <v>5745</v>
      </c>
      <c r="D94" s="1">
        <v>778640</v>
      </c>
      <c r="E94" s="1">
        <v>862292</v>
      </c>
      <c r="F94" s="1">
        <v>870182</v>
      </c>
      <c r="G94" s="1">
        <v>529000</v>
      </c>
      <c r="H94">
        <f t="shared" si="6"/>
        <v>6.50493167574232E-3</v>
      </c>
      <c r="I94">
        <f t="shared" si="7"/>
        <v>6.4734451902603756E-3</v>
      </c>
      <c r="J94">
        <f t="shared" si="8"/>
        <v>6.6020671537678323E-3</v>
      </c>
      <c r="K94">
        <f t="shared" si="9"/>
        <v>0.66020671537678322</v>
      </c>
      <c r="U94">
        <f t="shared" si="10"/>
        <v>727.32386183872723</v>
      </c>
      <c r="V94">
        <f t="shared" si="11"/>
        <v>8.0653156638425011E-2</v>
      </c>
    </row>
    <row r="95" spans="1:22" x14ac:dyDescent="0.25">
      <c r="A95" s="1">
        <v>680</v>
      </c>
      <c r="B95" s="1">
        <v>721</v>
      </c>
      <c r="C95" s="1">
        <v>844</v>
      </c>
      <c r="D95" s="1">
        <v>219707</v>
      </c>
      <c r="E95" s="1">
        <v>213764</v>
      </c>
      <c r="F95" s="1">
        <v>224711</v>
      </c>
      <c r="G95" s="1">
        <v>180000</v>
      </c>
      <c r="H95">
        <f t="shared" si="6"/>
        <v>3.0950311096141678E-3</v>
      </c>
      <c r="I95">
        <f t="shared" si="7"/>
        <v>3.3728785015250465E-3</v>
      </c>
      <c r="J95">
        <f t="shared" si="8"/>
        <v>3.7559354014712232E-3</v>
      </c>
      <c r="K95">
        <f t="shared" si="9"/>
        <v>0.37559354014712232</v>
      </c>
      <c r="U95">
        <f t="shared" si="10"/>
        <v>424.26406871192853</v>
      </c>
      <c r="V95">
        <f t="shared" si="11"/>
        <v>5.5633003780257706E-2</v>
      </c>
    </row>
    <row r="96" spans="1:22" x14ac:dyDescent="0.25">
      <c r="A96" s="1">
        <v>987</v>
      </c>
      <c r="B96" s="1">
        <v>1014</v>
      </c>
      <c r="C96" s="1">
        <v>1293</v>
      </c>
      <c r="D96" s="1">
        <v>639889</v>
      </c>
      <c r="E96" s="1">
        <v>641446</v>
      </c>
      <c r="F96" s="1">
        <v>696312</v>
      </c>
      <c r="G96" s="1">
        <v>559000</v>
      </c>
      <c r="H96">
        <f t="shared" si="6"/>
        <v>1.5424550195424519E-3</v>
      </c>
      <c r="I96">
        <f t="shared" si="7"/>
        <v>1.5808033723805277E-3</v>
      </c>
      <c r="J96">
        <f t="shared" si="8"/>
        <v>1.8569262054940888E-3</v>
      </c>
      <c r="K96">
        <f t="shared" si="9"/>
        <v>0.18569262054940888</v>
      </c>
      <c r="U96">
        <f t="shared" si="10"/>
        <v>747.66302570074981</v>
      </c>
      <c r="V96">
        <f t="shared" si="11"/>
        <v>3.9274101129656069E-2</v>
      </c>
    </row>
    <row r="97" spans="1:22" x14ac:dyDescent="0.25">
      <c r="A97" s="1">
        <v>416</v>
      </c>
      <c r="B97" s="1">
        <v>440</v>
      </c>
      <c r="C97" s="1">
        <v>505</v>
      </c>
      <c r="D97" s="1">
        <v>170973</v>
      </c>
      <c r="E97" s="1">
        <v>189028</v>
      </c>
      <c r="F97" s="1">
        <v>195373</v>
      </c>
      <c r="G97" s="1">
        <v>130000</v>
      </c>
      <c r="H97">
        <f t="shared" si="6"/>
        <v>2.4331327168617268E-3</v>
      </c>
      <c r="I97">
        <f t="shared" si="7"/>
        <v>2.3276974839706289E-3</v>
      </c>
      <c r="J97">
        <f t="shared" si="8"/>
        <v>2.5847993325587466E-3</v>
      </c>
      <c r="K97">
        <f t="shared" si="9"/>
        <v>0.25847993325587465</v>
      </c>
      <c r="U97">
        <f t="shared" si="10"/>
        <v>360.55512754639892</v>
      </c>
      <c r="V97">
        <f t="shared" si="11"/>
        <v>4.9326795120519705E-2</v>
      </c>
    </row>
    <row r="98" spans="1:22" x14ac:dyDescent="0.25">
      <c r="A98" s="1">
        <v>706</v>
      </c>
      <c r="B98" s="1">
        <v>752</v>
      </c>
      <c r="C98" s="1">
        <v>761</v>
      </c>
      <c r="D98" s="1">
        <v>257365</v>
      </c>
      <c r="E98" s="1">
        <v>253227</v>
      </c>
      <c r="F98" s="1">
        <v>264370</v>
      </c>
      <c r="G98" s="1">
        <v>209000</v>
      </c>
      <c r="H98">
        <f t="shared" si="6"/>
        <v>2.7431857478678141E-3</v>
      </c>
      <c r="I98">
        <f t="shared" si="7"/>
        <v>2.9696675315033548E-3</v>
      </c>
      <c r="J98">
        <f t="shared" si="8"/>
        <v>2.878541438135946E-3</v>
      </c>
      <c r="K98">
        <f t="shared" si="9"/>
        <v>0.28785414381359459</v>
      </c>
      <c r="U98">
        <f t="shared" si="10"/>
        <v>457.16517802649844</v>
      </c>
      <c r="V98">
        <f t="shared" si="11"/>
        <v>5.2375430765463055E-2</v>
      </c>
    </row>
    <row r="99" spans="1:22" x14ac:dyDescent="0.25">
      <c r="A99" s="1">
        <v>478</v>
      </c>
      <c r="B99" s="1">
        <v>533</v>
      </c>
      <c r="C99" s="1">
        <v>578</v>
      </c>
      <c r="D99" s="1">
        <v>141672</v>
      </c>
      <c r="E99" s="1">
        <v>152245</v>
      </c>
      <c r="F99" s="1">
        <v>161802</v>
      </c>
      <c r="G99" s="1">
        <v>100000</v>
      </c>
      <c r="H99">
        <f t="shared" si="6"/>
        <v>3.3739906262352476E-3</v>
      </c>
      <c r="I99">
        <f t="shared" si="7"/>
        <v>3.5009359913297645E-3</v>
      </c>
      <c r="J99">
        <f t="shared" si="8"/>
        <v>3.57226733909346E-3</v>
      </c>
      <c r="K99">
        <f t="shared" si="9"/>
        <v>0.35722673390934601</v>
      </c>
      <c r="U99">
        <f t="shared" si="10"/>
        <v>316.22776601683796</v>
      </c>
      <c r="V99">
        <f t="shared" si="11"/>
        <v>5.8086062237297918E-2</v>
      </c>
    </row>
    <row r="100" spans="1:22" x14ac:dyDescent="0.25">
      <c r="A100" s="1">
        <v>586</v>
      </c>
      <c r="B100" s="1">
        <v>589</v>
      </c>
      <c r="C100" s="1">
        <v>639</v>
      </c>
      <c r="D100" s="1">
        <v>200777</v>
      </c>
      <c r="E100" s="1">
        <v>197457</v>
      </c>
      <c r="F100" s="1">
        <v>202287</v>
      </c>
      <c r="G100" s="1">
        <v>162000</v>
      </c>
      <c r="H100">
        <f t="shared" si="6"/>
        <v>2.918661002007202E-3</v>
      </c>
      <c r="I100">
        <f t="shared" si="7"/>
        <v>2.9829279286123053E-3</v>
      </c>
      <c r="J100">
        <f t="shared" si="8"/>
        <v>3.1588782274688931E-3</v>
      </c>
      <c r="K100">
        <f t="shared" si="9"/>
        <v>0.31588782274688931</v>
      </c>
      <c r="U100">
        <f t="shared" si="10"/>
        <v>402.49223594996215</v>
      </c>
      <c r="V100">
        <f t="shared" si="11"/>
        <v>5.4024633288965528E-2</v>
      </c>
    </row>
    <row r="101" spans="1:22" x14ac:dyDescent="0.25">
      <c r="A101" s="1">
        <v>150</v>
      </c>
      <c r="B101" s="1">
        <v>142</v>
      </c>
      <c r="C101" s="1">
        <v>156</v>
      </c>
      <c r="D101" s="1">
        <v>150230</v>
      </c>
      <c r="E101" s="1">
        <v>141693</v>
      </c>
      <c r="F101" s="1">
        <v>141550</v>
      </c>
      <c r="G101" s="1">
        <v>110000</v>
      </c>
      <c r="H101">
        <f t="shared" si="6"/>
        <v>9.9846901417826E-4</v>
      </c>
      <c r="I101">
        <f t="shared" si="7"/>
        <v>1.0021666560803991E-3</v>
      </c>
      <c r="J101">
        <f t="shared" si="8"/>
        <v>1.1020840692334865E-3</v>
      </c>
      <c r="K101">
        <f t="shared" si="9"/>
        <v>0.11020840692334864</v>
      </c>
      <c r="U101">
        <f t="shared" si="10"/>
        <v>331.66247903554</v>
      </c>
      <c r="V101">
        <f t="shared" si="11"/>
        <v>3.1598560318126204E-2</v>
      </c>
    </row>
    <row r="102" spans="1:22" x14ac:dyDescent="0.25">
      <c r="A102" s="1">
        <v>575</v>
      </c>
      <c r="B102" s="1">
        <v>582</v>
      </c>
      <c r="C102" s="1">
        <v>774</v>
      </c>
      <c r="D102" s="1">
        <v>265622</v>
      </c>
      <c r="E102" s="1">
        <v>265694</v>
      </c>
      <c r="F102" s="1">
        <v>274649</v>
      </c>
      <c r="G102" s="1">
        <v>200000</v>
      </c>
      <c r="H102">
        <f t="shared" si="6"/>
        <v>2.1647303310719746E-3</v>
      </c>
      <c r="I102">
        <f t="shared" si="7"/>
        <v>2.1904898115877665E-3</v>
      </c>
      <c r="J102">
        <f t="shared" si="8"/>
        <v>2.8181424290640053E-3</v>
      </c>
      <c r="K102">
        <f t="shared" si="9"/>
        <v>0.2818142429064005</v>
      </c>
      <c r="U102">
        <f t="shared" si="10"/>
        <v>447.21359549995793</v>
      </c>
      <c r="V102">
        <f t="shared" si="11"/>
        <v>4.6526662582566297E-2</v>
      </c>
    </row>
    <row r="103" spans="1:22" x14ac:dyDescent="0.25">
      <c r="A103" s="1">
        <v>208</v>
      </c>
      <c r="B103" s="1">
        <v>235</v>
      </c>
      <c r="C103" s="1">
        <v>249</v>
      </c>
      <c r="D103" s="1">
        <v>138752</v>
      </c>
      <c r="E103" s="1">
        <v>136685</v>
      </c>
      <c r="F103" s="1">
        <v>145345</v>
      </c>
      <c r="G103" s="1">
        <v>119000</v>
      </c>
      <c r="H103">
        <f t="shared" si="6"/>
        <v>1.4990774907749078E-3</v>
      </c>
      <c r="I103">
        <f t="shared" si="7"/>
        <v>1.7192815597907598E-3</v>
      </c>
      <c r="J103">
        <f t="shared" si="8"/>
        <v>1.7131652275620076E-3</v>
      </c>
      <c r="K103">
        <f t="shared" si="9"/>
        <v>0.17131652275620077</v>
      </c>
      <c r="U103">
        <f t="shared" si="10"/>
        <v>344.96376621320678</v>
      </c>
      <c r="V103">
        <f t="shared" si="11"/>
        <v>3.8717922087515337E-2</v>
      </c>
    </row>
    <row r="104" spans="1:22" x14ac:dyDescent="0.25">
      <c r="A104" s="1">
        <v>217</v>
      </c>
      <c r="B104" s="1">
        <v>258</v>
      </c>
      <c r="C104" s="1">
        <v>357</v>
      </c>
      <c r="D104" s="1">
        <v>188493</v>
      </c>
      <c r="E104" s="1">
        <v>175272</v>
      </c>
      <c r="F104" s="1">
        <v>186495</v>
      </c>
      <c r="G104" s="1">
        <v>130000</v>
      </c>
      <c r="H104">
        <f t="shared" si="6"/>
        <v>1.1512363854360639E-3</v>
      </c>
      <c r="I104">
        <f t="shared" si="7"/>
        <v>1.4719978091195399E-3</v>
      </c>
      <c r="J104">
        <f t="shared" si="8"/>
        <v>1.9142604359366202E-3</v>
      </c>
      <c r="K104">
        <f t="shared" si="9"/>
        <v>0.19142604359366203</v>
      </c>
      <c r="U104">
        <f t="shared" si="10"/>
        <v>360.55512754639892</v>
      </c>
      <c r="V104">
        <f t="shared" si="11"/>
        <v>3.3929874527266729E-2</v>
      </c>
    </row>
    <row r="105" spans="1:22" x14ac:dyDescent="0.25">
      <c r="A105" s="1">
        <v>637</v>
      </c>
      <c r="B105" s="1">
        <v>675</v>
      </c>
      <c r="C105" s="1">
        <v>824</v>
      </c>
      <c r="D105" s="1">
        <v>205812</v>
      </c>
      <c r="E105" s="1">
        <v>206961</v>
      </c>
      <c r="F105" s="1">
        <v>215208</v>
      </c>
      <c r="G105" s="1">
        <v>140000</v>
      </c>
      <c r="H105">
        <f t="shared" si="6"/>
        <v>3.0950576254057099E-3</v>
      </c>
      <c r="I105">
        <f t="shared" si="7"/>
        <v>3.2614840477191353E-3</v>
      </c>
      <c r="J105">
        <f t="shared" si="8"/>
        <v>3.8288539459499647E-3</v>
      </c>
      <c r="K105">
        <f t="shared" si="9"/>
        <v>0.38288539459499649</v>
      </c>
      <c r="U105">
        <f t="shared" si="10"/>
        <v>374.16573867739413</v>
      </c>
      <c r="V105">
        <f t="shared" si="11"/>
        <v>5.5633242089650946E-2</v>
      </c>
    </row>
    <row r="106" spans="1:22" x14ac:dyDescent="0.25">
      <c r="A106" s="1">
        <v>908</v>
      </c>
      <c r="B106" s="1">
        <v>996</v>
      </c>
      <c r="C106" s="1">
        <v>1028</v>
      </c>
      <c r="D106" s="1">
        <v>254646</v>
      </c>
      <c r="E106" s="1">
        <v>260876</v>
      </c>
      <c r="F106" s="1">
        <v>276075</v>
      </c>
      <c r="G106" s="1">
        <v>210000</v>
      </c>
      <c r="H106">
        <f t="shared" si="6"/>
        <v>3.5657343920579942E-3</v>
      </c>
      <c r="I106">
        <f t="shared" si="7"/>
        <v>3.8179058249896503E-3</v>
      </c>
      <c r="J106">
        <f t="shared" si="8"/>
        <v>3.723625826315313E-3</v>
      </c>
      <c r="K106">
        <f t="shared" si="9"/>
        <v>0.37236258263153132</v>
      </c>
      <c r="U106">
        <f t="shared" si="10"/>
        <v>458.25756949558399</v>
      </c>
      <c r="V106">
        <f t="shared" si="11"/>
        <v>5.9713770539616691E-2</v>
      </c>
    </row>
    <row r="107" spans="1:22" x14ac:dyDescent="0.25">
      <c r="A107" s="1">
        <v>88</v>
      </c>
      <c r="B107" s="1">
        <v>102</v>
      </c>
      <c r="C107" s="1">
        <v>86</v>
      </c>
      <c r="D107" s="1">
        <v>38363</v>
      </c>
      <c r="E107" s="1">
        <v>39872</v>
      </c>
      <c r="F107" s="1">
        <v>42952</v>
      </c>
      <c r="G107" s="1">
        <v>51000</v>
      </c>
      <c r="H107">
        <f t="shared" si="6"/>
        <v>2.29387691265021E-3</v>
      </c>
      <c r="I107">
        <f t="shared" si="7"/>
        <v>2.5581861958266453E-3</v>
      </c>
      <c r="J107">
        <f t="shared" si="8"/>
        <v>2.0022350530825108E-3</v>
      </c>
      <c r="K107">
        <f t="shared" si="9"/>
        <v>0.20022350530825109</v>
      </c>
      <c r="U107">
        <f t="shared" si="10"/>
        <v>225.83179581272429</v>
      </c>
      <c r="V107">
        <f t="shared" si="11"/>
        <v>4.7894435090626242E-2</v>
      </c>
    </row>
    <row r="108" spans="1:22" x14ac:dyDescent="0.25">
      <c r="A108" s="1">
        <v>1469</v>
      </c>
      <c r="B108" s="1">
        <v>1442</v>
      </c>
      <c r="C108" s="1">
        <v>1618</v>
      </c>
      <c r="D108" s="1">
        <v>224540</v>
      </c>
      <c r="E108" s="1">
        <v>219980</v>
      </c>
      <c r="F108" s="1">
        <v>234745</v>
      </c>
      <c r="G108" s="1">
        <v>189000</v>
      </c>
      <c r="H108">
        <f t="shared" si="6"/>
        <v>6.5422641845550907E-3</v>
      </c>
      <c r="I108">
        <f t="shared" si="7"/>
        <v>6.555141376488772E-3</v>
      </c>
      <c r="J108">
        <f t="shared" si="8"/>
        <v>6.8925855715776694E-3</v>
      </c>
      <c r="K108">
        <f t="shared" si="9"/>
        <v>0.68925855715776696</v>
      </c>
      <c r="U108">
        <f t="shared" si="10"/>
        <v>434.74130238568318</v>
      </c>
      <c r="V108">
        <f t="shared" si="11"/>
        <v>8.0884264134348724E-2</v>
      </c>
    </row>
    <row r="109" spans="1:22" x14ac:dyDescent="0.25">
      <c r="A109" s="1">
        <v>858</v>
      </c>
      <c r="B109" s="1">
        <v>920</v>
      </c>
      <c r="C109" s="1">
        <v>1055</v>
      </c>
      <c r="D109" s="1">
        <v>290694</v>
      </c>
      <c r="E109" s="1">
        <v>302347</v>
      </c>
      <c r="F109" s="1">
        <v>323230</v>
      </c>
      <c r="G109" s="1">
        <v>250000</v>
      </c>
      <c r="H109">
        <f t="shared" si="6"/>
        <v>2.9515573076843689E-3</v>
      </c>
      <c r="I109">
        <f t="shared" si="7"/>
        <v>3.0428613480537265E-3</v>
      </c>
      <c r="J109">
        <f t="shared" si="8"/>
        <v>3.2639297094947872E-3</v>
      </c>
      <c r="K109">
        <f t="shared" si="9"/>
        <v>0.32639297094947872</v>
      </c>
      <c r="U109">
        <f t="shared" si="10"/>
        <v>500</v>
      </c>
      <c r="V109">
        <f t="shared" si="11"/>
        <v>5.4328236743744672E-2</v>
      </c>
    </row>
    <row r="110" spans="1:22" x14ac:dyDescent="0.25">
      <c r="A110" s="1">
        <v>723</v>
      </c>
      <c r="B110" s="1">
        <v>807</v>
      </c>
      <c r="C110" s="1">
        <v>909</v>
      </c>
      <c r="D110" s="1">
        <v>276094</v>
      </c>
      <c r="E110" s="1">
        <v>298913</v>
      </c>
      <c r="F110" s="1">
        <v>297041</v>
      </c>
      <c r="G110" s="1">
        <v>220000</v>
      </c>
      <c r="H110">
        <f t="shared" si="6"/>
        <v>2.6186733503806674E-3</v>
      </c>
      <c r="I110">
        <f t="shared" si="7"/>
        <v>2.6997822108774123E-3</v>
      </c>
      <c r="J110">
        <f t="shared" si="8"/>
        <v>3.0601836110166611E-3</v>
      </c>
      <c r="K110">
        <f t="shared" si="9"/>
        <v>0.30601836110166608</v>
      </c>
      <c r="U110">
        <f t="shared" si="10"/>
        <v>469.04157598234298</v>
      </c>
      <c r="V110">
        <f t="shared" si="11"/>
        <v>5.117297480487789E-2</v>
      </c>
    </row>
    <row r="111" spans="1:22" x14ac:dyDescent="0.25">
      <c r="A111" s="1">
        <v>1229</v>
      </c>
      <c r="B111" s="1">
        <v>1457</v>
      </c>
      <c r="C111" s="1">
        <v>1562</v>
      </c>
      <c r="D111" s="1">
        <v>543528</v>
      </c>
      <c r="E111" s="1">
        <v>589713</v>
      </c>
      <c r="F111" s="1">
        <v>578839</v>
      </c>
      <c r="G111" s="1">
        <v>430000</v>
      </c>
      <c r="H111">
        <f t="shared" si="6"/>
        <v>2.2611530592720154E-3</v>
      </c>
      <c r="I111">
        <f t="shared" si="7"/>
        <v>2.4706933711822533E-3</v>
      </c>
      <c r="J111">
        <f t="shared" si="8"/>
        <v>2.6985051110930674E-3</v>
      </c>
      <c r="K111">
        <f t="shared" si="9"/>
        <v>0.26985051110930675</v>
      </c>
      <c r="U111">
        <f t="shared" si="10"/>
        <v>655.74385243020004</v>
      </c>
      <c r="V111">
        <f t="shared" si="11"/>
        <v>4.7551583141594932E-2</v>
      </c>
    </row>
    <row r="112" spans="1:22" x14ac:dyDescent="0.25">
      <c r="A112" s="1">
        <v>1091</v>
      </c>
      <c r="B112" s="1">
        <v>1171</v>
      </c>
      <c r="C112" s="1">
        <v>1406</v>
      </c>
      <c r="D112" s="1">
        <v>292707</v>
      </c>
      <c r="E112" s="1">
        <v>311424</v>
      </c>
      <c r="F112" s="1">
        <v>353334</v>
      </c>
      <c r="G112" s="1">
        <v>231000</v>
      </c>
      <c r="H112">
        <f t="shared" si="6"/>
        <v>3.7272767648194268E-3</v>
      </c>
      <c r="I112">
        <f t="shared" si="7"/>
        <v>3.7601469379367038E-3</v>
      </c>
      <c r="J112">
        <f t="shared" si="8"/>
        <v>3.9792377750230657E-3</v>
      </c>
      <c r="K112">
        <f t="shared" si="9"/>
        <v>0.39792377750230656</v>
      </c>
      <c r="U112">
        <f t="shared" si="10"/>
        <v>480.62459362791662</v>
      </c>
      <c r="V112">
        <f t="shared" si="11"/>
        <v>6.105142721361579E-2</v>
      </c>
    </row>
    <row r="113" spans="1:22" x14ac:dyDescent="0.25">
      <c r="A113" s="1">
        <v>777</v>
      </c>
      <c r="B113" s="1">
        <v>773</v>
      </c>
      <c r="C113" s="1">
        <v>779</v>
      </c>
      <c r="D113" s="1">
        <v>126669</v>
      </c>
      <c r="E113" s="1">
        <v>119952</v>
      </c>
      <c r="F113" s="1">
        <v>119201</v>
      </c>
      <c r="G113" s="1">
        <v>110000</v>
      </c>
      <c r="H113">
        <f t="shared" si="6"/>
        <v>6.1340975297823463E-3</v>
      </c>
      <c r="I113">
        <f t="shared" si="7"/>
        <v>6.4442443644124317E-3</v>
      </c>
      <c r="J113">
        <f t="shared" si="8"/>
        <v>6.5351800739926677E-3</v>
      </c>
      <c r="K113">
        <f t="shared" si="9"/>
        <v>0.6535180073992668</v>
      </c>
      <c r="U113">
        <f t="shared" si="10"/>
        <v>331.66247903554</v>
      </c>
      <c r="V113">
        <f t="shared" si="11"/>
        <v>7.8320479631973305E-2</v>
      </c>
    </row>
    <row r="114" spans="1:22" x14ac:dyDescent="0.25">
      <c r="A114" s="1">
        <v>601</v>
      </c>
      <c r="B114" s="1">
        <v>654</v>
      </c>
      <c r="C114" s="1">
        <v>647</v>
      </c>
      <c r="D114" s="1">
        <v>205711</v>
      </c>
      <c r="E114" s="1">
        <v>200858</v>
      </c>
      <c r="F114" s="1">
        <v>214579</v>
      </c>
      <c r="G114" s="1">
        <v>149000</v>
      </c>
      <c r="H114">
        <f t="shared" si="6"/>
        <v>2.9215744418140013E-3</v>
      </c>
      <c r="I114">
        <f t="shared" si="7"/>
        <v>3.2560316243316172E-3</v>
      </c>
      <c r="J114">
        <f t="shared" si="8"/>
        <v>3.015206520675369E-3</v>
      </c>
      <c r="K114">
        <f t="shared" si="9"/>
        <v>0.30152065206753692</v>
      </c>
      <c r="U114">
        <f t="shared" si="10"/>
        <v>386.00518131237567</v>
      </c>
      <c r="V114">
        <f t="shared" si="11"/>
        <v>5.4051590557670004E-2</v>
      </c>
    </row>
    <row r="115" spans="1:22" x14ac:dyDescent="0.25">
      <c r="A115" s="1">
        <v>1644</v>
      </c>
      <c r="B115" s="1">
        <v>1823</v>
      </c>
      <c r="C115" s="1">
        <v>1927</v>
      </c>
      <c r="D115" s="1">
        <v>527820</v>
      </c>
      <c r="E115" s="1">
        <v>546360</v>
      </c>
      <c r="F115" s="1">
        <v>583966</v>
      </c>
      <c r="G115" s="1">
        <v>439000</v>
      </c>
      <c r="H115">
        <f t="shared" si="6"/>
        <v>3.1146981925656474E-3</v>
      </c>
      <c r="I115">
        <f t="shared" si="7"/>
        <v>3.3366278644117431E-3</v>
      </c>
      <c r="J115">
        <f t="shared" si="8"/>
        <v>3.2998496487809223E-3</v>
      </c>
      <c r="K115">
        <f t="shared" si="9"/>
        <v>0.32998496487809226</v>
      </c>
      <c r="U115">
        <f t="shared" si="10"/>
        <v>662.57075093909782</v>
      </c>
      <c r="V115">
        <f t="shared" si="11"/>
        <v>5.5809481206741632E-2</v>
      </c>
    </row>
    <row r="116" spans="1:22" x14ac:dyDescent="0.25">
      <c r="A116" s="1">
        <v>1151</v>
      </c>
      <c r="B116" s="1">
        <v>1310</v>
      </c>
      <c r="C116" s="1">
        <v>1331</v>
      </c>
      <c r="D116" s="1">
        <v>262198</v>
      </c>
      <c r="E116" s="1">
        <v>288466</v>
      </c>
      <c r="F116" s="1">
        <v>290954</v>
      </c>
      <c r="G116" s="1">
        <v>210000</v>
      </c>
      <c r="H116">
        <f t="shared" si="6"/>
        <v>4.3898122792698649E-3</v>
      </c>
      <c r="I116">
        <f t="shared" si="7"/>
        <v>4.541263095130795E-3</v>
      </c>
      <c r="J116">
        <f t="shared" si="8"/>
        <v>4.5746062951531859E-3</v>
      </c>
      <c r="K116">
        <f t="shared" si="9"/>
        <v>0.45746062951531857</v>
      </c>
      <c r="U116">
        <f t="shared" si="10"/>
        <v>458.25756949558399</v>
      </c>
      <c r="V116">
        <f t="shared" si="11"/>
        <v>6.6255658469823273E-2</v>
      </c>
    </row>
    <row r="117" spans="1:22" x14ac:dyDescent="0.25">
      <c r="A117" s="1">
        <v>244</v>
      </c>
      <c r="B117" s="1">
        <v>251</v>
      </c>
      <c r="C117" s="1">
        <v>310</v>
      </c>
      <c r="D117" s="1">
        <v>152446</v>
      </c>
      <c r="E117" s="1">
        <v>156559</v>
      </c>
      <c r="F117" s="1">
        <v>159558</v>
      </c>
      <c r="G117" s="1">
        <v>130000</v>
      </c>
      <c r="H117">
        <f t="shared" si="6"/>
        <v>1.6005667580651509E-3</v>
      </c>
      <c r="I117">
        <f t="shared" si="7"/>
        <v>1.6032294534328911E-3</v>
      </c>
      <c r="J117">
        <f t="shared" si="8"/>
        <v>1.9428671705586683E-3</v>
      </c>
      <c r="K117">
        <f t="shared" si="9"/>
        <v>0.19428671705586684</v>
      </c>
      <c r="U117">
        <f t="shared" si="10"/>
        <v>360.55512754639892</v>
      </c>
      <c r="V117">
        <f t="shared" si="11"/>
        <v>4.0007083848553004E-2</v>
      </c>
    </row>
    <row r="118" spans="1:22" x14ac:dyDescent="0.25">
      <c r="A118" s="1">
        <v>1344</v>
      </c>
      <c r="B118" s="1">
        <v>1278</v>
      </c>
      <c r="C118" s="1">
        <v>1292</v>
      </c>
      <c r="D118" s="1">
        <v>235717</v>
      </c>
      <c r="E118" s="1">
        <v>232656</v>
      </c>
      <c r="F118" s="1">
        <v>225346</v>
      </c>
      <c r="G118" s="1">
        <v>191000</v>
      </c>
      <c r="H118">
        <f t="shared" si="6"/>
        <v>5.7017525252739511E-3</v>
      </c>
      <c r="I118">
        <f t="shared" si="7"/>
        <v>5.4930885083556841E-3</v>
      </c>
      <c r="J118">
        <f t="shared" si="8"/>
        <v>5.7334055186246931E-3</v>
      </c>
      <c r="K118">
        <f t="shared" si="9"/>
        <v>0.57334055186246935</v>
      </c>
      <c r="U118">
        <f t="shared" si="10"/>
        <v>437.03546766824314</v>
      </c>
      <c r="V118">
        <f t="shared" si="11"/>
        <v>7.5509949842877996E-2</v>
      </c>
    </row>
    <row r="119" spans="1:22" x14ac:dyDescent="0.25">
      <c r="A119" s="1">
        <v>294</v>
      </c>
      <c r="B119" s="1">
        <v>319</v>
      </c>
      <c r="C119" s="1">
        <v>371</v>
      </c>
      <c r="D119" s="1">
        <v>164226</v>
      </c>
      <c r="E119" s="1">
        <v>174684</v>
      </c>
      <c r="F119" s="1">
        <v>190184</v>
      </c>
      <c r="G119" s="1">
        <v>119000</v>
      </c>
      <c r="H119">
        <f t="shared" si="6"/>
        <v>1.7902159219611998E-3</v>
      </c>
      <c r="I119">
        <f t="shared" si="7"/>
        <v>1.8261546564081427E-3</v>
      </c>
      <c r="J119">
        <f t="shared" si="8"/>
        <v>1.9507424389012746E-3</v>
      </c>
      <c r="K119">
        <f t="shared" si="9"/>
        <v>0.19507424389012745</v>
      </c>
      <c r="U119">
        <f t="shared" si="10"/>
        <v>344.96376621320678</v>
      </c>
      <c r="V119">
        <f t="shared" si="11"/>
        <v>4.2310943288482707E-2</v>
      </c>
    </row>
    <row r="120" spans="1:22" x14ac:dyDescent="0.25">
      <c r="A120" s="1">
        <v>922</v>
      </c>
      <c r="B120" s="1">
        <v>931</v>
      </c>
      <c r="C120" s="1">
        <v>1095</v>
      </c>
      <c r="D120" s="1">
        <v>284954</v>
      </c>
      <c r="E120" s="1">
        <v>267480</v>
      </c>
      <c r="F120" s="1">
        <v>270403</v>
      </c>
      <c r="G120" s="1">
        <v>221000</v>
      </c>
      <c r="H120">
        <f t="shared" si="6"/>
        <v>3.2356099580985002E-3</v>
      </c>
      <c r="I120">
        <f t="shared" si="7"/>
        <v>3.4806340660984E-3</v>
      </c>
      <c r="J120">
        <f t="shared" si="8"/>
        <v>4.0495112850079326E-3</v>
      </c>
      <c r="K120">
        <f t="shared" si="9"/>
        <v>0.40495112850079329</v>
      </c>
      <c r="U120">
        <f t="shared" si="10"/>
        <v>470.10637094172631</v>
      </c>
      <c r="V120">
        <f t="shared" si="11"/>
        <v>5.6882422224255713E-2</v>
      </c>
    </row>
    <row r="121" spans="1:22" x14ac:dyDescent="0.25">
      <c r="A121" s="1">
        <v>565</v>
      </c>
      <c r="B121" s="1">
        <v>571</v>
      </c>
      <c r="C121" s="1">
        <v>642</v>
      </c>
      <c r="D121" s="1">
        <v>177920</v>
      </c>
      <c r="E121" s="1">
        <v>185185</v>
      </c>
      <c r="F121" s="1">
        <v>191231</v>
      </c>
      <c r="G121" s="1">
        <v>139000</v>
      </c>
      <c r="H121">
        <f t="shared" si="6"/>
        <v>3.1755845323741009E-3</v>
      </c>
      <c r="I121">
        <f t="shared" si="7"/>
        <v>3.0834030834030832E-3</v>
      </c>
      <c r="J121">
        <f t="shared" si="8"/>
        <v>3.3571962704791588E-3</v>
      </c>
      <c r="K121">
        <f t="shared" si="9"/>
        <v>0.33571962704791586</v>
      </c>
      <c r="U121">
        <f t="shared" si="10"/>
        <v>372.82703764614496</v>
      </c>
      <c r="V121">
        <f t="shared" si="11"/>
        <v>5.635232499528392E-2</v>
      </c>
    </row>
    <row r="122" spans="1:22" x14ac:dyDescent="0.25">
      <c r="A122" s="1">
        <v>4044</v>
      </c>
      <c r="B122" s="1">
        <v>4357</v>
      </c>
      <c r="C122" s="1">
        <v>4762</v>
      </c>
      <c r="D122" s="1">
        <v>832711</v>
      </c>
      <c r="E122" s="1">
        <v>890897</v>
      </c>
      <c r="F122" s="1">
        <v>938497</v>
      </c>
      <c r="G122" s="1">
        <v>561000</v>
      </c>
      <c r="H122">
        <f t="shared" si="6"/>
        <v>4.8564267795189447E-3</v>
      </c>
      <c r="I122">
        <f t="shared" si="7"/>
        <v>4.8905765761923098E-3</v>
      </c>
      <c r="J122">
        <f t="shared" si="8"/>
        <v>5.0740705617599207E-3</v>
      </c>
      <c r="K122">
        <f t="shared" si="9"/>
        <v>0.50740705617599202</v>
      </c>
      <c r="U122">
        <f t="shared" si="10"/>
        <v>748.99933244296017</v>
      </c>
      <c r="V122">
        <f t="shared" si="11"/>
        <v>6.968806769827203E-2</v>
      </c>
    </row>
    <row r="123" spans="1:22" x14ac:dyDescent="0.25">
      <c r="A123" s="1">
        <v>1449</v>
      </c>
      <c r="B123" s="1">
        <v>1566</v>
      </c>
      <c r="C123" s="1">
        <v>1700</v>
      </c>
      <c r="D123" s="1">
        <v>284451</v>
      </c>
      <c r="E123" s="1">
        <v>301815</v>
      </c>
      <c r="F123" s="1">
        <v>305303</v>
      </c>
      <c r="G123" s="1">
        <v>220000</v>
      </c>
      <c r="H123">
        <f t="shared" si="6"/>
        <v>5.0940232236835166E-3</v>
      </c>
      <c r="I123">
        <f t="shared" si="7"/>
        <v>5.1886089160578502E-3</v>
      </c>
      <c r="J123">
        <f t="shared" si="8"/>
        <v>5.568238766078289E-3</v>
      </c>
      <c r="K123">
        <f t="shared" si="9"/>
        <v>0.55682387660782895</v>
      </c>
      <c r="U123">
        <f t="shared" si="10"/>
        <v>469.04157598234298</v>
      </c>
      <c r="V123">
        <f t="shared" si="11"/>
        <v>7.1372426214074552E-2</v>
      </c>
    </row>
    <row r="124" spans="1:22" x14ac:dyDescent="0.25">
      <c r="A124" s="1">
        <v>499</v>
      </c>
      <c r="B124" s="1">
        <v>575</v>
      </c>
      <c r="C124" s="1">
        <v>596</v>
      </c>
      <c r="D124" s="1">
        <v>191111</v>
      </c>
      <c r="E124" s="1">
        <v>203041</v>
      </c>
      <c r="F124" s="1">
        <v>201723</v>
      </c>
      <c r="G124" s="1">
        <v>160000</v>
      </c>
      <c r="H124">
        <f t="shared" si="6"/>
        <v>2.6110480296790868E-3</v>
      </c>
      <c r="I124">
        <f t="shared" si="7"/>
        <v>2.8319403470235074E-3</v>
      </c>
      <c r="J124">
        <f t="shared" si="8"/>
        <v>2.9545465812029366E-3</v>
      </c>
      <c r="K124">
        <f t="shared" si="9"/>
        <v>0.29545465812029365</v>
      </c>
      <c r="U124">
        <f t="shared" si="10"/>
        <v>400</v>
      </c>
      <c r="V124">
        <f t="shared" si="11"/>
        <v>5.1098415138623302E-2</v>
      </c>
    </row>
    <row r="125" spans="1:22" x14ac:dyDescent="0.25">
      <c r="A125" s="1">
        <v>1164</v>
      </c>
      <c r="B125" s="1">
        <v>1226</v>
      </c>
      <c r="C125" s="1">
        <v>1273</v>
      </c>
      <c r="D125" s="1">
        <v>240953</v>
      </c>
      <c r="E125" s="1">
        <v>258299</v>
      </c>
      <c r="F125" s="1">
        <v>262086</v>
      </c>
      <c r="G125" s="1">
        <v>200000</v>
      </c>
      <c r="H125">
        <f t="shared" si="6"/>
        <v>4.8308176283341567E-3</v>
      </c>
      <c r="I125">
        <f t="shared" si="7"/>
        <v>4.7464372684369663E-3</v>
      </c>
      <c r="J125">
        <f t="shared" si="8"/>
        <v>4.8571842830216032E-3</v>
      </c>
      <c r="K125">
        <f t="shared" si="9"/>
        <v>0.48571842830216033</v>
      </c>
      <c r="U125">
        <f t="shared" si="10"/>
        <v>447.21359549995793</v>
      </c>
      <c r="V125">
        <f t="shared" si="11"/>
        <v>6.950408353711425E-2</v>
      </c>
    </row>
    <row r="126" spans="1:22" x14ac:dyDescent="0.25">
      <c r="A126" s="1">
        <v>2436</v>
      </c>
      <c r="B126" s="1">
        <v>2508</v>
      </c>
      <c r="C126" s="1">
        <v>2804</v>
      </c>
      <c r="D126" s="1">
        <v>715507</v>
      </c>
      <c r="E126" s="1">
        <v>751845</v>
      </c>
      <c r="F126" s="1">
        <v>808963</v>
      </c>
      <c r="G126" s="1">
        <v>559000</v>
      </c>
      <c r="H126">
        <f t="shared" si="6"/>
        <v>3.4045788510804228E-3</v>
      </c>
      <c r="I126">
        <f t="shared" si="7"/>
        <v>3.3357939468906489E-3</v>
      </c>
      <c r="J126">
        <f t="shared" si="8"/>
        <v>3.4661659433126114E-3</v>
      </c>
      <c r="K126">
        <f t="shared" si="9"/>
        <v>0.34661659433126113</v>
      </c>
      <c r="U126">
        <f t="shared" si="10"/>
        <v>747.66302570074981</v>
      </c>
      <c r="V126">
        <f t="shared" si="11"/>
        <v>5.8348769062255487E-2</v>
      </c>
    </row>
    <row r="127" spans="1:22" x14ac:dyDescent="0.25">
      <c r="A127" s="1">
        <v>659</v>
      </c>
      <c r="B127" s="1">
        <v>767</v>
      </c>
      <c r="C127" s="1">
        <v>805</v>
      </c>
      <c r="D127" s="1">
        <v>282840</v>
      </c>
      <c r="E127" s="1">
        <v>290910</v>
      </c>
      <c r="F127" s="1">
        <v>298132</v>
      </c>
      <c r="G127" s="1">
        <v>260000</v>
      </c>
      <c r="H127">
        <f t="shared" si="6"/>
        <v>2.3299391882336301E-3</v>
      </c>
      <c r="I127">
        <f t="shared" si="7"/>
        <v>2.6365542607679352E-3</v>
      </c>
      <c r="J127">
        <f t="shared" si="8"/>
        <v>2.700146243945635E-3</v>
      </c>
      <c r="K127">
        <f t="shared" si="9"/>
        <v>0.27001462439456347</v>
      </c>
      <c r="U127">
        <f t="shared" si="10"/>
        <v>509.90195135927848</v>
      </c>
      <c r="V127">
        <f t="shared" si="11"/>
        <v>4.8269443628797197E-2</v>
      </c>
    </row>
    <row r="128" spans="1:22" x14ac:dyDescent="0.25">
      <c r="A128" s="1">
        <v>1720</v>
      </c>
      <c r="B128" s="1">
        <v>1712</v>
      </c>
      <c r="C128" s="1">
        <v>1886</v>
      </c>
      <c r="D128" s="1">
        <v>1108301</v>
      </c>
      <c r="E128" s="1">
        <v>1097895</v>
      </c>
      <c r="F128" s="1">
        <v>1201060</v>
      </c>
      <c r="G128" s="1">
        <v>1010000</v>
      </c>
      <c r="H128">
        <f t="shared" si="6"/>
        <v>1.5519249734503532E-3</v>
      </c>
      <c r="I128">
        <f t="shared" si="7"/>
        <v>1.5593476607508004E-3</v>
      </c>
      <c r="J128">
        <f t="shared" si="8"/>
        <v>1.5702795863653772E-3</v>
      </c>
      <c r="K128">
        <f t="shared" si="9"/>
        <v>0.15702795863653773</v>
      </c>
      <c r="U128">
        <f t="shared" si="10"/>
        <v>1004.987562112089</v>
      </c>
      <c r="V128">
        <f t="shared" si="11"/>
        <v>3.9394478971682738E-2</v>
      </c>
    </row>
    <row r="129" spans="1:22" x14ac:dyDescent="0.25">
      <c r="A129" s="1">
        <v>298</v>
      </c>
      <c r="B129" s="1">
        <v>398</v>
      </c>
      <c r="C129" s="1">
        <v>440</v>
      </c>
      <c r="D129" s="1">
        <v>190809</v>
      </c>
      <c r="E129" s="1">
        <v>204374</v>
      </c>
      <c r="F129" s="1">
        <v>202811</v>
      </c>
      <c r="G129" s="1">
        <v>160000</v>
      </c>
      <c r="H129">
        <f t="shared" si="6"/>
        <v>1.5617711952790488E-3</v>
      </c>
      <c r="I129">
        <f t="shared" si="7"/>
        <v>1.9474101402331022E-3</v>
      </c>
      <c r="J129">
        <f t="shared" si="8"/>
        <v>2.169507571088353E-3</v>
      </c>
      <c r="K129">
        <f t="shared" si="9"/>
        <v>0.2169507571088353</v>
      </c>
      <c r="U129">
        <f t="shared" si="10"/>
        <v>400</v>
      </c>
      <c r="V129">
        <f t="shared" si="11"/>
        <v>3.9519250945318392E-2</v>
      </c>
    </row>
    <row r="130" spans="1:22" x14ac:dyDescent="0.25">
      <c r="A130" s="1">
        <v>612</v>
      </c>
      <c r="B130" s="1">
        <v>701</v>
      </c>
      <c r="C130" s="1">
        <v>732</v>
      </c>
      <c r="D130" s="1">
        <v>197354</v>
      </c>
      <c r="E130" s="1">
        <v>215037</v>
      </c>
      <c r="F130" s="1">
        <v>223384</v>
      </c>
      <c r="G130" s="1">
        <v>150000</v>
      </c>
      <c r="H130">
        <f t="shared" si="6"/>
        <v>3.1010265816755677E-3</v>
      </c>
      <c r="I130">
        <f t="shared" si="7"/>
        <v>3.2599041095253377E-3</v>
      </c>
      <c r="J130">
        <f t="shared" si="8"/>
        <v>3.2768685313182681E-3</v>
      </c>
      <c r="K130">
        <f t="shared" si="9"/>
        <v>0.32768685313182683</v>
      </c>
      <c r="U130">
        <f t="shared" si="10"/>
        <v>387.29833462074168</v>
      </c>
      <c r="V130">
        <f t="shared" si="11"/>
        <v>5.5686861840793002E-2</v>
      </c>
    </row>
    <row r="131" spans="1:22" x14ac:dyDescent="0.25">
      <c r="A131" s="1">
        <v>556</v>
      </c>
      <c r="B131" s="1">
        <v>614</v>
      </c>
      <c r="C131" s="1">
        <v>742</v>
      </c>
      <c r="D131" s="1">
        <v>215881</v>
      </c>
      <c r="E131" s="1">
        <v>224197</v>
      </c>
      <c r="F131" s="1">
        <v>231133</v>
      </c>
      <c r="G131" s="1">
        <v>171000</v>
      </c>
      <c r="H131">
        <f t="shared" ref="H131:H153" si="12">A131/D131</f>
        <v>2.575492979928757E-3</v>
      </c>
      <c r="I131">
        <f t="shared" ref="I131:I153" si="13">B131/E131</f>
        <v>2.7386628723845546E-3</v>
      </c>
      <c r="J131">
        <f t="shared" ref="J131:J153" si="14">C131/F131</f>
        <v>3.2102728731942215E-3</v>
      </c>
      <c r="K131">
        <f t="shared" ref="K131:K153" si="15">100*J131</f>
        <v>0.32102728731942215</v>
      </c>
      <c r="U131">
        <f t="shared" ref="U131:U153" si="16">POWER(G131,1/2)</f>
        <v>413.52146256270663</v>
      </c>
      <c r="V131">
        <f t="shared" ref="V131:V153" si="17">POWER(H131,1/2)</f>
        <v>5.0749315068567745E-2</v>
      </c>
    </row>
    <row r="132" spans="1:22" x14ac:dyDescent="0.25">
      <c r="A132" s="1">
        <v>768</v>
      </c>
      <c r="B132" s="1">
        <v>849</v>
      </c>
      <c r="C132" s="1">
        <v>862</v>
      </c>
      <c r="D132" s="1">
        <v>162817</v>
      </c>
      <c r="E132" s="1">
        <v>170918</v>
      </c>
      <c r="F132" s="1">
        <v>178603</v>
      </c>
      <c r="G132" s="1">
        <v>110000</v>
      </c>
      <c r="H132">
        <f t="shared" si="12"/>
        <v>4.7169521610151274E-3</v>
      </c>
      <c r="I132">
        <f t="shared" si="13"/>
        <v>4.9672942580652711E-3</v>
      </c>
      <c r="J132">
        <f t="shared" si="14"/>
        <v>4.8263467019031038E-3</v>
      </c>
      <c r="K132">
        <f t="shared" si="15"/>
        <v>0.48263467019031037</v>
      </c>
      <c r="U132">
        <f t="shared" si="16"/>
        <v>331.66247903554</v>
      </c>
      <c r="V132">
        <f t="shared" si="17"/>
        <v>6.8680071061517745E-2</v>
      </c>
    </row>
    <row r="133" spans="1:22" x14ac:dyDescent="0.25">
      <c r="A133" s="1">
        <v>250</v>
      </c>
      <c r="B133" s="1">
        <v>276</v>
      </c>
      <c r="C133" s="1">
        <v>281</v>
      </c>
      <c r="D133" s="1">
        <v>156272</v>
      </c>
      <c r="E133" s="1">
        <v>158715</v>
      </c>
      <c r="F133" s="1">
        <v>161657</v>
      </c>
      <c r="G133" s="1">
        <v>120000</v>
      </c>
      <c r="H133">
        <f t="shared" si="12"/>
        <v>1.5997747517149585E-3</v>
      </c>
      <c r="I133">
        <f t="shared" si="13"/>
        <v>1.7389660712598053E-3</v>
      </c>
      <c r="J133">
        <f t="shared" si="14"/>
        <v>1.7382482663911862E-3</v>
      </c>
      <c r="K133">
        <f t="shared" si="15"/>
        <v>0.17382482663911861</v>
      </c>
      <c r="U133">
        <f t="shared" si="16"/>
        <v>346.41016151377545</v>
      </c>
      <c r="V133">
        <f t="shared" si="17"/>
        <v>3.9997184297334711E-2</v>
      </c>
    </row>
    <row r="134" spans="1:22" x14ac:dyDescent="0.25">
      <c r="A134" s="1">
        <v>615</v>
      </c>
      <c r="B134" s="1">
        <v>622</v>
      </c>
      <c r="C134" s="1">
        <v>633</v>
      </c>
      <c r="D134" s="1">
        <v>134925</v>
      </c>
      <c r="E134" s="1">
        <v>136936</v>
      </c>
      <c r="F134" s="1">
        <v>141873</v>
      </c>
      <c r="G134" s="1">
        <v>121000</v>
      </c>
      <c r="H134">
        <f t="shared" si="12"/>
        <v>4.5580878265703171E-3</v>
      </c>
      <c r="I134">
        <f t="shared" si="13"/>
        <v>4.5422679207805109E-3</v>
      </c>
      <c r="J134">
        <f t="shared" si="14"/>
        <v>4.4617369055422809E-3</v>
      </c>
      <c r="K134">
        <f t="shared" si="15"/>
        <v>0.44617369055422806</v>
      </c>
      <c r="U134">
        <f t="shared" si="16"/>
        <v>347.85054261852173</v>
      </c>
      <c r="V134">
        <f t="shared" si="17"/>
        <v>6.7513612157625788E-2</v>
      </c>
    </row>
    <row r="135" spans="1:22" x14ac:dyDescent="0.25">
      <c r="A135" s="1">
        <v>569</v>
      </c>
      <c r="B135" s="1">
        <v>505</v>
      </c>
      <c r="C135" s="1">
        <v>605</v>
      </c>
      <c r="D135" s="1">
        <v>228366</v>
      </c>
      <c r="E135" s="1">
        <v>193835</v>
      </c>
      <c r="F135" s="1">
        <v>187282</v>
      </c>
      <c r="G135" s="1">
        <v>210000</v>
      </c>
      <c r="H135">
        <f t="shared" si="12"/>
        <v>2.4916143383866248E-3</v>
      </c>
      <c r="I135">
        <f t="shared" si="13"/>
        <v>2.6053086387907241E-3</v>
      </c>
      <c r="J135">
        <f t="shared" si="14"/>
        <v>3.2304225713095758E-3</v>
      </c>
      <c r="K135">
        <f t="shared" si="15"/>
        <v>0.32304225713095758</v>
      </c>
      <c r="U135">
        <f t="shared" si="16"/>
        <v>458.25756949558399</v>
      </c>
      <c r="V135">
        <f t="shared" si="17"/>
        <v>4.9916072946362924E-2</v>
      </c>
    </row>
    <row r="136" spans="1:22" x14ac:dyDescent="0.25">
      <c r="A136" s="1">
        <v>735</v>
      </c>
      <c r="B136" s="1">
        <v>835</v>
      </c>
      <c r="C136" s="1">
        <v>889</v>
      </c>
      <c r="D136" s="1">
        <v>215176</v>
      </c>
      <c r="E136" s="1">
        <v>227792</v>
      </c>
      <c r="F136" s="1">
        <v>234552</v>
      </c>
      <c r="G136" s="1">
        <v>150000</v>
      </c>
      <c r="H136">
        <f t="shared" si="12"/>
        <v>3.4158084544744765E-3</v>
      </c>
      <c r="I136">
        <f t="shared" si="13"/>
        <v>3.6656247805015103E-3</v>
      </c>
      <c r="J136">
        <f t="shared" si="14"/>
        <v>3.790204304376002E-3</v>
      </c>
      <c r="K136">
        <f t="shared" si="15"/>
        <v>0.3790204304376002</v>
      </c>
      <c r="U136">
        <f t="shared" si="16"/>
        <v>387.29833462074168</v>
      </c>
      <c r="V136">
        <f t="shared" si="17"/>
        <v>5.8444918123601447E-2</v>
      </c>
    </row>
    <row r="137" spans="1:22" x14ac:dyDescent="0.25">
      <c r="A137" s="1">
        <v>1729</v>
      </c>
      <c r="B137" s="1">
        <v>1840</v>
      </c>
      <c r="C137" s="1">
        <v>2067</v>
      </c>
      <c r="D137" s="1">
        <v>325029</v>
      </c>
      <c r="E137" s="1">
        <v>341459</v>
      </c>
      <c r="F137" s="1">
        <v>358377</v>
      </c>
      <c r="G137" s="1">
        <v>240000</v>
      </c>
      <c r="H137">
        <f t="shared" si="12"/>
        <v>5.3195253346624456E-3</v>
      </c>
      <c r="I137">
        <f t="shared" si="13"/>
        <v>5.3886410960027409E-3</v>
      </c>
      <c r="J137">
        <f t="shared" si="14"/>
        <v>5.7676692421667689E-3</v>
      </c>
      <c r="K137">
        <f t="shared" si="15"/>
        <v>0.57676692421667686</v>
      </c>
      <c r="U137">
        <f t="shared" si="16"/>
        <v>489.89794855663564</v>
      </c>
      <c r="V137">
        <f t="shared" si="17"/>
        <v>7.2935076161353571E-2</v>
      </c>
    </row>
    <row r="138" spans="1:22" x14ac:dyDescent="0.25">
      <c r="A138" s="1">
        <v>1184</v>
      </c>
      <c r="B138" s="1">
        <v>1198</v>
      </c>
      <c r="C138" s="1">
        <v>1423</v>
      </c>
      <c r="D138" s="1">
        <v>256862</v>
      </c>
      <c r="E138" s="1">
        <v>260958</v>
      </c>
      <c r="F138" s="1">
        <v>283346</v>
      </c>
      <c r="G138" s="1">
        <v>201000</v>
      </c>
      <c r="H138">
        <f t="shared" si="12"/>
        <v>4.6094790198628055E-3</v>
      </c>
      <c r="I138">
        <f t="shared" si="13"/>
        <v>4.5907770599100239E-3</v>
      </c>
      <c r="J138">
        <f t="shared" si="14"/>
        <v>5.0221284224940535E-3</v>
      </c>
      <c r="K138">
        <f t="shared" si="15"/>
        <v>0.50221284224940532</v>
      </c>
      <c r="U138">
        <f t="shared" si="16"/>
        <v>448.3302354291979</v>
      </c>
      <c r="V138">
        <f t="shared" si="17"/>
        <v>6.7893144130043104E-2</v>
      </c>
    </row>
    <row r="139" spans="1:22" x14ac:dyDescent="0.25">
      <c r="A139" s="1">
        <v>450</v>
      </c>
      <c r="B139" s="1">
        <v>531</v>
      </c>
      <c r="C139" s="1">
        <v>618</v>
      </c>
      <c r="D139" s="1">
        <v>222929</v>
      </c>
      <c r="E139" s="1">
        <v>230489</v>
      </c>
      <c r="F139" s="1">
        <v>240449</v>
      </c>
      <c r="G139" s="1">
        <v>180000</v>
      </c>
      <c r="H139">
        <f t="shared" si="12"/>
        <v>2.0185799066070364E-3</v>
      </c>
      <c r="I139">
        <f t="shared" si="13"/>
        <v>2.3037975781924516E-3</v>
      </c>
      <c r="J139">
        <f t="shared" si="14"/>
        <v>2.5701915998818875E-3</v>
      </c>
      <c r="K139">
        <f t="shared" si="15"/>
        <v>0.25701915998818875</v>
      </c>
      <c r="U139">
        <f t="shared" si="16"/>
        <v>424.26406871192853</v>
      </c>
      <c r="V139">
        <f t="shared" si="17"/>
        <v>4.4928608999244973E-2</v>
      </c>
    </row>
    <row r="140" spans="1:22" x14ac:dyDescent="0.25">
      <c r="A140" s="1">
        <v>521</v>
      </c>
      <c r="B140" s="1">
        <v>475</v>
      </c>
      <c r="C140" s="1">
        <v>538</v>
      </c>
      <c r="D140" s="1">
        <v>285659</v>
      </c>
      <c r="E140" s="1">
        <v>248591</v>
      </c>
      <c r="F140" s="1">
        <v>231351</v>
      </c>
      <c r="G140" s="1">
        <v>200000</v>
      </c>
      <c r="H140">
        <f t="shared" si="12"/>
        <v>1.8238529155391568E-3</v>
      </c>
      <c r="I140">
        <f t="shared" si="13"/>
        <v>1.9107690946172629E-3</v>
      </c>
      <c r="J140">
        <f t="shared" si="14"/>
        <v>2.3254708213926024E-3</v>
      </c>
      <c r="K140">
        <f t="shared" si="15"/>
        <v>0.23254708213926023</v>
      </c>
      <c r="U140">
        <f t="shared" si="16"/>
        <v>447.21359549995793</v>
      </c>
      <c r="V140">
        <f t="shared" si="17"/>
        <v>4.2706591008170584E-2</v>
      </c>
    </row>
    <row r="141" spans="1:22" x14ac:dyDescent="0.25">
      <c r="A141" s="1">
        <v>450</v>
      </c>
      <c r="B141" s="1">
        <v>466</v>
      </c>
      <c r="C141" s="1">
        <v>577</v>
      </c>
      <c r="D141" s="1">
        <v>197555</v>
      </c>
      <c r="E141" s="1">
        <v>201921</v>
      </c>
      <c r="F141" s="1">
        <v>219312</v>
      </c>
      <c r="G141" s="1">
        <v>180000</v>
      </c>
      <c r="H141">
        <f t="shared" si="12"/>
        <v>2.2778466756093242E-3</v>
      </c>
      <c r="I141">
        <f t="shared" si="13"/>
        <v>2.307833261523071E-3</v>
      </c>
      <c r="J141">
        <f t="shared" si="14"/>
        <v>2.6309549865032467E-3</v>
      </c>
      <c r="K141">
        <f t="shared" si="15"/>
        <v>0.26309549865032467</v>
      </c>
      <c r="U141">
        <f t="shared" si="16"/>
        <v>424.26406871192853</v>
      </c>
      <c r="V141">
        <f t="shared" si="17"/>
        <v>4.7726792010455973E-2</v>
      </c>
    </row>
    <row r="142" spans="1:22" x14ac:dyDescent="0.25">
      <c r="A142" s="1">
        <v>2553</v>
      </c>
      <c r="B142" s="1">
        <v>2738</v>
      </c>
      <c r="C142" s="1">
        <v>2932</v>
      </c>
      <c r="D142" s="1">
        <v>536882</v>
      </c>
      <c r="E142" s="1">
        <v>559262</v>
      </c>
      <c r="F142" s="1">
        <v>598628</v>
      </c>
      <c r="G142" s="1">
        <v>440000</v>
      </c>
      <c r="H142">
        <f t="shared" si="12"/>
        <v>4.7552348560763822E-3</v>
      </c>
      <c r="I142">
        <f t="shared" si="13"/>
        <v>4.895737597047538E-3</v>
      </c>
      <c r="J142">
        <f t="shared" si="14"/>
        <v>4.8978664546262454E-3</v>
      </c>
      <c r="K142">
        <f t="shared" si="15"/>
        <v>0.48978664546262451</v>
      </c>
      <c r="U142">
        <f t="shared" si="16"/>
        <v>663.32495807108</v>
      </c>
      <c r="V142">
        <f t="shared" si="17"/>
        <v>6.8958210940223655E-2</v>
      </c>
    </row>
    <row r="143" spans="1:22" x14ac:dyDescent="0.25">
      <c r="A143" s="1">
        <v>156</v>
      </c>
      <c r="B143" s="1">
        <v>172</v>
      </c>
      <c r="C143" s="1">
        <v>184</v>
      </c>
      <c r="D143" s="1">
        <v>152446</v>
      </c>
      <c r="E143" s="1">
        <v>151445</v>
      </c>
      <c r="F143" s="1">
        <v>166368</v>
      </c>
      <c r="G143" s="1">
        <v>141000</v>
      </c>
      <c r="H143">
        <f t="shared" si="12"/>
        <v>1.0233131731891948E-3</v>
      </c>
      <c r="I143">
        <f t="shared" si="13"/>
        <v>1.1357258410644127E-3</v>
      </c>
      <c r="J143">
        <f t="shared" si="14"/>
        <v>1.1059819195999231E-3</v>
      </c>
      <c r="K143">
        <f t="shared" si="15"/>
        <v>0.11059819195999232</v>
      </c>
      <c r="U143">
        <f t="shared" si="16"/>
        <v>375.49966711037177</v>
      </c>
      <c r="V143">
        <f t="shared" si="17"/>
        <v>3.1989266530966211E-2</v>
      </c>
    </row>
    <row r="144" spans="1:22" x14ac:dyDescent="0.25">
      <c r="A144" s="1">
        <v>2360</v>
      </c>
      <c r="B144" s="1">
        <v>2491</v>
      </c>
      <c r="C144" s="1">
        <v>2757</v>
      </c>
      <c r="D144" s="1">
        <v>794046</v>
      </c>
      <c r="E144" s="1">
        <v>848562</v>
      </c>
      <c r="F144" s="1">
        <v>903816</v>
      </c>
      <c r="G144" s="1">
        <v>700000</v>
      </c>
      <c r="H144">
        <f t="shared" si="12"/>
        <v>2.9721200031232447E-3</v>
      </c>
      <c r="I144">
        <f t="shared" si="13"/>
        <v>2.9355545027941387E-3</v>
      </c>
      <c r="J144">
        <f t="shared" si="14"/>
        <v>3.0503996388645477E-3</v>
      </c>
      <c r="K144">
        <f t="shared" si="15"/>
        <v>0.30503996388645477</v>
      </c>
      <c r="U144">
        <f t="shared" si="16"/>
        <v>836.66002653407554</v>
      </c>
      <c r="V144">
        <f t="shared" si="17"/>
        <v>5.4517153292548616E-2</v>
      </c>
    </row>
    <row r="145" spans="1:22" x14ac:dyDescent="0.25">
      <c r="A145" s="1">
        <v>514</v>
      </c>
      <c r="B145" s="1">
        <v>548</v>
      </c>
      <c r="C145" s="1">
        <v>619</v>
      </c>
      <c r="D145" s="1">
        <v>248303</v>
      </c>
      <c r="E145" s="1">
        <v>239309</v>
      </c>
      <c r="F145" s="1">
        <v>223971</v>
      </c>
      <c r="G145" s="1">
        <v>200000</v>
      </c>
      <c r="H145">
        <f t="shared" si="12"/>
        <v>2.0700515096474872E-3</v>
      </c>
      <c r="I145">
        <f t="shared" si="13"/>
        <v>2.2899264131311403E-3</v>
      </c>
      <c r="J145">
        <f t="shared" si="14"/>
        <v>2.7637506641484833E-3</v>
      </c>
      <c r="K145">
        <f t="shared" si="15"/>
        <v>0.27637506641484832</v>
      </c>
      <c r="U145">
        <f t="shared" si="16"/>
        <v>447.21359549995793</v>
      </c>
      <c r="V145">
        <f t="shared" si="17"/>
        <v>4.5497818735050224E-2</v>
      </c>
    </row>
    <row r="146" spans="1:22" x14ac:dyDescent="0.25">
      <c r="A146" s="1">
        <v>2017</v>
      </c>
      <c r="B146" s="1">
        <v>2251</v>
      </c>
      <c r="C146" s="1">
        <v>2415</v>
      </c>
      <c r="D146" s="1">
        <v>307509</v>
      </c>
      <c r="E146" s="1">
        <v>342059</v>
      </c>
      <c r="F146" s="1">
        <v>339861</v>
      </c>
      <c r="G146" s="1">
        <v>260000</v>
      </c>
      <c r="H146">
        <f t="shared" si="12"/>
        <v>6.5591576181510134E-3</v>
      </c>
      <c r="I146">
        <f t="shared" si="13"/>
        <v>6.5807360718472541E-3</v>
      </c>
      <c r="J146">
        <f t="shared" si="14"/>
        <v>7.1058462135990888E-3</v>
      </c>
      <c r="K146">
        <f t="shared" si="15"/>
        <v>0.71058462135990885</v>
      </c>
      <c r="U146">
        <f t="shared" si="16"/>
        <v>509.90195135927848</v>
      </c>
      <c r="V146">
        <f t="shared" si="17"/>
        <v>8.098862647403654E-2</v>
      </c>
    </row>
    <row r="147" spans="1:22" x14ac:dyDescent="0.25">
      <c r="A147" s="1">
        <v>1372</v>
      </c>
      <c r="B147" s="1">
        <v>1474</v>
      </c>
      <c r="C147" s="1">
        <v>1516</v>
      </c>
      <c r="D147" s="1">
        <v>457236</v>
      </c>
      <c r="E147" s="1">
        <v>493515</v>
      </c>
      <c r="F147" s="1">
        <v>522318</v>
      </c>
      <c r="G147" s="1">
        <v>380000</v>
      </c>
      <c r="H147">
        <f t="shared" si="12"/>
        <v>3.0006386198811992E-3</v>
      </c>
      <c r="I147">
        <f t="shared" si="13"/>
        <v>2.9867379917530371E-3</v>
      </c>
      <c r="J147">
        <f t="shared" si="14"/>
        <v>2.9024464023832226E-3</v>
      </c>
      <c r="K147">
        <f t="shared" si="15"/>
        <v>0.29024464023832225</v>
      </c>
      <c r="U147">
        <f t="shared" si="16"/>
        <v>616.44140029689765</v>
      </c>
      <c r="V147">
        <f t="shared" si="17"/>
        <v>5.4778085215542165E-2</v>
      </c>
    </row>
    <row r="148" spans="1:22" x14ac:dyDescent="0.25">
      <c r="A148" s="1">
        <v>455</v>
      </c>
      <c r="B148" s="1">
        <v>485</v>
      </c>
      <c r="C148" s="1">
        <v>527</v>
      </c>
      <c r="D148" s="1">
        <v>142679</v>
      </c>
      <c r="E148" s="1">
        <v>144674</v>
      </c>
      <c r="F148" s="1">
        <v>152610</v>
      </c>
      <c r="G148" s="1">
        <v>110000</v>
      </c>
      <c r="H148">
        <f t="shared" si="12"/>
        <v>3.1889766538873974E-3</v>
      </c>
      <c r="I148">
        <f t="shared" si="13"/>
        <v>3.3523646266779101E-3</v>
      </c>
      <c r="J148">
        <f t="shared" si="14"/>
        <v>3.4532468383461109E-3</v>
      </c>
      <c r="K148">
        <f t="shared" si="15"/>
        <v>0.34532468383461107</v>
      </c>
      <c r="U148">
        <f t="shared" si="16"/>
        <v>331.66247903554</v>
      </c>
      <c r="V148">
        <f t="shared" si="17"/>
        <v>5.6471024905586739E-2</v>
      </c>
    </row>
    <row r="149" spans="1:22" x14ac:dyDescent="0.25">
      <c r="A149" s="1">
        <v>2560</v>
      </c>
      <c r="B149" s="1">
        <v>2652</v>
      </c>
      <c r="C149" s="1">
        <v>2987</v>
      </c>
      <c r="D149" s="1">
        <v>310630</v>
      </c>
      <c r="E149" s="1">
        <v>312142</v>
      </c>
      <c r="F149" s="1">
        <v>342200</v>
      </c>
      <c r="G149" s="1">
        <v>209000</v>
      </c>
      <c r="H149">
        <f t="shared" si="12"/>
        <v>8.2413160351543641E-3</v>
      </c>
      <c r="I149">
        <f t="shared" si="13"/>
        <v>8.4961331701597347E-3</v>
      </c>
      <c r="J149">
        <f t="shared" si="14"/>
        <v>8.7288135593220333E-3</v>
      </c>
      <c r="K149">
        <f t="shared" si="15"/>
        <v>0.87288135593220328</v>
      </c>
      <c r="U149">
        <f t="shared" si="16"/>
        <v>457.16517802649844</v>
      </c>
      <c r="V149">
        <f t="shared" si="17"/>
        <v>9.078169438358355E-2</v>
      </c>
    </row>
    <row r="150" spans="1:22" x14ac:dyDescent="0.25">
      <c r="A150" s="1">
        <v>119</v>
      </c>
      <c r="B150" s="1">
        <v>146</v>
      </c>
      <c r="C150" s="1">
        <v>169</v>
      </c>
      <c r="D150" s="1">
        <v>160803</v>
      </c>
      <c r="E150" s="1">
        <v>165785</v>
      </c>
      <c r="F150" s="1">
        <v>166687</v>
      </c>
      <c r="G150" s="1">
        <v>109000</v>
      </c>
      <c r="H150">
        <f t="shared" si="12"/>
        <v>7.4003594460302362E-4</v>
      </c>
      <c r="I150">
        <f t="shared" si="13"/>
        <v>8.8065868444069128E-4</v>
      </c>
      <c r="J150">
        <f t="shared" si="14"/>
        <v>1.013876307090535E-3</v>
      </c>
      <c r="K150">
        <f t="shared" si="15"/>
        <v>0.1013876307090535</v>
      </c>
      <c r="U150">
        <f t="shared" si="16"/>
        <v>330.15148038438355</v>
      </c>
      <c r="V150">
        <f t="shared" si="17"/>
        <v>2.7203601684391419E-2</v>
      </c>
    </row>
    <row r="151" spans="1:22" x14ac:dyDescent="0.25">
      <c r="A151" s="1">
        <v>1442</v>
      </c>
      <c r="B151" s="1">
        <v>1571</v>
      </c>
      <c r="C151" s="1">
        <v>1728</v>
      </c>
      <c r="D151" s="1">
        <v>239744</v>
      </c>
      <c r="E151" s="1">
        <v>252117</v>
      </c>
      <c r="F151" s="1">
        <v>264037</v>
      </c>
      <c r="G151" s="1">
        <v>201000</v>
      </c>
      <c r="H151">
        <f t="shared" si="12"/>
        <v>6.0147490656700482E-3</v>
      </c>
      <c r="I151">
        <f t="shared" si="13"/>
        <v>6.2312339112396229E-3</v>
      </c>
      <c r="J151">
        <f t="shared" si="14"/>
        <v>6.5445373186333736E-3</v>
      </c>
      <c r="K151">
        <f t="shared" si="15"/>
        <v>0.65445373186333733</v>
      </c>
      <c r="U151">
        <f t="shared" si="16"/>
        <v>448.3302354291979</v>
      </c>
      <c r="V151">
        <f t="shared" si="17"/>
        <v>7.7554813297886604E-2</v>
      </c>
    </row>
    <row r="152" spans="1:22" x14ac:dyDescent="0.25">
      <c r="A152" s="1">
        <v>2718</v>
      </c>
      <c r="B152" s="1">
        <v>3061</v>
      </c>
      <c r="C152" s="1">
        <v>3237</v>
      </c>
      <c r="D152" s="1">
        <v>559135</v>
      </c>
      <c r="E152" s="1">
        <v>605974</v>
      </c>
      <c r="F152" s="1">
        <v>636832</v>
      </c>
      <c r="G152" s="1">
        <v>470000</v>
      </c>
      <c r="H152">
        <f t="shared" si="12"/>
        <v>4.8610800611659077E-3</v>
      </c>
      <c r="I152">
        <f t="shared" si="13"/>
        <v>5.0513718410360843E-3</v>
      </c>
      <c r="J152">
        <f t="shared" si="14"/>
        <v>5.0829732174262603E-3</v>
      </c>
      <c r="K152">
        <f t="shared" si="15"/>
        <v>0.50829732174262598</v>
      </c>
      <c r="U152">
        <f t="shared" si="16"/>
        <v>685.56546004010443</v>
      </c>
      <c r="V152">
        <f t="shared" si="17"/>
        <v>6.9721446206787108E-2</v>
      </c>
    </row>
    <row r="153" spans="1:22" x14ac:dyDescent="0.25">
      <c r="A153" s="1">
        <v>1170</v>
      </c>
      <c r="B153" s="1">
        <v>1266</v>
      </c>
      <c r="C153" s="1">
        <v>1414</v>
      </c>
      <c r="D153" s="1">
        <v>196246</v>
      </c>
      <c r="E153" s="1">
        <v>202851</v>
      </c>
      <c r="F153" s="1">
        <v>212083</v>
      </c>
      <c r="G153" s="1">
        <v>140000</v>
      </c>
      <c r="H153">
        <f t="shared" si="12"/>
        <v>5.9619049560245812E-3</v>
      </c>
      <c r="I153">
        <f t="shared" si="13"/>
        <v>6.2410340594820828E-3</v>
      </c>
      <c r="J153">
        <f t="shared" si="14"/>
        <v>6.6672010486460492E-3</v>
      </c>
      <c r="K153">
        <f t="shared" si="15"/>
        <v>0.66672010486460487</v>
      </c>
      <c r="U153">
        <f t="shared" si="16"/>
        <v>374.16573867739413</v>
      </c>
      <c r="V153">
        <f t="shared" si="17"/>
        <v>7.7213372909260877E-2</v>
      </c>
    </row>
  </sheetData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3"/>
  <sheetViews>
    <sheetView zoomScale="40" zoomScaleNormal="40" workbookViewId="0">
      <selection activeCell="C1" sqref="C1"/>
    </sheetView>
  </sheetViews>
  <sheetFormatPr defaultRowHeight="14.4" x14ac:dyDescent="0.25"/>
  <cols>
    <col min="1" max="5" width="8.88671875" style="1"/>
    <col min="6" max="8" width="10" style="1" customWidth="1"/>
    <col min="9" max="9" width="8.44140625" style="1" customWidth="1"/>
    <col min="10" max="16" width="8.88671875" style="1"/>
    <col min="17" max="17" width="10" style="1" customWidth="1"/>
    <col min="18" max="18" width="10.44140625" customWidth="1"/>
    <col min="19" max="19" width="10.77734375" customWidth="1"/>
    <col min="20" max="20" width="11.21875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21</v>
      </c>
      <c r="I1" s="1" t="s">
        <v>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P1" s="1" t="s">
        <v>17</v>
      </c>
      <c r="R1" s="1" t="s">
        <v>1</v>
      </c>
      <c r="S1" s="1" t="s">
        <v>8</v>
      </c>
      <c r="T1" s="1" t="s">
        <v>9</v>
      </c>
      <c r="U1" s="1" t="s">
        <v>16</v>
      </c>
    </row>
    <row r="2" spans="1:21" x14ac:dyDescent="0.25">
      <c r="A2" s="1">
        <v>593</v>
      </c>
      <c r="B2" s="1">
        <v>619</v>
      </c>
      <c r="C2" s="1">
        <v>763</v>
      </c>
      <c r="D2" s="1">
        <v>172684</v>
      </c>
      <c r="E2" s="1">
        <v>179030</v>
      </c>
      <c r="F2" s="1">
        <v>181779</v>
      </c>
      <c r="H2" s="1">
        <v>139000</v>
      </c>
      <c r="I2" s="1">
        <v>21000</v>
      </c>
      <c r="J2" s="1">
        <v>22000</v>
      </c>
      <c r="K2" s="1">
        <v>18000</v>
      </c>
      <c r="L2" s="1">
        <v>41000</v>
      </c>
      <c r="M2" s="1">
        <v>18000</v>
      </c>
      <c r="N2" s="1">
        <v>19000</v>
      </c>
      <c r="P2" s="1">
        <f>LN(H2)</f>
        <v>11.842229212112828</v>
      </c>
      <c r="R2">
        <f>A2/D2</f>
        <v>3.4340182066665121E-3</v>
      </c>
      <c r="S2">
        <f>B2/E2</f>
        <v>3.4575210858515332E-3</v>
      </c>
      <c r="T2">
        <f>C2/F2</f>
        <v>4.1974045406785159E-3</v>
      </c>
      <c r="U2">
        <f>LN(R2)</f>
        <v>-5.6740242146378241</v>
      </c>
    </row>
    <row r="3" spans="1:21" x14ac:dyDescent="0.25">
      <c r="A3" s="1">
        <v>539</v>
      </c>
      <c r="B3" s="1">
        <v>594</v>
      </c>
      <c r="C3" s="1">
        <v>773</v>
      </c>
      <c r="D3" s="1">
        <v>340435</v>
      </c>
      <c r="E3" s="1">
        <v>344062</v>
      </c>
      <c r="F3" s="1">
        <v>355955</v>
      </c>
      <c r="H3" s="1">
        <v>220000</v>
      </c>
      <c r="I3" s="1">
        <v>50000</v>
      </c>
      <c r="J3" s="1">
        <v>17000</v>
      </c>
      <c r="K3" s="1">
        <v>23000</v>
      </c>
      <c r="L3" s="1">
        <v>74000</v>
      </c>
      <c r="M3" s="1">
        <v>30000</v>
      </c>
      <c r="N3" s="1">
        <v>26000</v>
      </c>
      <c r="P3" s="1">
        <f t="shared" ref="P3:P66" si="0">LN(H3)</f>
        <v>12.301382825334498</v>
      </c>
      <c r="R3">
        <f t="shared" ref="R3:R66" si="1">A3/D3</f>
        <v>1.5832684653458075E-3</v>
      </c>
      <c r="S3">
        <f t="shared" ref="S3:S34" si="2">B3/E3</f>
        <v>1.72643302660567E-3</v>
      </c>
      <c r="T3">
        <f t="shared" ref="T3:T34" si="3">C3/F3</f>
        <v>2.1716228174909749E-3</v>
      </c>
      <c r="U3">
        <f t="shared" ref="U3:U66" si="4">LN(R3)</f>
        <v>-6.4482639196982392</v>
      </c>
    </row>
    <row r="4" spans="1:21" x14ac:dyDescent="0.25">
      <c r="A4" s="1">
        <v>360</v>
      </c>
      <c r="B4" s="1">
        <v>451</v>
      </c>
      <c r="C4" s="1">
        <v>527</v>
      </c>
      <c r="D4" s="1">
        <v>226755</v>
      </c>
      <c r="E4" s="1">
        <v>244010</v>
      </c>
      <c r="F4" s="1">
        <v>257883</v>
      </c>
      <c r="H4" s="1">
        <v>160000</v>
      </c>
      <c r="I4" s="1">
        <v>41000</v>
      </c>
      <c r="J4" s="1">
        <v>45000</v>
      </c>
      <c r="K4" s="1">
        <v>5000</v>
      </c>
      <c r="L4" s="1">
        <v>26000</v>
      </c>
      <c r="M4" s="1">
        <v>29000</v>
      </c>
      <c r="N4" s="1">
        <v>14000</v>
      </c>
      <c r="P4" s="1">
        <f t="shared" si="0"/>
        <v>11.982929094215963</v>
      </c>
      <c r="R4">
        <f t="shared" si="1"/>
        <v>1.5876165905933718E-3</v>
      </c>
      <c r="S4">
        <f t="shared" si="2"/>
        <v>1.8482849063562968E-3</v>
      </c>
      <c r="T4">
        <f t="shared" si="3"/>
        <v>2.0435623906965563E-3</v>
      </c>
      <c r="U4">
        <f t="shared" si="4"/>
        <v>-6.4455213870007624</v>
      </c>
    </row>
    <row r="5" spans="1:21" x14ac:dyDescent="0.25">
      <c r="A5" s="1">
        <v>456</v>
      </c>
      <c r="B5" s="1">
        <v>421</v>
      </c>
      <c r="C5" s="1">
        <v>494</v>
      </c>
      <c r="D5" s="1">
        <v>178625</v>
      </c>
      <c r="E5" s="1">
        <v>172975</v>
      </c>
      <c r="F5" s="1">
        <v>189334</v>
      </c>
      <c r="H5" s="1">
        <v>161000</v>
      </c>
      <c r="I5" s="1">
        <v>33000</v>
      </c>
      <c r="J5" s="1">
        <v>42000</v>
      </c>
      <c r="K5" s="1">
        <v>19000</v>
      </c>
      <c r="L5" s="1">
        <v>50000</v>
      </c>
      <c r="M5" s="1">
        <v>10000</v>
      </c>
      <c r="N5" s="1">
        <v>7000</v>
      </c>
      <c r="P5" s="1">
        <f t="shared" si="0"/>
        <v>11.9891596439666</v>
      </c>
      <c r="R5">
        <f t="shared" si="1"/>
        <v>2.5528341497550733E-3</v>
      </c>
      <c r="S5">
        <f t="shared" si="2"/>
        <v>2.433877727995375E-3</v>
      </c>
      <c r="T5">
        <f t="shared" si="3"/>
        <v>2.6091457424445687E-3</v>
      </c>
      <c r="U5">
        <f t="shared" si="4"/>
        <v>-5.9705511057177825</v>
      </c>
    </row>
    <row r="6" spans="1:21" x14ac:dyDescent="0.25">
      <c r="A6" s="1">
        <v>311</v>
      </c>
      <c r="B6" s="1">
        <v>327</v>
      </c>
      <c r="C6" s="1">
        <v>367</v>
      </c>
      <c r="D6" s="1">
        <v>158185</v>
      </c>
      <c r="E6" s="1">
        <v>164807</v>
      </c>
      <c r="F6" s="1">
        <v>170463</v>
      </c>
      <c r="H6" s="1">
        <v>130000</v>
      </c>
      <c r="I6" s="1">
        <v>37000</v>
      </c>
      <c r="J6" s="1">
        <v>52000</v>
      </c>
      <c r="K6" s="1">
        <v>17000</v>
      </c>
      <c r="L6" s="1">
        <v>8000</v>
      </c>
      <c r="M6" s="1">
        <v>3000</v>
      </c>
      <c r="N6" s="1">
        <v>13000</v>
      </c>
      <c r="P6" s="1">
        <f t="shared" si="0"/>
        <v>11.77528972943772</v>
      </c>
      <c r="R6">
        <f t="shared" si="1"/>
        <v>1.9660524069918133E-3</v>
      </c>
      <c r="S6">
        <f t="shared" si="2"/>
        <v>1.984139023221101E-3</v>
      </c>
      <c r="T6">
        <f t="shared" si="3"/>
        <v>2.1529598798566258E-3</v>
      </c>
      <c r="U6">
        <f t="shared" si="4"/>
        <v>-6.2317276009533327</v>
      </c>
    </row>
    <row r="7" spans="1:21" x14ac:dyDescent="0.25">
      <c r="A7" s="1">
        <v>519</v>
      </c>
      <c r="B7" s="1">
        <v>601</v>
      </c>
      <c r="C7" s="1">
        <v>707</v>
      </c>
      <c r="D7" s="1">
        <v>226554</v>
      </c>
      <c r="E7" s="1">
        <v>242730</v>
      </c>
      <c r="F7" s="1">
        <v>245880</v>
      </c>
      <c r="H7" s="1">
        <v>199000</v>
      </c>
      <c r="I7" s="1">
        <v>72000</v>
      </c>
      <c r="J7" s="1">
        <v>27000</v>
      </c>
      <c r="K7" s="1">
        <v>14000</v>
      </c>
      <c r="L7" s="1">
        <v>64000</v>
      </c>
      <c r="M7" s="1">
        <v>15000</v>
      </c>
      <c r="N7" s="1">
        <v>7000</v>
      </c>
      <c r="P7" s="1">
        <f t="shared" si="0"/>
        <v>12.201060103706629</v>
      </c>
      <c r="R7">
        <f t="shared" si="1"/>
        <v>2.2908445668582324E-3</v>
      </c>
      <c r="S7">
        <f t="shared" si="2"/>
        <v>2.4760021422980268E-3</v>
      </c>
      <c r="T7">
        <f t="shared" si="3"/>
        <v>2.8753863673336589E-3</v>
      </c>
      <c r="U7">
        <f t="shared" si="4"/>
        <v>-6.0788347229200737</v>
      </c>
    </row>
    <row r="8" spans="1:21" x14ac:dyDescent="0.25">
      <c r="A8" s="1">
        <v>3207</v>
      </c>
      <c r="B8" s="1">
        <v>3621</v>
      </c>
      <c r="C8" s="1">
        <v>3927</v>
      </c>
      <c r="D8" s="1">
        <v>1026238</v>
      </c>
      <c r="E8" s="1">
        <v>1083189</v>
      </c>
      <c r="F8" s="1">
        <v>1086463</v>
      </c>
      <c r="H8" s="1">
        <v>831000</v>
      </c>
      <c r="I8" s="1">
        <v>64000</v>
      </c>
      <c r="J8" s="1">
        <v>272000</v>
      </c>
      <c r="K8" s="1">
        <v>130000</v>
      </c>
      <c r="L8" s="1">
        <v>126000</v>
      </c>
      <c r="M8" s="1">
        <v>140000</v>
      </c>
      <c r="N8" s="1">
        <v>99000</v>
      </c>
      <c r="P8" s="1">
        <f t="shared" si="0"/>
        <v>13.630385073837585</v>
      </c>
      <c r="R8">
        <f t="shared" si="1"/>
        <v>3.1250060902051962E-3</v>
      </c>
      <c r="S8">
        <f t="shared" si="2"/>
        <v>3.3429069165214933E-3</v>
      </c>
      <c r="T8">
        <f t="shared" si="3"/>
        <v>3.6144811190072742E-3</v>
      </c>
      <c r="U8">
        <f t="shared" si="4"/>
        <v>-5.7683190469300083</v>
      </c>
    </row>
    <row r="9" spans="1:21" x14ac:dyDescent="0.25">
      <c r="A9" s="1">
        <v>831</v>
      </c>
      <c r="B9" s="1">
        <v>818</v>
      </c>
      <c r="C9" s="1">
        <v>962</v>
      </c>
      <c r="D9" s="1">
        <v>140363</v>
      </c>
      <c r="E9" s="1">
        <v>134228</v>
      </c>
      <c r="F9" s="1">
        <v>142219</v>
      </c>
      <c r="H9" s="1">
        <v>91000</v>
      </c>
      <c r="I9" s="1">
        <v>15000</v>
      </c>
      <c r="J9" s="1">
        <v>16000</v>
      </c>
      <c r="K9" s="1">
        <v>13000</v>
      </c>
      <c r="L9" s="1">
        <v>21000</v>
      </c>
      <c r="M9" s="1">
        <v>18000</v>
      </c>
      <c r="N9" s="1">
        <v>8000</v>
      </c>
      <c r="P9" s="1">
        <f t="shared" si="0"/>
        <v>11.418614785498987</v>
      </c>
      <c r="R9">
        <f t="shared" si="1"/>
        <v>5.9203636285915804E-3</v>
      </c>
      <c r="S9">
        <f t="shared" si="2"/>
        <v>6.0941085317519446E-3</v>
      </c>
      <c r="T9">
        <f t="shared" si="3"/>
        <v>6.7642157517631262E-3</v>
      </c>
      <c r="U9">
        <f t="shared" si="4"/>
        <v>-5.1293574082240063</v>
      </c>
    </row>
    <row r="10" spans="1:21" x14ac:dyDescent="0.25">
      <c r="A10" s="1">
        <v>583</v>
      </c>
      <c r="B10" s="1">
        <v>588</v>
      </c>
      <c r="C10" s="1">
        <v>623</v>
      </c>
      <c r="D10" s="1">
        <v>141571</v>
      </c>
      <c r="E10" s="1">
        <v>143438</v>
      </c>
      <c r="F10" s="1">
        <v>147545</v>
      </c>
      <c r="H10" s="1">
        <v>99000</v>
      </c>
      <c r="I10" s="1">
        <v>24000</v>
      </c>
      <c r="J10" s="1">
        <v>19000</v>
      </c>
      <c r="K10" s="1">
        <v>9000</v>
      </c>
      <c r="L10" s="1">
        <v>28000</v>
      </c>
      <c r="M10" s="1">
        <v>10000</v>
      </c>
      <c r="N10" s="1">
        <v>9000</v>
      </c>
      <c r="P10" s="1">
        <f t="shared" si="0"/>
        <v>11.502875129116727</v>
      </c>
      <c r="R10">
        <f t="shared" si="1"/>
        <v>4.1180750294905026E-3</v>
      </c>
      <c r="S10">
        <f t="shared" si="2"/>
        <v>4.0993321156178979E-3</v>
      </c>
      <c r="T10">
        <f t="shared" si="3"/>
        <v>4.2224406113389136E-3</v>
      </c>
      <c r="U10">
        <f t="shared" si="4"/>
        <v>-5.4923694506565308</v>
      </c>
    </row>
    <row r="11" spans="1:21" x14ac:dyDescent="0.25">
      <c r="A11" s="1">
        <v>505</v>
      </c>
      <c r="B11" s="1">
        <v>587</v>
      </c>
      <c r="C11" s="1">
        <v>686</v>
      </c>
      <c r="D11" s="1">
        <v>265521</v>
      </c>
      <c r="E11" s="1">
        <v>280005</v>
      </c>
      <c r="F11" s="1">
        <v>285250</v>
      </c>
      <c r="H11" s="1">
        <v>201000</v>
      </c>
      <c r="I11" s="1">
        <v>55000</v>
      </c>
      <c r="J11" s="1">
        <v>68000</v>
      </c>
      <c r="K11" s="1">
        <v>11000</v>
      </c>
      <c r="L11" s="1">
        <v>25000</v>
      </c>
      <c r="M11" s="1">
        <v>31000</v>
      </c>
      <c r="N11" s="1">
        <v>11000</v>
      </c>
      <c r="P11" s="1">
        <f t="shared" si="0"/>
        <v>12.211060187041213</v>
      </c>
      <c r="R11">
        <f t="shared" si="1"/>
        <v>1.901921128648958E-3</v>
      </c>
      <c r="S11">
        <f t="shared" si="2"/>
        <v>2.0963911358725736E-3</v>
      </c>
      <c r="T11">
        <f t="shared" si="3"/>
        <v>2.4049079754601228E-3</v>
      </c>
      <c r="U11">
        <f t="shared" si="4"/>
        <v>-6.2648907833060417</v>
      </c>
    </row>
    <row r="12" spans="1:21" x14ac:dyDescent="0.25">
      <c r="A12" s="1">
        <v>864</v>
      </c>
      <c r="B12" s="1">
        <v>918</v>
      </c>
      <c r="C12" s="1">
        <v>998</v>
      </c>
      <c r="D12" s="1">
        <v>165737</v>
      </c>
      <c r="E12" s="1">
        <v>179819</v>
      </c>
      <c r="F12" s="1">
        <v>190307</v>
      </c>
      <c r="H12" s="1">
        <v>130000</v>
      </c>
      <c r="I12" s="1">
        <v>31000</v>
      </c>
      <c r="J12" s="1">
        <v>30000</v>
      </c>
      <c r="K12" s="1">
        <v>17000</v>
      </c>
      <c r="L12" s="1">
        <v>39000</v>
      </c>
      <c r="M12" s="1">
        <v>7000</v>
      </c>
      <c r="N12" s="1">
        <v>6000</v>
      </c>
      <c r="P12" s="1">
        <f t="shared" si="0"/>
        <v>11.77528972943772</v>
      </c>
      <c r="R12">
        <f t="shared" si="1"/>
        <v>5.2130785521639703E-3</v>
      </c>
      <c r="S12">
        <f t="shared" si="2"/>
        <v>5.1051334953480998E-3</v>
      </c>
      <c r="T12">
        <f t="shared" si="3"/>
        <v>5.2441581234531571E-3</v>
      </c>
      <c r="U12">
        <f t="shared" si="4"/>
        <v>-5.2565847047956034</v>
      </c>
    </row>
    <row r="13" spans="1:21" x14ac:dyDescent="0.25">
      <c r="A13" s="1">
        <v>185</v>
      </c>
      <c r="B13" s="1">
        <v>206</v>
      </c>
      <c r="C13" s="1">
        <v>254</v>
      </c>
      <c r="D13" s="1">
        <v>114787</v>
      </c>
      <c r="E13" s="1">
        <v>115658</v>
      </c>
      <c r="F13" s="1">
        <v>117708</v>
      </c>
      <c r="H13" s="1">
        <v>90000</v>
      </c>
      <c r="I13" s="1">
        <v>35000</v>
      </c>
      <c r="J13" s="1">
        <v>25000</v>
      </c>
      <c r="K13" s="1">
        <v>9000</v>
      </c>
      <c r="L13" s="1">
        <v>4000</v>
      </c>
      <c r="M13" s="1">
        <v>13000</v>
      </c>
      <c r="N13" s="1">
        <v>4000</v>
      </c>
      <c r="P13" s="1">
        <f t="shared" si="0"/>
        <v>11.407564949312402</v>
      </c>
      <c r="R13">
        <f t="shared" si="1"/>
        <v>1.611680765243451E-3</v>
      </c>
      <c r="S13">
        <f t="shared" si="2"/>
        <v>1.7811132822632243E-3</v>
      </c>
      <c r="T13">
        <f t="shared" si="3"/>
        <v>2.1578822170115878E-3</v>
      </c>
      <c r="U13">
        <f t="shared" si="4"/>
        <v>-6.4304776909589796</v>
      </c>
    </row>
    <row r="14" spans="1:21" x14ac:dyDescent="0.25">
      <c r="A14" s="1">
        <v>2428</v>
      </c>
      <c r="B14" s="1">
        <v>2542</v>
      </c>
      <c r="C14" s="1">
        <v>2688</v>
      </c>
      <c r="D14" s="1">
        <v>504863</v>
      </c>
      <c r="E14" s="1">
        <v>504141</v>
      </c>
      <c r="F14" s="1">
        <v>510879</v>
      </c>
      <c r="H14" s="1">
        <v>449000</v>
      </c>
      <c r="I14" s="1">
        <v>96000</v>
      </c>
      <c r="J14" s="1">
        <v>147000</v>
      </c>
      <c r="K14" s="1">
        <v>18000</v>
      </c>
      <c r="L14" s="1">
        <v>118000</v>
      </c>
      <c r="M14" s="1">
        <v>48000</v>
      </c>
      <c r="N14" s="1">
        <v>22000</v>
      </c>
      <c r="P14" s="1">
        <f t="shared" si="0"/>
        <v>13.01477816672439</v>
      </c>
      <c r="R14">
        <f t="shared" si="1"/>
        <v>4.8092254730491245E-3</v>
      </c>
      <c r="S14">
        <f t="shared" si="2"/>
        <v>5.0422401669374239E-3</v>
      </c>
      <c r="T14">
        <f t="shared" si="3"/>
        <v>5.2615198510801969E-3</v>
      </c>
      <c r="U14">
        <f t="shared" si="4"/>
        <v>-5.3372192321443856</v>
      </c>
    </row>
    <row r="15" spans="1:21" x14ac:dyDescent="0.25">
      <c r="A15" s="1">
        <v>933</v>
      </c>
      <c r="B15" s="1">
        <v>1074</v>
      </c>
      <c r="C15" s="1">
        <v>1209</v>
      </c>
      <c r="D15" s="1">
        <v>256258</v>
      </c>
      <c r="E15" s="1">
        <v>274867</v>
      </c>
      <c r="F15" s="1">
        <v>294183</v>
      </c>
      <c r="H15" s="1">
        <v>239000</v>
      </c>
      <c r="I15" s="1">
        <v>42000</v>
      </c>
      <c r="J15" s="1">
        <v>72000</v>
      </c>
      <c r="K15" s="1">
        <v>22000</v>
      </c>
      <c r="L15" s="1">
        <v>48000</v>
      </c>
      <c r="M15" s="1">
        <v>39000</v>
      </c>
      <c r="N15" s="1">
        <v>16000</v>
      </c>
      <c r="P15" s="1">
        <f t="shared" si="0"/>
        <v>12.384218830913648</v>
      </c>
      <c r="R15">
        <f t="shared" si="1"/>
        <v>3.6408619438222417E-3</v>
      </c>
      <c r="S15">
        <f t="shared" si="2"/>
        <v>3.9073442792332295E-3</v>
      </c>
      <c r="T15">
        <f t="shared" si="3"/>
        <v>4.10968682758691E-3</v>
      </c>
      <c r="U15">
        <f t="shared" si="4"/>
        <v>-5.6155348276122874</v>
      </c>
    </row>
    <row r="16" spans="1:21" x14ac:dyDescent="0.25">
      <c r="A16" s="1">
        <v>592</v>
      </c>
      <c r="B16" s="1">
        <v>571</v>
      </c>
      <c r="C16" s="1">
        <v>609</v>
      </c>
      <c r="D16" s="1">
        <v>255553</v>
      </c>
      <c r="E16" s="1">
        <v>251843</v>
      </c>
      <c r="F16" s="1">
        <v>261359</v>
      </c>
      <c r="H16" s="1">
        <v>230000</v>
      </c>
      <c r="I16" s="1">
        <v>58000</v>
      </c>
      <c r="J16" s="1">
        <v>67000</v>
      </c>
      <c r="K16" s="1">
        <v>15000</v>
      </c>
      <c r="L16" s="1">
        <v>38000</v>
      </c>
      <c r="M16" s="1">
        <v>31000</v>
      </c>
      <c r="N16" s="1">
        <v>21000</v>
      </c>
      <c r="P16" s="1">
        <f t="shared" si="0"/>
        <v>12.345834587905333</v>
      </c>
      <c r="R16">
        <f t="shared" si="1"/>
        <v>2.3165449045794806E-3</v>
      </c>
      <c r="S16">
        <f t="shared" si="2"/>
        <v>2.2672855707722667E-3</v>
      </c>
      <c r="T16">
        <f t="shared" si="3"/>
        <v>2.3301282909714226E-3</v>
      </c>
      <c r="U16">
        <f t="shared" si="4"/>
        <v>-6.0676784686291523</v>
      </c>
    </row>
    <row r="17" spans="1:21" x14ac:dyDescent="0.25">
      <c r="A17" s="1">
        <v>1944</v>
      </c>
      <c r="B17" s="1">
        <v>2008</v>
      </c>
      <c r="C17" s="1">
        <v>2173</v>
      </c>
      <c r="D17" s="1">
        <v>429043</v>
      </c>
      <c r="E17" s="1">
        <v>432895</v>
      </c>
      <c r="F17" s="1">
        <v>448375</v>
      </c>
      <c r="H17" s="1">
        <v>370000</v>
      </c>
      <c r="I17" s="1">
        <v>73000</v>
      </c>
      <c r="J17" s="1">
        <v>102000</v>
      </c>
      <c r="K17" s="1">
        <v>37000</v>
      </c>
      <c r="L17" s="1">
        <v>78000</v>
      </c>
      <c r="M17" s="1">
        <v>63000</v>
      </c>
      <c r="N17" s="1">
        <v>17000</v>
      </c>
      <c r="P17" s="1">
        <f t="shared" si="0"/>
        <v>12.821258284620408</v>
      </c>
      <c r="R17">
        <f t="shared" si="1"/>
        <v>4.5310143738506396E-3</v>
      </c>
      <c r="S17">
        <f t="shared" si="2"/>
        <v>4.6385382136545812E-3</v>
      </c>
      <c r="T17">
        <f t="shared" si="3"/>
        <v>4.8463897407304158E-3</v>
      </c>
      <c r="U17">
        <f t="shared" si="4"/>
        <v>-5.3968094409670009</v>
      </c>
    </row>
    <row r="18" spans="1:21" x14ac:dyDescent="0.25">
      <c r="A18" s="1">
        <v>611</v>
      </c>
      <c r="B18" s="1">
        <v>737</v>
      </c>
      <c r="C18" s="1">
        <v>935</v>
      </c>
      <c r="D18" s="1">
        <v>310127</v>
      </c>
      <c r="E18" s="1">
        <v>321687</v>
      </c>
      <c r="F18" s="1">
        <v>336824</v>
      </c>
      <c r="H18" s="1">
        <v>290000</v>
      </c>
      <c r="I18" s="1">
        <v>32000</v>
      </c>
      <c r="J18" s="1">
        <v>80000</v>
      </c>
      <c r="K18" s="1">
        <v>22000</v>
      </c>
      <c r="L18" s="1">
        <v>63000</v>
      </c>
      <c r="M18" s="1">
        <v>59000</v>
      </c>
      <c r="N18" s="1">
        <v>34000</v>
      </c>
      <c r="P18" s="1">
        <f t="shared" si="0"/>
        <v>12.577636201962656</v>
      </c>
      <c r="R18">
        <f t="shared" si="1"/>
        <v>1.9701606116204005E-3</v>
      </c>
      <c r="S18">
        <f t="shared" si="2"/>
        <v>2.2910468871915868E-3</v>
      </c>
      <c r="T18">
        <f t="shared" si="3"/>
        <v>2.7759304562620241E-3</v>
      </c>
      <c r="U18">
        <f t="shared" si="4"/>
        <v>-6.2296402108142068</v>
      </c>
    </row>
    <row r="19" spans="1:21" x14ac:dyDescent="0.25">
      <c r="A19" s="1">
        <v>1039</v>
      </c>
      <c r="B19" s="1">
        <v>1090</v>
      </c>
      <c r="C19" s="1">
        <v>1299</v>
      </c>
      <c r="D19" s="1">
        <v>494894</v>
      </c>
      <c r="E19" s="1">
        <v>513160</v>
      </c>
      <c r="F19" s="1">
        <v>545451</v>
      </c>
      <c r="H19" s="1">
        <v>349000</v>
      </c>
      <c r="I19" s="1">
        <v>47000</v>
      </c>
      <c r="J19" s="1">
        <v>154000</v>
      </c>
      <c r="K19" s="1">
        <v>61000</v>
      </c>
      <c r="L19" s="1">
        <v>31000</v>
      </c>
      <c r="M19" s="1">
        <v>42000</v>
      </c>
      <c r="N19" s="1">
        <v>14000</v>
      </c>
      <c r="P19" s="1">
        <f t="shared" si="0"/>
        <v>12.762827201184564</v>
      </c>
      <c r="R19">
        <f t="shared" si="1"/>
        <v>2.0994394759281786E-3</v>
      </c>
      <c r="S19">
        <f t="shared" si="2"/>
        <v>2.1240938498713851E-3</v>
      </c>
      <c r="T19">
        <f t="shared" si="3"/>
        <v>2.3815154798506192E-3</v>
      </c>
      <c r="U19">
        <f t="shared" si="4"/>
        <v>-6.1660848861059119</v>
      </c>
    </row>
    <row r="20" spans="1:21" x14ac:dyDescent="0.25">
      <c r="A20" s="1">
        <v>473</v>
      </c>
      <c r="B20" s="1">
        <v>486</v>
      </c>
      <c r="C20" s="1">
        <v>582</v>
      </c>
      <c r="D20" s="1">
        <v>182854</v>
      </c>
      <c r="E20" s="1">
        <v>192772</v>
      </c>
      <c r="F20" s="1">
        <v>194161</v>
      </c>
      <c r="H20" s="1">
        <v>141000</v>
      </c>
      <c r="I20" s="1">
        <v>25000</v>
      </c>
      <c r="J20" s="1">
        <v>32000</v>
      </c>
      <c r="K20" s="1">
        <v>6000</v>
      </c>
      <c r="L20" s="1">
        <v>46000</v>
      </c>
      <c r="M20" s="1">
        <v>17000</v>
      </c>
      <c r="N20" s="1">
        <v>15000</v>
      </c>
      <c r="P20" s="1">
        <f t="shared" si="0"/>
        <v>11.856515169360305</v>
      </c>
      <c r="R20">
        <f t="shared" si="1"/>
        <v>2.5867632099926719E-3</v>
      </c>
      <c r="S20">
        <f t="shared" si="2"/>
        <v>2.5211130247131328E-3</v>
      </c>
      <c r="T20">
        <f t="shared" si="3"/>
        <v>2.9975123737516801E-3</v>
      </c>
      <c r="U20">
        <f t="shared" si="4"/>
        <v>-5.9573479107008467</v>
      </c>
    </row>
    <row r="21" spans="1:21" x14ac:dyDescent="0.25">
      <c r="A21" s="1">
        <v>663</v>
      </c>
      <c r="B21" s="1">
        <v>680</v>
      </c>
      <c r="C21" s="1">
        <v>775</v>
      </c>
      <c r="D21" s="1">
        <v>201482</v>
      </c>
      <c r="E21" s="1">
        <v>208202</v>
      </c>
      <c r="F21" s="1">
        <v>215250</v>
      </c>
      <c r="H21" s="1">
        <v>149000</v>
      </c>
      <c r="I21" s="1">
        <v>46000</v>
      </c>
      <c r="J21" s="1">
        <v>29000</v>
      </c>
      <c r="K21" s="1">
        <v>18000</v>
      </c>
      <c r="L21" s="1">
        <v>34000</v>
      </c>
      <c r="M21" s="1">
        <v>14000</v>
      </c>
      <c r="N21" s="1">
        <v>8000</v>
      </c>
      <c r="P21" s="1">
        <f t="shared" si="0"/>
        <v>11.911701584927597</v>
      </c>
      <c r="R21">
        <f t="shared" si="1"/>
        <v>3.2906165315015733E-3</v>
      </c>
      <c r="S21">
        <f t="shared" si="2"/>
        <v>3.266058923545403E-3</v>
      </c>
      <c r="T21">
        <f t="shared" si="3"/>
        <v>3.6004645760743322E-3</v>
      </c>
      <c r="U21">
        <f t="shared" si="4"/>
        <v>-5.7166803361680341</v>
      </c>
    </row>
    <row r="22" spans="1:21" x14ac:dyDescent="0.25">
      <c r="A22" s="1">
        <v>1553</v>
      </c>
      <c r="B22" s="1">
        <v>1469</v>
      </c>
      <c r="C22" s="1">
        <v>1714</v>
      </c>
      <c r="D22" s="1">
        <v>604748</v>
      </c>
      <c r="E22" s="1">
        <v>595586</v>
      </c>
      <c r="F22" s="1">
        <v>665961</v>
      </c>
      <c r="H22" s="1">
        <v>551000</v>
      </c>
      <c r="I22" s="1">
        <v>149000</v>
      </c>
      <c r="J22" s="1">
        <v>10000</v>
      </c>
      <c r="K22" s="1">
        <v>84000</v>
      </c>
      <c r="L22" s="1">
        <v>214000</v>
      </c>
      <c r="M22" s="1">
        <v>63000</v>
      </c>
      <c r="N22" s="1">
        <v>31000</v>
      </c>
      <c r="P22" s="1">
        <f t="shared" si="0"/>
        <v>13.219490088135052</v>
      </c>
      <c r="R22">
        <f t="shared" si="1"/>
        <v>2.5680117999563453E-3</v>
      </c>
      <c r="S22">
        <f t="shared" si="2"/>
        <v>2.4664783927090296E-3</v>
      </c>
      <c r="T22">
        <f t="shared" si="3"/>
        <v>2.5737242871579566E-3</v>
      </c>
      <c r="U22">
        <f t="shared" si="4"/>
        <v>-5.9646232981664022</v>
      </c>
    </row>
    <row r="23" spans="1:21" x14ac:dyDescent="0.25">
      <c r="A23" s="1">
        <v>339</v>
      </c>
      <c r="B23" s="1">
        <v>330</v>
      </c>
      <c r="C23" s="1">
        <v>371</v>
      </c>
      <c r="D23" s="1">
        <v>228064</v>
      </c>
      <c r="E23" s="1">
        <v>210856</v>
      </c>
      <c r="F23" s="1">
        <v>210127</v>
      </c>
      <c r="H23" s="1">
        <v>180000</v>
      </c>
      <c r="I23" s="1">
        <v>50000</v>
      </c>
      <c r="J23" s="1">
        <v>21000</v>
      </c>
      <c r="K23" s="1">
        <v>16000</v>
      </c>
      <c r="L23" s="1">
        <v>66000</v>
      </c>
      <c r="M23" s="1">
        <v>12000</v>
      </c>
      <c r="N23" s="1">
        <v>15000</v>
      </c>
      <c r="P23" s="1">
        <f t="shared" si="0"/>
        <v>12.100712129872347</v>
      </c>
      <c r="R23">
        <f t="shared" si="1"/>
        <v>1.4864248631962958E-3</v>
      </c>
      <c r="S23">
        <f t="shared" si="2"/>
        <v>1.5650491330576318E-3</v>
      </c>
      <c r="T23">
        <f t="shared" si="3"/>
        <v>1.7655988997130306E-3</v>
      </c>
      <c r="U23">
        <f t="shared" si="4"/>
        <v>-6.5113814629211468</v>
      </c>
    </row>
    <row r="24" spans="1:21" x14ac:dyDescent="0.25">
      <c r="A24" s="1">
        <v>507</v>
      </c>
      <c r="B24" s="1">
        <v>604</v>
      </c>
      <c r="C24" s="1">
        <v>649</v>
      </c>
      <c r="D24" s="1">
        <v>253539</v>
      </c>
      <c r="E24" s="1">
        <v>275758</v>
      </c>
      <c r="F24" s="1">
        <v>289823</v>
      </c>
      <c r="H24" s="1">
        <v>180000</v>
      </c>
      <c r="I24" s="1">
        <v>35000</v>
      </c>
      <c r="J24" s="1">
        <v>36000</v>
      </c>
      <c r="K24" s="1">
        <v>31000</v>
      </c>
      <c r="L24" s="1">
        <v>27000</v>
      </c>
      <c r="M24" s="1">
        <v>24000</v>
      </c>
      <c r="N24" s="1">
        <v>27000</v>
      </c>
      <c r="P24" s="1">
        <f t="shared" si="0"/>
        <v>12.100712129872347</v>
      </c>
      <c r="R24">
        <f t="shared" si="1"/>
        <v>1.9996923550223041E-3</v>
      </c>
      <c r="S24">
        <f t="shared" si="2"/>
        <v>2.1903263005969001E-3</v>
      </c>
      <c r="T24">
        <f t="shared" si="3"/>
        <v>2.2392977782991689E-3</v>
      </c>
      <c r="U24">
        <f t="shared" si="4"/>
        <v>-6.214761932742932</v>
      </c>
    </row>
    <row r="25" spans="1:21" x14ac:dyDescent="0.25">
      <c r="A25" s="1">
        <v>1308</v>
      </c>
      <c r="B25" s="1">
        <v>1469</v>
      </c>
      <c r="C25" s="1">
        <v>1622</v>
      </c>
      <c r="D25" s="1">
        <v>364701</v>
      </c>
      <c r="E25" s="1">
        <v>392367</v>
      </c>
      <c r="F25" s="1">
        <v>397334</v>
      </c>
      <c r="H25" s="1">
        <v>299000</v>
      </c>
      <c r="I25" s="1">
        <v>70000</v>
      </c>
      <c r="J25" s="1">
        <v>68000</v>
      </c>
      <c r="K25" s="1">
        <v>24000</v>
      </c>
      <c r="L25" s="1">
        <v>57000</v>
      </c>
      <c r="M25" s="1">
        <v>52000</v>
      </c>
      <c r="N25" s="1">
        <v>28000</v>
      </c>
      <c r="P25" s="1">
        <f t="shared" si="0"/>
        <v>12.608198852372823</v>
      </c>
      <c r="R25">
        <f t="shared" si="1"/>
        <v>3.5864996257207959E-3</v>
      </c>
      <c r="S25">
        <f t="shared" si="2"/>
        <v>3.7439438077106384E-3</v>
      </c>
      <c r="T25">
        <f t="shared" si="3"/>
        <v>4.0822079157585307E-3</v>
      </c>
      <c r="U25">
        <f t="shared" si="4"/>
        <v>-5.6305785867555773</v>
      </c>
    </row>
    <row r="26" spans="1:21" x14ac:dyDescent="0.25">
      <c r="A26" s="1">
        <v>1191</v>
      </c>
      <c r="B26" s="1">
        <v>1222</v>
      </c>
      <c r="C26" s="1">
        <v>1486</v>
      </c>
      <c r="D26" s="1">
        <v>328251</v>
      </c>
      <c r="E26" s="1">
        <v>324078</v>
      </c>
      <c r="F26" s="1">
        <v>354454</v>
      </c>
      <c r="H26" s="1">
        <v>281000</v>
      </c>
      <c r="I26" s="1">
        <v>98000</v>
      </c>
      <c r="J26" s="1">
        <v>19000</v>
      </c>
      <c r="K26" s="1">
        <v>22000</v>
      </c>
      <c r="L26" s="1">
        <v>75000</v>
      </c>
      <c r="M26" s="1">
        <v>55000</v>
      </c>
      <c r="N26" s="1">
        <v>12000</v>
      </c>
      <c r="P26" s="1">
        <f t="shared" si="0"/>
        <v>12.546109948315882</v>
      </c>
      <c r="R26">
        <f t="shared" si="1"/>
        <v>3.6283210104462744E-3</v>
      </c>
      <c r="S26">
        <f t="shared" si="2"/>
        <v>3.7706971778399029E-3</v>
      </c>
      <c r="T26">
        <f t="shared" si="3"/>
        <v>4.1923634660632975E-3</v>
      </c>
      <c r="U26">
        <f t="shared" si="4"/>
        <v>-5.618985269263594</v>
      </c>
    </row>
    <row r="27" spans="1:21" x14ac:dyDescent="0.25">
      <c r="A27" s="1">
        <v>16</v>
      </c>
      <c r="B27" s="1">
        <v>14</v>
      </c>
      <c r="C27" s="1">
        <v>12</v>
      </c>
      <c r="D27" s="1">
        <v>11378</v>
      </c>
      <c r="E27" s="1">
        <v>9838</v>
      </c>
      <c r="F27" s="1">
        <v>8107</v>
      </c>
      <c r="H27" s="1">
        <v>50000</v>
      </c>
      <c r="I27" s="1">
        <v>12000</v>
      </c>
      <c r="J27" s="1">
        <v>9000</v>
      </c>
      <c r="K27" s="1">
        <v>6000</v>
      </c>
      <c r="L27" s="1">
        <v>20000</v>
      </c>
      <c r="M27" s="1">
        <v>2000</v>
      </c>
      <c r="N27" s="1">
        <v>1000</v>
      </c>
      <c r="P27" s="1">
        <f t="shared" si="0"/>
        <v>10.819778284410283</v>
      </c>
      <c r="R27">
        <f t="shared" si="1"/>
        <v>1.4062225347161188E-3</v>
      </c>
      <c r="S27">
        <f t="shared" si="2"/>
        <v>1.4230534661516568E-3</v>
      </c>
      <c r="T27">
        <f t="shared" si="3"/>
        <v>1.4802022943135563E-3</v>
      </c>
      <c r="U27">
        <f t="shared" si="4"/>
        <v>-6.5668482230708118</v>
      </c>
    </row>
    <row r="28" spans="1:21" x14ac:dyDescent="0.25">
      <c r="A28" s="1">
        <v>3002</v>
      </c>
      <c r="B28" s="1">
        <v>3299</v>
      </c>
      <c r="C28" s="1">
        <v>3557</v>
      </c>
      <c r="D28" s="1">
        <v>532854</v>
      </c>
      <c r="E28" s="1">
        <v>571165</v>
      </c>
      <c r="F28" s="1">
        <v>598530</v>
      </c>
      <c r="H28" s="1">
        <v>411000</v>
      </c>
      <c r="I28" s="1">
        <v>139000</v>
      </c>
      <c r="J28" s="1">
        <v>145000</v>
      </c>
      <c r="K28" s="1">
        <v>10000</v>
      </c>
      <c r="L28" s="1">
        <v>20000</v>
      </c>
      <c r="M28" s="1">
        <v>63000</v>
      </c>
      <c r="N28" s="1">
        <v>34000</v>
      </c>
      <c r="P28" s="1">
        <f t="shared" si="0"/>
        <v>12.926348493478372</v>
      </c>
      <c r="R28">
        <f t="shared" si="1"/>
        <v>5.6338133897840684E-3</v>
      </c>
      <c r="S28">
        <f t="shared" si="2"/>
        <v>5.7759141403972581E-3</v>
      </c>
      <c r="T28">
        <f t="shared" si="3"/>
        <v>5.9428934222177671E-3</v>
      </c>
      <c r="U28">
        <f t="shared" si="4"/>
        <v>-5.1789687322305591</v>
      </c>
    </row>
    <row r="29" spans="1:21" x14ac:dyDescent="0.25">
      <c r="A29" s="1">
        <v>1565</v>
      </c>
      <c r="B29" s="1">
        <v>1806</v>
      </c>
      <c r="C29" s="1">
        <v>1740</v>
      </c>
      <c r="D29" s="1">
        <v>312644</v>
      </c>
      <c r="E29" s="1">
        <v>331913</v>
      </c>
      <c r="F29" s="1">
        <v>320263</v>
      </c>
      <c r="H29" s="1">
        <v>240000</v>
      </c>
      <c r="I29" s="1">
        <v>17000</v>
      </c>
      <c r="J29" s="1">
        <v>94000</v>
      </c>
      <c r="K29" s="1">
        <v>15000</v>
      </c>
      <c r="L29" s="1">
        <v>51000</v>
      </c>
      <c r="M29" s="1">
        <v>47000</v>
      </c>
      <c r="N29" s="1">
        <v>16000</v>
      </c>
      <c r="P29" s="1">
        <f t="shared" si="0"/>
        <v>12.388394202324129</v>
      </c>
      <c r="R29">
        <f t="shared" si="1"/>
        <v>5.0056933764921121E-3</v>
      </c>
      <c r="S29">
        <f t="shared" si="2"/>
        <v>5.4411848888112242E-3</v>
      </c>
      <c r="T29">
        <f t="shared" si="3"/>
        <v>5.4330347245857315E-3</v>
      </c>
      <c r="U29">
        <f t="shared" si="4"/>
        <v>-5.2971793390486237</v>
      </c>
    </row>
    <row r="30" spans="1:21" x14ac:dyDescent="0.25">
      <c r="A30" s="1">
        <v>685</v>
      </c>
      <c r="B30" s="1">
        <v>782</v>
      </c>
      <c r="C30" s="1">
        <v>1005</v>
      </c>
      <c r="D30" s="1">
        <v>343556</v>
      </c>
      <c r="E30" s="1">
        <v>354141</v>
      </c>
      <c r="F30" s="1">
        <v>374614</v>
      </c>
      <c r="H30" s="1">
        <v>230000</v>
      </c>
      <c r="I30" s="1">
        <v>47000</v>
      </c>
      <c r="J30" s="1">
        <v>27000</v>
      </c>
      <c r="K30" s="1">
        <v>28000</v>
      </c>
      <c r="L30" s="1">
        <v>78000</v>
      </c>
      <c r="M30" s="1">
        <v>21000</v>
      </c>
      <c r="N30" s="1">
        <v>29000</v>
      </c>
      <c r="P30" s="1">
        <f t="shared" si="0"/>
        <v>12.345834587905333</v>
      </c>
      <c r="R30">
        <f t="shared" si="1"/>
        <v>1.9938525305918105E-3</v>
      </c>
      <c r="S30">
        <f t="shared" si="2"/>
        <v>2.2081600266560496E-3</v>
      </c>
      <c r="T30">
        <f t="shared" si="3"/>
        <v>2.6827614557918284E-3</v>
      </c>
      <c r="U30">
        <f t="shared" si="4"/>
        <v>-6.2176865667512287</v>
      </c>
    </row>
    <row r="31" spans="1:21" x14ac:dyDescent="0.25">
      <c r="A31" s="1">
        <v>1240</v>
      </c>
      <c r="B31" s="1">
        <v>1325</v>
      </c>
      <c r="C31" s="1">
        <v>1472</v>
      </c>
      <c r="D31" s="1">
        <v>499325</v>
      </c>
      <c r="E31" s="1">
        <v>517343</v>
      </c>
      <c r="F31" s="1">
        <v>540101</v>
      </c>
      <c r="H31" s="1">
        <v>340000</v>
      </c>
      <c r="I31" s="1">
        <v>81000</v>
      </c>
      <c r="J31" s="1">
        <v>64000</v>
      </c>
      <c r="K31" s="1">
        <v>54000</v>
      </c>
      <c r="L31" s="1">
        <v>81000</v>
      </c>
      <c r="M31" s="1">
        <v>29000</v>
      </c>
      <c r="N31" s="1">
        <v>31000</v>
      </c>
      <c r="P31" s="1">
        <f t="shared" si="0"/>
        <v>12.736700896592344</v>
      </c>
      <c r="R31">
        <f t="shared" si="1"/>
        <v>2.4833525259099786E-3</v>
      </c>
      <c r="S31">
        <f t="shared" si="2"/>
        <v>2.5611634834142921E-3</v>
      </c>
      <c r="T31">
        <f t="shared" si="3"/>
        <v>2.7254161721603923E-3</v>
      </c>
      <c r="U31">
        <f t="shared" si="4"/>
        <v>-5.9981458067342901</v>
      </c>
    </row>
    <row r="32" spans="1:21" x14ac:dyDescent="0.25">
      <c r="A32" s="1">
        <v>145</v>
      </c>
      <c r="B32" s="1">
        <v>167</v>
      </c>
      <c r="C32" s="1">
        <v>171</v>
      </c>
      <c r="D32" s="1">
        <v>100791</v>
      </c>
      <c r="E32" s="1">
        <v>109293</v>
      </c>
      <c r="F32" s="1">
        <v>111852</v>
      </c>
      <c r="H32" s="1">
        <v>79000</v>
      </c>
      <c r="I32" s="1">
        <v>18000</v>
      </c>
      <c r="J32" s="1">
        <v>33000</v>
      </c>
      <c r="K32" s="1">
        <v>3000</v>
      </c>
      <c r="L32" s="1">
        <v>12000</v>
      </c>
      <c r="M32" s="1">
        <v>10000</v>
      </c>
      <c r="N32" s="1">
        <v>3000</v>
      </c>
      <c r="P32" s="1">
        <f t="shared" si="0"/>
        <v>11.277203131449159</v>
      </c>
      <c r="R32">
        <f t="shared" si="1"/>
        <v>1.4386205117520414E-3</v>
      </c>
      <c r="S32">
        <f t="shared" si="2"/>
        <v>1.5280027083161777E-3</v>
      </c>
      <c r="T32">
        <f t="shared" si="3"/>
        <v>1.5288059221113615E-3</v>
      </c>
      <c r="U32">
        <f t="shared" si="4"/>
        <v>-6.5440706024983388</v>
      </c>
    </row>
    <row r="33" spans="1:21" x14ac:dyDescent="0.25">
      <c r="A33" s="1">
        <v>1014</v>
      </c>
      <c r="B33" s="1">
        <v>1078</v>
      </c>
      <c r="C33" s="1">
        <v>1169</v>
      </c>
      <c r="D33" s="1">
        <v>244879</v>
      </c>
      <c r="E33" s="1">
        <v>257244</v>
      </c>
      <c r="F33" s="1">
        <v>261350</v>
      </c>
      <c r="H33" s="1">
        <v>189000</v>
      </c>
      <c r="I33" s="1">
        <v>81000</v>
      </c>
      <c r="J33" s="1">
        <v>48000</v>
      </c>
      <c r="K33" s="1">
        <v>7000</v>
      </c>
      <c r="L33" s="1">
        <v>24000</v>
      </c>
      <c r="M33" s="1">
        <v>13000</v>
      </c>
      <c r="N33" s="1">
        <v>16000</v>
      </c>
      <c r="P33" s="1">
        <f t="shared" si="0"/>
        <v>12.149502294041779</v>
      </c>
      <c r="R33">
        <f t="shared" si="1"/>
        <v>4.1408205685256804E-3</v>
      </c>
      <c r="S33">
        <f t="shared" si="2"/>
        <v>4.1905739298098302E-3</v>
      </c>
      <c r="T33">
        <f t="shared" si="3"/>
        <v>4.4729290223837767E-3</v>
      </c>
      <c r="U33">
        <f t="shared" si="4"/>
        <v>-5.4868613058270279</v>
      </c>
    </row>
    <row r="34" spans="1:21" x14ac:dyDescent="0.25">
      <c r="A34" s="1">
        <v>3691</v>
      </c>
      <c r="B34" s="1">
        <v>3905</v>
      </c>
      <c r="C34" s="1">
        <v>4222</v>
      </c>
      <c r="D34" s="1">
        <v>763335</v>
      </c>
      <c r="E34" s="1">
        <v>787700</v>
      </c>
      <c r="F34" s="1">
        <v>842279</v>
      </c>
      <c r="H34" s="1">
        <v>580000</v>
      </c>
      <c r="I34" s="1">
        <v>157000</v>
      </c>
      <c r="J34" s="1">
        <v>112000</v>
      </c>
      <c r="K34" s="1">
        <v>38000</v>
      </c>
      <c r="L34" s="1">
        <v>134000</v>
      </c>
      <c r="M34" s="1">
        <v>78000</v>
      </c>
      <c r="N34" s="1">
        <v>61000</v>
      </c>
      <c r="P34" s="1">
        <f t="shared" si="0"/>
        <v>13.270783382522602</v>
      </c>
      <c r="R34">
        <f t="shared" si="1"/>
        <v>4.8353606214833591E-3</v>
      </c>
      <c r="S34">
        <f t="shared" si="2"/>
        <v>4.9574711184461086E-3</v>
      </c>
      <c r="T34">
        <f t="shared" si="3"/>
        <v>5.0125908398523534E-3</v>
      </c>
      <c r="U34">
        <f t="shared" si="4"/>
        <v>-5.3317995672360441</v>
      </c>
    </row>
    <row r="35" spans="1:21" x14ac:dyDescent="0.25">
      <c r="A35" s="1">
        <v>1428</v>
      </c>
      <c r="B35" s="1">
        <v>1536</v>
      </c>
      <c r="C35" s="1">
        <v>1789</v>
      </c>
      <c r="D35" s="1">
        <v>751957</v>
      </c>
      <c r="E35" s="1">
        <v>814287</v>
      </c>
      <c r="F35" s="1">
        <v>865781</v>
      </c>
      <c r="H35" s="1">
        <v>580000</v>
      </c>
      <c r="I35" s="1">
        <v>76000</v>
      </c>
      <c r="J35" s="1">
        <v>86000</v>
      </c>
      <c r="K35" s="1">
        <v>88000</v>
      </c>
      <c r="L35" s="1">
        <v>178000</v>
      </c>
      <c r="M35" s="1">
        <v>102000</v>
      </c>
      <c r="N35" s="1">
        <v>50000</v>
      </c>
      <c r="P35" s="1">
        <f t="shared" si="0"/>
        <v>13.270783382522602</v>
      </c>
      <c r="R35">
        <f t="shared" si="1"/>
        <v>1.8990447592083057E-3</v>
      </c>
      <c r="S35">
        <f t="shared" ref="S35:S66" si="5">B35/E35</f>
        <v>1.8863128110850351E-3</v>
      </c>
      <c r="T35">
        <f t="shared" ref="T35:T66" si="6">C35/F35</f>
        <v>2.0663424122266487E-3</v>
      </c>
      <c r="U35">
        <f t="shared" si="4"/>
        <v>-6.2664042775464965</v>
      </c>
    </row>
    <row r="36" spans="1:21" x14ac:dyDescent="0.25">
      <c r="A36" s="1">
        <v>1073</v>
      </c>
      <c r="B36" s="1">
        <v>1202</v>
      </c>
      <c r="C36" s="1">
        <v>1323</v>
      </c>
      <c r="D36" s="1">
        <v>291298</v>
      </c>
      <c r="E36" s="1">
        <v>310134</v>
      </c>
      <c r="F36" s="1">
        <v>325703</v>
      </c>
      <c r="H36" s="1">
        <v>200000</v>
      </c>
      <c r="I36" s="1">
        <v>53000</v>
      </c>
      <c r="J36" s="1">
        <v>67000</v>
      </c>
      <c r="K36" s="1">
        <v>14000</v>
      </c>
      <c r="L36" s="1">
        <v>39000</v>
      </c>
      <c r="M36" s="1">
        <v>8000</v>
      </c>
      <c r="N36" s="1">
        <v>19000</v>
      </c>
      <c r="P36" s="1">
        <f t="shared" si="0"/>
        <v>12.206072645530174</v>
      </c>
      <c r="R36">
        <f t="shared" si="1"/>
        <v>3.6835131034198654E-3</v>
      </c>
      <c r="S36">
        <f t="shared" si="5"/>
        <v>3.8757440332243482E-3</v>
      </c>
      <c r="T36">
        <f t="shared" si="6"/>
        <v>4.0619828494057467E-3</v>
      </c>
      <c r="U36">
        <f t="shared" si="4"/>
        <v>-5.6038883345191417</v>
      </c>
    </row>
    <row r="37" spans="1:21" x14ac:dyDescent="0.25">
      <c r="A37" s="1">
        <v>1118</v>
      </c>
      <c r="B37" s="1">
        <v>1258</v>
      </c>
      <c r="C37" s="1">
        <v>1524</v>
      </c>
      <c r="D37" s="1">
        <v>408602</v>
      </c>
      <c r="E37" s="1">
        <v>439944</v>
      </c>
      <c r="F37" s="1">
        <v>505184</v>
      </c>
      <c r="H37" s="1">
        <v>310000</v>
      </c>
      <c r="I37" s="1">
        <v>70000</v>
      </c>
      <c r="J37" s="1">
        <v>58000</v>
      </c>
      <c r="K37" s="1">
        <v>18000</v>
      </c>
      <c r="L37" s="1">
        <v>77000</v>
      </c>
      <c r="M37" s="1">
        <v>50000</v>
      </c>
      <c r="N37" s="1">
        <v>37000</v>
      </c>
      <c r="P37" s="1">
        <f t="shared" si="0"/>
        <v>12.644327576461329</v>
      </c>
      <c r="R37">
        <f t="shared" si="1"/>
        <v>2.7361589027953851E-3</v>
      </c>
      <c r="S37">
        <f t="shared" si="5"/>
        <v>2.8594548397068717E-3</v>
      </c>
      <c r="T37">
        <f t="shared" si="6"/>
        <v>3.0167226198771139E-3</v>
      </c>
      <c r="U37">
        <f t="shared" si="4"/>
        <v>-5.9012002024012391</v>
      </c>
    </row>
    <row r="38" spans="1:21" x14ac:dyDescent="0.25">
      <c r="A38" s="1">
        <v>1556</v>
      </c>
      <c r="B38" s="1">
        <v>1701</v>
      </c>
      <c r="C38" s="1">
        <v>1847</v>
      </c>
      <c r="D38" s="1">
        <v>308415</v>
      </c>
      <c r="E38" s="1">
        <v>326722</v>
      </c>
      <c r="F38" s="1">
        <v>330357</v>
      </c>
      <c r="H38" s="1">
        <v>260000</v>
      </c>
      <c r="I38" s="1">
        <v>52000</v>
      </c>
      <c r="J38" s="1">
        <v>65000</v>
      </c>
      <c r="K38" s="1">
        <v>23000</v>
      </c>
      <c r="L38" s="1">
        <v>52000</v>
      </c>
      <c r="M38" s="1">
        <v>53000</v>
      </c>
      <c r="N38" s="1">
        <v>15000</v>
      </c>
      <c r="P38" s="1">
        <f t="shared" si="0"/>
        <v>12.468436909997665</v>
      </c>
      <c r="R38">
        <f t="shared" si="1"/>
        <v>5.0451502034596241E-3</v>
      </c>
      <c r="S38">
        <f t="shared" si="5"/>
        <v>5.206260980282932E-3</v>
      </c>
      <c r="T38">
        <f t="shared" si="6"/>
        <v>5.5909213366146324E-3</v>
      </c>
      <c r="U38">
        <f t="shared" si="4"/>
        <v>-5.289327852882475</v>
      </c>
    </row>
    <row r="39" spans="1:21" x14ac:dyDescent="0.25">
      <c r="A39" s="1">
        <v>837</v>
      </c>
      <c r="B39" s="1">
        <v>951</v>
      </c>
      <c r="C39" s="1">
        <v>1151</v>
      </c>
      <c r="D39" s="1">
        <v>508487</v>
      </c>
      <c r="E39" s="1">
        <v>539641</v>
      </c>
      <c r="F39" s="1">
        <v>561197</v>
      </c>
      <c r="H39" s="1">
        <v>411000</v>
      </c>
      <c r="I39" s="1">
        <v>108000</v>
      </c>
      <c r="J39" s="1">
        <v>65000</v>
      </c>
      <c r="K39" s="1">
        <v>23000</v>
      </c>
      <c r="L39" s="1">
        <v>130000</v>
      </c>
      <c r="M39" s="1">
        <v>57000</v>
      </c>
      <c r="N39" s="1">
        <v>28000</v>
      </c>
      <c r="P39" s="1">
        <f t="shared" si="0"/>
        <v>12.926348493478372</v>
      </c>
      <c r="R39">
        <f t="shared" si="1"/>
        <v>1.6460597812726775E-3</v>
      </c>
      <c r="S39">
        <f t="shared" si="5"/>
        <v>1.7622827027597976E-3</v>
      </c>
      <c r="T39">
        <f t="shared" si="6"/>
        <v>2.0509731876685016E-3</v>
      </c>
      <c r="U39">
        <f t="shared" si="4"/>
        <v>-6.4093708582660787</v>
      </c>
    </row>
    <row r="40" spans="1:21" x14ac:dyDescent="0.25">
      <c r="A40" s="1">
        <v>1156</v>
      </c>
      <c r="B40" s="1">
        <v>1258</v>
      </c>
      <c r="C40" s="1">
        <v>1359</v>
      </c>
      <c r="D40" s="1">
        <v>314255</v>
      </c>
      <c r="E40" s="1">
        <v>315880</v>
      </c>
      <c r="F40" s="1">
        <v>306754</v>
      </c>
      <c r="H40" s="1">
        <v>250000</v>
      </c>
      <c r="I40" s="1">
        <v>48000</v>
      </c>
      <c r="J40" s="1">
        <v>78000</v>
      </c>
      <c r="K40" s="1">
        <v>24000</v>
      </c>
      <c r="L40" s="1">
        <v>54000</v>
      </c>
      <c r="M40" s="1">
        <v>26000</v>
      </c>
      <c r="N40" s="1">
        <v>20000</v>
      </c>
      <c r="P40" s="1">
        <f t="shared" si="0"/>
        <v>12.429216196844383</v>
      </c>
      <c r="R40">
        <f t="shared" si="1"/>
        <v>3.6785413119918538E-3</v>
      </c>
      <c r="S40">
        <f t="shared" si="5"/>
        <v>3.9825250094972777E-3</v>
      </c>
      <c r="T40">
        <f t="shared" si="6"/>
        <v>4.430260078108191E-3</v>
      </c>
      <c r="U40">
        <f t="shared" si="4"/>
        <v>-5.6052389879925597</v>
      </c>
    </row>
    <row r="41" spans="1:21" x14ac:dyDescent="0.25">
      <c r="A41" s="1">
        <v>976</v>
      </c>
      <c r="B41" s="1">
        <v>1036</v>
      </c>
      <c r="C41" s="1">
        <v>1162</v>
      </c>
      <c r="D41" s="1">
        <v>338421</v>
      </c>
      <c r="E41" s="1">
        <v>343909</v>
      </c>
      <c r="F41" s="1">
        <v>374556</v>
      </c>
      <c r="H41" s="1">
        <v>269000</v>
      </c>
      <c r="I41" s="1">
        <v>89000</v>
      </c>
      <c r="J41" s="1">
        <v>39000</v>
      </c>
      <c r="K41" s="1">
        <v>5000</v>
      </c>
      <c r="L41" s="1">
        <v>79000</v>
      </c>
      <c r="M41" s="1">
        <v>20000</v>
      </c>
      <c r="N41" s="1">
        <v>37000</v>
      </c>
      <c r="P41" s="1">
        <f t="shared" si="0"/>
        <v>12.502466658583977</v>
      </c>
      <c r="R41">
        <f t="shared" si="1"/>
        <v>2.8839817860002778E-3</v>
      </c>
      <c r="S41">
        <f t="shared" si="5"/>
        <v>3.0124247984205125E-3</v>
      </c>
      <c r="T41">
        <f t="shared" si="6"/>
        <v>3.1023398370337144E-3</v>
      </c>
      <c r="U41">
        <f t="shared" si="4"/>
        <v>-5.8485833751132619</v>
      </c>
    </row>
    <row r="42" spans="1:21" x14ac:dyDescent="0.25">
      <c r="A42" s="1">
        <v>1533</v>
      </c>
      <c r="B42" s="1">
        <v>1713</v>
      </c>
      <c r="C42" s="1">
        <v>1938</v>
      </c>
      <c r="D42" s="1">
        <v>514630</v>
      </c>
      <c r="E42" s="1">
        <v>565376</v>
      </c>
      <c r="F42" s="1">
        <v>604630</v>
      </c>
      <c r="H42" s="1">
        <v>449000</v>
      </c>
      <c r="I42" s="1">
        <v>94000</v>
      </c>
      <c r="J42" s="1">
        <v>79000</v>
      </c>
      <c r="K42" s="1">
        <v>54000</v>
      </c>
      <c r="L42" s="1">
        <v>110000</v>
      </c>
      <c r="M42" s="1">
        <v>84000</v>
      </c>
      <c r="N42" s="1">
        <v>28000</v>
      </c>
      <c r="P42" s="1">
        <f t="shared" si="0"/>
        <v>13.01477816672439</v>
      </c>
      <c r="R42">
        <f t="shared" si="1"/>
        <v>2.9788391660027593E-3</v>
      </c>
      <c r="S42">
        <f t="shared" si="5"/>
        <v>3.0298420873896312E-3</v>
      </c>
      <c r="T42">
        <f t="shared" si="6"/>
        <v>3.2052660304649123E-3</v>
      </c>
      <c r="U42">
        <f t="shared" si="4"/>
        <v>-5.8162215959656782</v>
      </c>
    </row>
    <row r="43" spans="1:21" x14ac:dyDescent="0.25">
      <c r="A43" s="1">
        <v>658</v>
      </c>
      <c r="B43" s="1">
        <v>696</v>
      </c>
      <c r="C43" s="1">
        <v>880</v>
      </c>
      <c r="D43" s="1">
        <v>290996</v>
      </c>
      <c r="E43" s="1">
        <v>282047</v>
      </c>
      <c r="F43" s="1">
        <v>300205</v>
      </c>
      <c r="H43" s="1">
        <v>249000</v>
      </c>
      <c r="I43" s="1">
        <v>63000</v>
      </c>
      <c r="J43" s="1">
        <v>68000</v>
      </c>
      <c r="K43" s="1">
        <v>17000</v>
      </c>
      <c r="L43" s="1">
        <v>57000</v>
      </c>
      <c r="M43" s="1">
        <v>28000</v>
      </c>
      <c r="N43" s="1">
        <v>16000</v>
      </c>
      <c r="P43" s="1">
        <f t="shared" si="0"/>
        <v>12.425208175446844</v>
      </c>
      <c r="R43">
        <f t="shared" si="1"/>
        <v>2.2611994666593355E-3</v>
      </c>
      <c r="S43">
        <f t="shared" si="5"/>
        <v>2.4676738274117434E-3</v>
      </c>
      <c r="T43">
        <f t="shared" si="6"/>
        <v>2.9313302576572677E-3</v>
      </c>
      <c r="U43">
        <f t="shared" si="4"/>
        <v>-6.0918598690293724</v>
      </c>
    </row>
    <row r="44" spans="1:21" x14ac:dyDescent="0.25">
      <c r="A44" s="1">
        <v>2749</v>
      </c>
      <c r="B44" s="1">
        <v>2889</v>
      </c>
      <c r="C44" s="1">
        <v>3218</v>
      </c>
      <c r="D44" s="1">
        <v>1397082</v>
      </c>
      <c r="E44" s="1">
        <v>1470524</v>
      </c>
      <c r="F44" s="1">
        <v>1541363</v>
      </c>
      <c r="H44" s="1">
        <v>1070000</v>
      </c>
      <c r="I44" s="1">
        <v>297000</v>
      </c>
      <c r="J44" s="1">
        <v>270000</v>
      </c>
      <c r="K44" s="1">
        <v>47000</v>
      </c>
      <c r="L44" s="1">
        <v>284000</v>
      </c>
      <c r="M44" s="1">
        <v>75000</v>
      </c>
      <c r="N44" s="1">
        <v>97000</v>
      </c>
      <c r="P44" s="1">
        <f t="shared" si="0"/>
        <v>13.883169206438088</v>
      </c>
      <c r="R44">
        <f t="shared" si="1"/>
        <v>1.9676726205047376E-3</v>
      </c>
      <c r="S44">
        <f t="shared" si="5"/>
        <v>1.9646058139819547E-3</v>
      </c>
      <c r="T44">
        <f t="shared" si="6"/>
        <v>2.087762584154414E-3</v>
      </c>
      <c r="U44">
        <f t="shared" si="4"/>
        <v>-6.2309038455595429</v>
      </c>
    </row>
    <row r="45" spans="1:21" x14ac:dyDescent="0.25">
      <c r="A45" s="1">
        <v>418</v>
      </c>
      <c r="B45" s="1">
        <v>470</v>
      </c>
      <c r="C45" s="1">
        <v>623</v>
      </c>
      <c r="D45" s="1">
        <v>191211</v>
      </c>
      <c r="E45" s="1">
        <v>202469</v>
      </c>
      <c r="F45" s="1">
        <v>216686</v>
      </c>
      <c r="H45" s="1">
        <v>131000</v>
      </c>
      <c r="I45" s="1">
        <v>38000</v>
      </c>
      <c r="J45" s="1">
        <v>17000</v>
      </c>
      <c r="K45" s="1">
        <v>19000</v>
      </c>
      <c r="L45" s="1">
        <v>21000</v>
      </c>
      <c r="M45" s="1">
        <v>27000</v>
      </c>
      <c r="N45" s="1">
        <v>9000</v>
      </c>
      <c r="P45" s="1">
        <f t="shared" si="0"/>
        <v>11.782952602183288</v>
      </c>
      <c r="R45">
        <f t="shared" si="1"/>
        <v>2.1860667011835092E-3</v>
      </c>
      <c r="S45">
        <f t="shared" si="5"/>
        <v>2.3213430204130016E-3</v>
      </c>
      <c r="T45">
        <f t="shared" si="6"/>
        <v>2.8751280654956942E-3</v>
      </c>
      <c r="U45">
        <f t="shared" si="4"/>
        <v>-6.125651376800568</v>
      </c>
    </row>
    <row r="46" spans="1:21" x14ac:dyDescent="0.25">
      <c r="A46" s="1">
        <v>1118</v>
      </c>
      <c r="B46" s="1">
        <v>1253</v>
      </c>
      <c r="C46" s="1">
        <v>1461</v>
      </c>
      <c r="D46" s="1">
        <v>590248</v>
      </c>
      <c r="E46" s="1">
        <v>640321</v>
      </c>
      <c r="F46" s="1">
        <v>679014</v>
      </c>
      <c r="H46" s="1">
        <v>459000</v>
      </c>
      <c r="I46" s="1">
        <v>49000</v>
      </c>
      <c r="J46" s="1">
        <v>93000</v>
      </c>
      <c r="K46" s="1">
        <v>20000</v>
      </c>
      <c r="L46" s="1">
        <v>139000</v>
      </c>
      <c r="M46" s="1">
        <v>115000</v>
      </c>
      <c r="N46" s="1">
        <v>43000</v>
      </c>
      <c r="P46" s="1">
        <f t="shared" si="0"/>
        <v>13.036805489042683</v>
      </c>
      <c r="R46">
        <f t="shared" si="1"/>
        <v>1.8941190821485207E-3</v>
      </c>
      <c r="S46">
        <f t="shared" si="5"/>
        <v>1.9568310269380512E-3</v>
      </c>
      <c r="T46">
        <f t="shared" si="6"/>
        <v>2.1516493032544249E-3</v>
      </c>
      <c r="U46">
        <f t="shared" si="4"/>
        <v>-6.2690014128322264</v>
      </c>
    </row>
    <row r="47" spans="1:21" x14ac:dyDescent="0.25">
      <c r="A47" s="1">
        <v>492</v>
      </c>
      <c r="B47" s="1">
        <v>645</v>
      </c>
      <c r="C47" s="1">
        <v>760</v>
      </c>
      <c r="D47" s="1">
        <v>225245</v>
      </c>
      <c r="E47" s="1">
        <v>254710</v>
      </c>
      <c r="F47" s="1">
        <v>271934</v>
      </c>
      <c r="H47" s="1">
        <v>179000</v>
      </c>
      <c r="I47" s="1">
        <v>48000</v>
      </c>
      <c r="J47" s="1">
        <v>63000</v>
      </c>
      <c r="K47" s="1">
        <v>6000</v>
      </c>
      <c r="L47" s="1">
        <v>41000</v>
      </c>
      <c r="M47" s="1">
        <v>10000</v>
      </c>
      <c r="N47" s="1">
        <v>11000</v>
      </c>
      <c r="P47" s="1">
        <f t="shared" si="0"/>
        <v>12.095141084822892</v>
      </c>
      <c r="R47">
        <f t="shared" si="1"/>
        <v>2.1842882194943285E-3</v>
      </c>
      <c r="S47">
        <f t="shared" si="5"/>
        <v>2.5322916257704839E-3</v>
      </c>
      <c r="T47">
        <f t="shared" si="6"/>
        <v>2.7947957960387446E-3</v>
      </c>
      <c r="U47">
        <f t="shared" si="4"/>
        <v>-6.1264652611736379</v>
      </c>
    </row>
    <row r="48" spans="1:21" x14ac:dyDescent="0.25">
      <c r="A48" s="1">
        <v>916</v>
      </c>
      <c r="B48" s="1">
        <v>938</v>
      </c>
      <c r="C48" s="1">
        <v>1072</v>
      </c>
      <c r="D48" s="1">
        <v>214270</v>
      </c>
      <c r="E48" s="1">
        <v>205973</v>
      </c>
      <c r="F48" s="1">
        <v>202667</v>
      </c>
      <c r="H48" s="1">
        <v>169000</v>
      </c>
      <c r="I48" s="1">
        <v>27000</v>
      </c>
      <c r="J48" s="1">
        <v>45000</v>
      </c>
      <c r="K48" s="1">
        <v>20000</v>
      </c>
      <c r="L48" s="1">
        <v>43000</v>
      </c>
      <c r="M48" s="1">
        <v>22000</v>
      </c>
      <c r="N48" s="1">
        <v>12000</v>
      </c>
      <c r="P48" s="1">
        <f t="shared" si="0"/>
        <v>12.037653993905211</v>
      </c>
      <c r="R48">
        <f t="shared" si="1"/>
        <v>4.274980165212116E-3</v>
      </c>
      <c r="S48">
        <f t="shared" si="5"/>
        <v>4.5539949410845111E-3</v>
      </c>
      <c r="T48">
        <f t="shared" si="6"/>
        <v>5.2894649844325917E-3</v>
      </c>
      <c r="U48">
        <f t="shared" si="4"/>
        <v>-5.4549758163206414</v>
      </c>
    </row>
    <row r="49" spans="1:21" x14ac:dyDescent="0.25">
      <c r="A49" s="1">
        <v>405</v>
      </c>
      <c r="B49" s="1">
        <v>441</v>
      </c>
      <c r="C49" s="1">
        <v>486</v>
      </c>
      <c r="D49" s="1">
        <v>119318</v>
      </c>
      <c r="E49" s="1">
        <v>124707</v>
      </c>
      <c r="F49" s="1">
        <v>133832</v>
      </c>
      <c r="H49" s="1">
        <v>99000</v>
      </c>
      <c r="I49" s="1">
        <v>31000</v>
      </c>
      <c r="J49" s="1">
        <v>20000</v>
      </c>
      <c r="K49" s="1">
        <v>7000</v>
      </c>
      <c r="L49" s="1">
        <v>21000</v>
      </c>
      <c r="M49" s="1">
        <v>10000</v>
      </c>
      <c r="N49" s="1">
        <v>10000</v>
      </c>
      <c r="P49" s="1">
        <f t="shared" si="0"/>
        <v>11.502875129116727</v>
      </c>
      <c r="R49">
        <f t="shared" si="1"/>
        <v>3.394290886538494E-3</v>
      </c>
      <c r="S49">
        <f t="shared" si="5"/>
        <v>3.5362890615602974E-3</v>
      </c>
      <c r="T49">
        <f t="shared" si="6"/>
        <v>3.6314184948293381E-3</v>
      </c>
      <c r="U49">
        <f t="shared" si="4"/>
        <v>-5.6856604097323213</v>
      </c>
    </row>
    <row r="50" spans="1:21" x14ac:dyDescent="0.25">
      <c r="A50" s="1">
        <v>518</v>
      </c>
      <c r="B50" s="1">
        <v>532</v>
      </c>
      <c r="C50" s="1">
        <v>493</v>
      </c>
      <c r="D50" s="1">
        <v>169764</v>
      </c>
      <c r="E50" s="1">
        <v>168920</v>
      </c>
      <c r="F50" s="1">
        <v>146668</v>
      </c>
      <c r="H50" s="1">
        <v>121000</v>
      </c>
      <c r="I50" s="1">
        <v>28000</v>
      </c>
      <c r="J50" s="1">
        <v>26000</v>
      </c>
      <c r="K50" s="1">
        <v>13000</v>
      </c>
      <c r="L50" s="1">
        <v>36000</v>
      </c>
      <c r="M50" s="1">
        <v>14000</v>
      </c>
      <c r="N50" s="1">
        <v>4000</v>
      </c>
      <c r="P50" s="1">
        <f t="shared" si="0"/>
        <v>11.703545824578878</v>
      </c>
      <c r="R50">
        <f t="shared" si="1"/>
        <v>3.0512947385782615E-3</v>
      </c>
      <c r="S50">
        <f t="shared" si="5"/>
        <v>3.1494198437130002E-3</v>
      </c>
      <c r="T50">
        <f t="shared" si="6"/>
        <v>3.3613330787901929E-3</v>
      </c>
      <c r="U50">
        <f t="shared" si="4"/>
        <v>-5.7921892739874519</v>
      </c>
    </row>
    <row r="51" spans="1:21" x14ac:dyDescent="0.25">
      <c r="A51" s="1">
        <v>2946</v>
      </c>
      <c r="B51" s="1">
        <v>3247</v>
      </c>
      <c r="C51" s="1">
        <v>3536</v>
      </c>
      <c r="D51" s="1">
        <v>1292464</v>
      </c>
      <c r="E51" s="1">
        <v>1398789</v>
      </c>
      <c r="F51" s="1">
        <v>1457991</v>
      </c>
      <c r="H51" s="1">
        <v>1120000</v>
      </c>
      <c r="I51" s="1">
        <v>187000</v>
      </c>
      <c r="J51" s="1">
        <v>253000</v>
      </c>
      <c r="K51" s="1">
        <v>122000</v>
      </c>
      <c r="L51" s="1">
        <v>266000</v>
      </c>
      <c r="M51" s="1">
        <v>203000</v>
      </c>
      <c r="N51" s="1">
        <v>89000</v>
      </c>
      <c r="P51" s="1">
        <f t="shared" si="0"/>
        <v>13.928839243271277</v>
      </c>
      <c r="R51">
        <f t="shared" si="1"/>
        <v>2.2793671622575173E-3</v>
      </c>
      <c r="S51">
        <f t="shared" si="5"/>
        <v>2.3212936332785003E-3</v>
      </c>
      <c r="T51">
        <f t="shared" si="6"/>
        <v>2.4252550255797188E-3</v>
      </c>
      <c r="U51">
        <f t="shared" si="4"/>
        <v>-6.0838574349561778</v>
      </c>
    </row>
    <row r="52" spans="1:21" x14ac:dyDescent="0.25">
      <c r="A52" s="1">
        <v>514</v>
      </c>
      <c r="B52" s="1">
        <v>604</v>
      </c>
      <c r="C52" s="1">
        <v>662</v>
      </c>
      <c r="D52" s="1">
        <v>226856</v>
      </c>
      <c r="E52" s="1">
        <v>230112</v>
      </c>
      <c r="F52" s="1">
        <v>226315</v>
      </c>
      <c r="H52" s="1">
        <v>181000</v>
      </c>
      <c r="I52" s="1">
        <v>37000</v>
      </c>
      <c r="J52" s="1">
        <v>29000</v>
      </c>
      <c r="K52" s="1">
        <v>13000</v>
      </c>
      <c r="L52" s="1">
        <v>35000</v>
      </c>
      <c r="M52" s="1">
        <v>52000</v>
      </c>
      <c r="N52" s="1">
        <v>15000</v>
      </c>
      <c r="P52" s="1">
        <f t="shared" si="0"/>
        <v>12.106252310247962</v>
      </c>
      <c r="R52">
        <f t="shared" si="1"/>
        <v>2.2657544874281482E-3</v>
      </c>
      <c r="S52">
        <f t="shared" si="5"/>
        <v>2.6248087887637325E-3</v>
      </c>
      <c r="T52">
        <f t="shared" si="6"/>
        <v>2.9251264829993594E-3</v>
      </c>
      <c r="U52">
        <f t="shared" si="4"/>
        <v>-6.0898474684826747</v>
      </c>
    </row>
    <row r="53" spans="1:21" x14ac:dyDescent="0.25">
      <c r="A53" s="1">
        <v>747</v>
      </c>
      <c r="B53" s="1">
        <v>834</v>
      </c>
      <c r="C53" s="1">
        <v>954</v>
      </c>
      <c r="D53" s="1">
        <v>226957</v>
      </c>
      <c r="E53" s="1">
        <v>234925</v>
      </c>
      <c r="F53" s="1">
        <v>236948</v>
      </c>
      <c r="H53" s="1">
        <v>191000</v>
      </c>
      <c r="I53" s="1">
        <v>43000</v>
      </c>
      <c r="J53" s="1">
        <v>36000</v>
      </c>
      <c r="K53" s="1">
        <v>4000</v>
      </c>
      <c r="L53" s="1">
        <v>62000</v>
      </c>
      <c r="M53" s="1">
        <v>17000</v>
      </c>
      <c r="N53" s="1">
        <v>29000</v>
      </c>
      <c r="P53" s="1">
        <f t="shared" si="0"/>
        <v>12.160028707028767</v>
      </c>
      <c r="R53">
        <f t="shared" si="1"/>
        <v>3.2913723745026592E-3</v>
      </c>
      <c r="S53">
        <f t="shared" si="5"/>
        <v>3.5500691710120252E-3</v>
      </c>
      <c r="T53">
        <f t="shared" si="6"/>
        <v>4.0261998413153944E-3</v>
      </c>
      <c r="U53">
        <f t="shared" si="4"/>
        <v>-5.7164506660743273</v>
      </c>
    </row>
    <row r="54" spans="1:21" x14ac:dyDescent="0.25">
      <c r="A54" s="1">
        <v>290</v>
      </c>
      <c r="B54" s="1">
        <v>317</v>
      </c>
      <c r="C54" s="1">
        <v>329</v>
      </c>
      <c r="D54" s="1">
        <v>91427</v>
      </c>
      <c r="E54" s="1">
        <v>96193</v>
      </c>
      <c r="F54" s="1">
        <v>96151</v>
      </c>
      <c r="H54" s="1">
        <v>89000</v>
      </c>
      <c r="I54" s="1">
        <v>37000</v>
      </c>
      <c r="J54" s="1">
        <v>14000</v>
      </c>
      <c r="K54" s="1">
        <v>7000</v>
      </c>
      <c r="L54" s="1">
        <v>17000</v>
      </c>
      <c r="M54" s="1">
        <v>7000</v>
      </c>
      <c r="N54" s="1">
        <v>7000</v>
      </c>
      <c r="P54" s="1">
        <f t="shared" si="0"/>
        <v>11.396391648714276</v>
      </c>
      <c r="R54">
        <f t="shared" si="1"/>
        <v>3.1719295175385827E-3</v>
      </c>
      <c r="S54">
        <f t="shared" si="5"/>
        <v>3.2954580894659696E-3</v>
      </c>
      <c r="T54">
        <f t="shared" si="6"/>
        <v>3.4217012823579578E-3</v>
      </c>
      <c r="U54">
        <f t="shared" si="4"/>
        <v>-5.7534151956523152</v>
      </c>
    </row>
    <row r="55" spans="1:21" x14ac:dyDescent="0.25">
      <c r="A55" s="1">
        <v>661</v>
      </c>
      <c r="B55" s="1">
        <v>750</v>
      </c>
      <c r="C55" s="1">
        <v>854</v>
      </c>
      <c r="D55" s="1">
        <v>233904</v>
      </c>
      <c r="E55" s="1">
        <v>258435</v>
      </c>
      <c r="F55" s="1">
        <v>260498</v>
      </c>
      <c r="H55" s="1">
        <v>211000</v>
      </c>
      <c r="I55" s="1">
        <v>45000</v>
      </c>
      <c r="J55" s="1">
        <v>38000</v>
      </c>
      <c r="K55" s="1">
        <v>32000</v>
      </c>
      <c r="L55" s="1">
        <v>72000</v>
      </c>
      <c r="M55" s="1">
        <v>16000</v>
      </c>
      <c r="N55" s="1">
        <v>8000</v>
      </c>
      <c r="P55" s="1">
        <f t="shared" si="0"/>
        <v>12.259613412458204</v>
      </c>
      <c r="R55">
        <f t="shared" si="1"/>
        <v>2.8259456871195022E-3</v>
      </c>
      <c r="S55">
        <f t="shared" si="5"/>
        <v>2.9020836960937952E-3</v>
      </c>
      <c r="T55">
        <f t="shared" si="6"/>
        <v>3.278336110066104E-3</v>
      </c>
      <c r="U55">
        <f t="shared" si="4"/>
        <v>-5.8689122138997112</v>
      </c>
    </row>
    <row r="56" spans="1:21" x14ac:dyDescent="0.25">
      <c r="A56" s="1">
        <v>406</v>
      </c>
      <c r="B56" s="1">
        <v>413</v>
      </c>
      <c r="C56" s="1">
        <v>502</v>
      </c>
      <c r="D56" s="1">
        <v>180337</v>
      </c>
      <c r="E56" s="1">
        <v>184964</v>
      </c>
      <c r="F56" s="1">
        <v>205470</v>
      </c>
      <c r="H56" s="1">
        <v>120000</v>
      </c>
      <c r="I56" s="1">
        <v>4000</v>
      </c>
      <c r="J56" s="1">
        <v>51000</v>
      </c>
      <c r="K56" s="1">
        <v>13000</v>
      </c>
      <c r="L56" s="1">
        <v>42000</v>
      </c>
      <c r="M56" s="1">
        <v>6000</v>
      </c>
      <c r="N56" s="1">
        <v>4000</v>
      </c>
      <c r="P56" s="1">
        <f t="shared" si="0"/>
        <v>11.695247021764184</v>
      </c>
      <c r="R56">
        <f t="shared" si="1"/>
        <v>2.2513405457560013E-3</v>
      </c>
      <c r="S56">
        <f t="shared" si="5"/>
        <v>2.2328669362686794E-3</v>
      </c>
      <c r="T56">
        <f t="shared" si="6"/>
        <v>2.4431790529031001E-3</v>
      </c>
      <c r="U56">
        <f t="shared" si="4"/>
        <v>-6.0962294420692595</v>
      </c>
    </row>
    <row r="57" spans="1:21" x14ac:dyDescent="0.25">
      <c r="A57" s="1">
        <v>3456</v>
      </c>
      <c r="B57" s="1">
        <v>3589</v>
      </c>
      <c r="C57" s="1">
        <v>3870</v>
      </c>
      <c r="D57" s="1">
        <v>1091385</v>
      </c>
      <c r="E57" s="1">
        <v>1101241</v>
      </c>
      <c r="F57" s="1">
        <v>1175458</v>
      </c>
      <c r="H57" s="1">
        <v>890000</v>
      </c>
      <c r="I57" s="1">
        <v>239000</v>
      </c>
      <c r="J57" s="1">
        <v>246000</v>
      </c>
      <c r="K57" s="1">
        <v>102000</v>
      </c>
      <c r="L57" s="1">
        <v>180000</v>
      </c>
      <c r="M57" s="1">
        <v>43000</v>
      </c>
      <c r="N57" s="1">
        <v>80000</v>
      </c>
      <c r="P57" s="1">
        <f t="shared" si="0"/>
        <v>13.698976741708323</v>
      </c>
      <c r="R57">
        <f t="shared" si="1"/>
        <v>3.166618562652043E-3</v>
      </c>
      <c r="S57">
        <f t="shared" si="5"/>
        <v>3.2590504712410816E-3</v>
      </c>
      <c r="T57">
        <f t="shared" si="6"/>
        <v>3.2923337116255963E-3</v>
      </c>
      <c r="U57">
        <f t="shared" si="4"/>
        <v>-5.7550909599005919</v>
      </c>
    </row>
    <row r="58" spans="1:21" x14ac:dyDescent="0.25">
      <c r="A58" s="1">
        <v>602</v>
      </c>
      <c r="B58" s="1">
        <v>711</v>
      </c>
      <c r="C58" s="1">
        <v>812</v>
      </c>
      <c r="D58" s="1">
        <v>259882</v>
      </c>
      <c r="E58" s="1">
        <v>260998</v>
      </c>
      <c r="F58" s="1">
        <v>292941</v>
      </c>
      <c r="H58" s="1">
        <v>209000</v>
      </c>
      <c r="I58" s="1">
        <v>50000</v>
      </c>
      <c r="J58" s="1">
        <v>61000</v>
      </c>
      <c r="K58" s="1">
        <v>18000</v>
      </c>
      <c r="L58" s="1">
        <v>62000</v>
      </c>
      <c r="M58" s="1">
        <v>9000</v>
      </c>
      <c r="N58" s="1">
        <v>9000</v>
      </c>
      <c r="P58" s="1">
        <f t="shared" si="0"/>
        <v>12.250089530946948</v>
      </c>
      <c r="R58">
        <f t="shared" si="1"/>
        <v>2.3164359209179551E-3</v>
      </c>
      <c r="S58">
        <f t="shared" si="5"/>
        <v>2.7241588058146038E-3</v>
      </c>
      <c r="T58">
        <f t="shared" si="6"/>
        <v>2.7718892200135864E-3</v>
      </c>
      <c r="U58">
        <f t="shared" si="4"/>
        <v>-6.0677255155156606</v>
      </c>
    </row>
    <row r="59" spans="1:21" x14ac:dyDescent="0.25">
      <c r="A59" s="1">
        <v>486</v>
      </c>
      <c r="B59" s="1">
        <v>573</v>
      </c>
      <c r="C59" s="1">
        <v>618</v>
      </c>
      <c r="D59" s="1">
        <v>231790</v>
      </c>
      <c r="E59" s="1">
        <v>252492</v>
      </c>
      <c r="F59" s="1">
        <v>240697</v>
      </c>
      <c r="H59" s="1">
        <v>190000</v>
      </c>
      <c r="I59" s="1">
        <v>48000</v>
      </c>
      <c r="J59" s="1">
        <v>63000</v>
      </c>
      <c r="K59" s="1">
        <v>8000</v>
      </c>
      <c r="L59" s="1">
        <v>40000</v>
      </c>
      <c r="M59" s="1">
        <v>22000</v>
      </c>
      <c r="N59" s="1">
        <v>9000</v>
      </c>
      <c r="P59" s="1">
        <f t="shared" si="0"/>
        <v>12.154779351142624</v>
      </c>
      <c r="R59">
        <f t="shared" si="1"/>
        <v>2.0967254842745591E-3</v>
      </c>
      <c r="S59">
        <f t="shared" si="5"/>
        <v>2.2693788318045721E-3</v>
      </c>
      <c r="T59">
        <f t="shared" si="6"/>
        <v>2.5675434259670874E-3</v>
      </c>
      <c r="U59">
        <f t="shared" si="4"/>
        <v>-6.1673784444182287</v>
      </c>
    </row>
    <row r="60" spans="1:21" x14ac:dyDescent="0.25">
      <c r="A60" s="1">
        <v>356</v>
      </c>
      <c r="B60" s="1">
        <v>415</v>
      </c>
      <c r="C60" s="1">
        <v>510</v>
      </c>
      <c r="D60" s="1">
        <v>141168</v>
      </c>
      <c r="E60" s="1">
        <v>157077</v>
      </c>
      <c r="F60" s="1">
        <v>170539</v>
      </c>
      <c r="H60" s="1">
        <v>120000</v>
      </c>
      <c r="I60" s="1">
        <v>24000</v>
      </c>
      <c r="J60" s="1">
        <v>33000</v>
      </c>
      <c r="K60" s="1">
        <v>9000</v>
      </c>
      <c r="L60" s="1">
        <v>24000</v>
      </c>
      <c r="M60" s="1">
        <v>22000</v>
      </c>
      <c r="N60" s="1">
        <v>8000</v>
      </c>
      <c r="P60" s="1">
        <f t="shared" si="0"/>
        <v>11.695247021764184</v>
      </c>
      <c r="R60">
        <f t="shared" si="1"/>
        <v>2.5218179757452112E-3</v>
      </c>
      <c r="S60">
        <f t="shared" si="5"/>
        <v>2.6420163359371519E-3</v>
      </c>
      <c r="T60">
        <f t="shared" si="6"/>
        <v>2.9905182978673499E-3</v>
      </c>
      <c r="U60">
        <f t="shared" si="4"/>
        <v>-5.9827752186098557</v>
      </c>
    </row>
    <row r="61" spans="1:21" x14ac:dyDescent="0.25">
      <c r="A61" s="1">
        <v>5</v>
      </c>
      <c r="B61" s="1">
        <v>1</v>
      </c>
      <c r="C61" s="1">
        <v>4</v>
      </c>
      <c r="D61" s="1">
        <v>2200</v>
      </c>
      <c r="E61" s="1">
        <v>2385</v>
      </c>
      <c r="F61" s="1">
        <v>2440</v>
      </c>
      <c r="H61" s="1">
        <v>2000</v>
      </c>
      <c r="I61" s="1">
        <v>0</v>
      </c>
      <c r="J61" s="1">
        <v>0</v>
      </c>
      <c r="K61" s="1">
        <v>0</v>
      </c>
      <c r="L61" s="1">
        <v>2000</v>
      </c>
      <c r="M61" s="1">
        <v>0</v>
      </c>
      <c r="N61" s="1">
        <v>0</v>
      </c>
      <c r="P61" s="1">
        <f t="shared" si="0"/>
        <v>7.6009024595420822</v>
      </c>
      <c r="R61">
        <f t="shared" si="1"/>
        <v>2.2727272727272726E-3</v>
      </c>
      <c r="S61">
        <f t="shared" si="5"/>
        <v>4.1928721174004191E-4</v>
      </c>
      <c r="T61">
        <f t="shared" si="6"/>
        <v>1.639344262295082E-3</v>
      </c>
      <c r="U61">
        <f t="shared" si="4"/>
        <v>-6.0867747269123065</v>
      </c>
    </row>
    <row r="62" spans="1:21" x14ac:dyDescent="0.25">
      <c r="A62" s="1">
        <v>509</v>
      </c>
      <c r="B62" s="1">
        <v>509</v>
      </c>
      <c r="C62" s="1">
        <v>580</v>
      </c>
      <c r="D62" s="1">
        <v>189802</v>
      </c>
      <c r="E62" s="1">
        <v>177883</v>
      </c>
      <c r="F62" s="1">
        <v>171105</v>
      </c>
      <c r="H62" s="1">
        <v>140000</v>
      </c>
      <c r="I62" s="1">
        <v>34000</v>
      </c>
      <c r="J62" s="1">
        <v>45000</v>
      </c>
      <c r="K62" s="1">
        <v>13000</v>
      </c>
      <c r="L62" s="1">
        <v>27000</v>
      </c>
      <c r="M62" s="1">
        <v>19000</v>
      </c>
      <c r="N62" s="1">
        <v>2000</v>
      </c>
      <c r="P62" s="1">
        <f t="shared" si="0"/>
        <v>11.849397701591441</v>
      </c>
      <c r="R62">
        <f t="shared" si="1"/>
        <v>2.6817420259006752E-3</v>
      </c>
      <c r="S62">
        <f t="shared" si="5"/>
        <v>2.8614313902958688E-3</v>
      </c>
      <c r="T62">
        <f t="shared" si="6"/>
        <v>3.3897314514479415E-3</v>
      </c>
      <c r="U62">
        <f t="shared" si="4"/>
        <v>-5.9212886859597216</v>
      </c>
    </row>
    <row r="63" spans="1:21" x14ac:dyDescent="0.25">
      <c r="A63" s="1">
        <v>298</v>
      </c>
      <c r="B63" s="1">
        <v>287</v>
      </c>
      <c r="C63" s="1">
        <v>386</v>
      </c>
      <c r="D63" s="1">
        <v>172282</v>
      </c>
      <c r="E63" s="1">
        <v>153718</v>
      </c>
      <c r="F63" s="1">
        <v>151595</v>
      </c>
      <c r="H63" s="1">
        <v>130000</v>
      </c>
      <c r="I63" s="1">
        <v>33000</v>
      </c>
      <c r="J63" s="1">
        <v>42000</v>
      </c>
      <c r="K63" s="1">
        <v>10000</v>
      </c>
      <c r="L63" s="1">
        <v>20000</v>
      </c>
      <c r="M63" s="1">
        <v>19000</v>
      </c>
      <c r="N63" s="1">
        <v>6000</v>
      </c>
      <c r="P63" s="1">
        <f t="shared" si="0"/>
        <v>11.77528972943772</v>
      </c>
      <c r="R63">
        <f t="shared" si="1"/>
        <v>1.729722199649412E-3</v>
      </c>
      <c r="S63">
        <f t="shared" si="5"/>
        <v>1.8670552570291053E-3</v>
      </c>
      <c r="T63">
        <f t="shared" si="6"/>
        <v>2.5462581219697221E-3</v>
      </c>
      <c r="U63">
        <f t="shared" si="4"/>
        <v>-6.3597944616038493</v>
      </c>
    </row>
    <row r="64" spans="1:21" x14ac:dyDescent="0.25">
      <c r="A64" s="1">
        <v>3356</v>
      </c>
      <c r="B64" s="1">
        <v>3703</v>
      </c>
      <c r="C64" s="1">
        <v>4063</v>
      </c>
      <c r="D64" s="1">
        <v>1411380</v>
      </c>
      <c r="E64" s="1">
        <v>1528154</v>
      </c>
      <c r="F64" s="1">
        <v>1623387</v>
      </c>
      <c r="H64" s="1">
        <v>1170000</v>
      </c>
      <c r="I64" s="1">
        <v>278000</v>
      </c>
      <c r="J64" s="1">
        <v>333000</v>
      </c>
      <c r="K64" s="1">
        <v>84000</v>
      </c>
      <c r="L64" s="1">
        <v>291000</v>
      </c>
      <c r="M64" s="1">
        <v>121000</v>
      </c>
      <c r="N64" s="1">
        <v>63000</v>
      </c>
      <c r="P64" s="1">
        <f t="shared" si="0"/>
        <v>13.972514306773938</v>
      </c>
      <c r="R64">
        <f t="shared" si="1"/>
        <v>2.3778146211509304E-3</v>
      </c>
      <c r="S64">
        <f t="shared" si="5"/>
        <v>2.4231850978369981E-3</v>
      </c>
      <c r="T64">
        <f t="shared" si="6"/>
        <v>2.5027920021535224E-3</v>
      </c>
      <c r="U64">
        <f t="shared" si="4"/>
        <v>-6.0415734395340355</v>
      </c>
    </row>
    <row r="65" spans="1:21" x14ac:dyDescent="0.25">
      <c r="A65" s="1">
        <v>575</v>
      </c>
      <c r="B65" s="1">
        <v>646</v>
      </c>
      <c r="C65" s="1">
        <v>676</v>
      </c>
      <c r="D65" s="1">
        <v>262903</v>
      </c>
      <c r="E65" s="1">
        <v>282770</v>
      </c>
      <c r="F65" s="1">
        <v>270387</v>
      </c>
      <c r="H65" s="1">
        <v>200000</v>
      </c>
      <c r="I65" s="1">
        <v>23000</v>
      </c>
      <c r="J65" s="1">
        <v>50000</v>
      </c>
      <c r="K65" s="1">
        <v>23000</v>
      </c>
      <c r="L65" s="1">
        <v>63000</v>
      </c>
      <c r="M65" s="1">
        <v>26000</v>
      </c>
      <c r="N65" s="1">
        <v>15000</v>
      </c>
      <c r="P65" s="1">
        <f t="shared" si="0"/>
        <v>12.206072645530174</v>
      </c>
      <c r="R65">
        <f t="shared" si="1"/>
        <v>2.1871184429238162E-3</v>
      </c>
      <c r="S65">
        <f t="shared" si="5"/>
        <v>2.2845422074477492E-3</v>
      </c>
      <c r="T65">
        <f t="shared" si="6"/>
        <v>2.5001201980864463E-3</v>
      </c>
      <c r="U65">
        <f t="shared" si="4"/>
        <v>-6.1251703810384743</v>
      </c>
    </row>
    <row r="66" spans="1:21" x14ac:dyDescent="0.25">
      <c r="A66" s="1">
        <v>269</v>
      </c>
      <c r="B66" s="1">
        <v>271</v>
      </c>
      <c r="C66" s="1">
        <v>394</v>
      </c>
      <c r="D66" s="1">
        <v>165737</v>
      </c>
      <c r="E66" s="1">
        <v>163238</v>
      </c>
      <c r="F66" s="1">
        <v>164622</v>
      </c>
      <c r="H66" s="1">
        <v>139000</v>
      </c>
      <c r="I66" s="1">
        <v>32000</v>
      </c>
      <c r="J66" s="1">
        <v>39000</v>
      </c>
      <c r="K66" s="1">
        <v>13000</v>
      </c>
      <c r="L66" s="1">
        <v>21000</v>
      </c>
      <c r="M66" s="1">
        <v>28000</v>
      </c>
      <c r="N66" s="1">
        <v>6000</v>
      </c>
      <c r="P66" s="1">
        <f t="shared" si="0"/>
        <v>11.842229212112828</v>
      </c>
      <c r="R66">
        <f t="shared" si="1"/>
        <v>1.6230533918195696E-3</v>
      </c>
      <c r="S66">
        <f t="shared" si="5"/>
        <v>1.660152660532474E-3</v>
      </c>
      <c r="T66">
        <f t="shared" si="6"/>
        <v>2.3933617620974109E-3</v>
      </c>
      <c r="U66">
        <f t="shared" si="4"/>
        <v>-6.4234460939978195</v>
      </c>
    </row>
    <row r="67" spans="1:21" x14ac:dyDescent="0.25">
      <c r="A67" s="1">
        <v>1504</v>
      </c>
      <c r="B67" s="1">
        <v>1777</v>
      </c>
      <c r="C67" s="1">
        <v>1854</v>
      </c>
      <c r="D67" s="1">
        <v>406387</v>
      </c>
      <c r="E67" s="1">
        <v>447296</v>
      </c>
      <c r="F67" s="1">
        <v>445712</v>
      </c>
      <c r="H67" s="1">
        <v>330000</v>
      </c>
      <c r="I67" s="1">
        <v>19000</v>
      </c>
      <c r="J67" s="1">
        <v>136000</v>
      </c>
      <c r="K67" s="1">
        <v>51000</v>
      </c>
      <c r="L67" s="1">
        <v>69000</v>
      </c>
      <c r="M67" s="1">
        <v>34000</v>
      </c>
      <c r="N67" s="1">
        <v>21000</v>
      </c>
      <c r="P67" s="1">
        <f t="shared" ref="P67:P130" si="7">LN(H67)</f>
        <v>12.706847933442663</v>
      </c>
      <c r="R67">
        <f t="shared" ref="R67:R130" si="8">A67/D67</f>
        <v>3.7009057868484965E-3</v>
      </c>
      <c r="S67">
        <f t="shared" ref="S67:S98" si="9">B67/E67</f>
        <v>3.9727607669194451E-3</v>
      </c>
      <c r="T67">
        <f t="shared" ref="T67:T98" si="10">C67/F67</f>
        <v>4.1596367160857232E-3</v>
      </c>
      <c r="U67">
        <f t="shared" ref="U67:U130" si="11">LN(R67)</f>
        <v>-5.5991776820360144</v>
      </c>
    </row>
    <row r="68" spans="1:21" x14ac:dyDescent="0.25">
      <c r="A68" s="1">
        <v>517</v>
      </c>
      <c r="B68" s="1">
        <v>559</v>
      </c>
      <c r="C68" s="1">
        <v>607</v>
      </c>
      <c r="D68" s="1">
        <v>150734</v>
      </c>
      <c r="E68" s="1">
        <v>145162</v>
      </c>
      <c r="F68" s="1">
        <v>153911</v>
      </c>
      <c r="H68" s="1">
        <v>120000</v>
      </c>
      <c r="I68" s="1">
        <v>17000</v>
      </c>
      <c r="J68" s="1">
        <v>33000</v>
      </c>
      <c r="K68" s="1">
        <v>13000</v>
      </c>
      <c r="L68" s="1">
        <v>32000</v>
      </c>
      <c r="M68" s="1">
        <v>21000</v>
      </c>
      <c r="N68" s="1">
        <v>4000</v>
      </c>
      <c r="P68" s="1">
        <f t="shared" si="7"/>
        <v>11.695247021764184</v>
      </c>
      <c r="R68">
        <f t="shared" si="8"/>
        <v>3.4298831053378798E-3</v>
      </c>
      <c r="S68">
        <f t="shared" si="9"/>
        <v>3.850870062413028E-3</v>
      </c>
      <c r="T68">
        <f t="shared" si="10"/>
        <v>3.9438376724210749E-3</v>
      </c>
      <c r="U68">
        <f t="shared" si="11"/>
        <v>-5.6752290984614477</v>
      </c>
    </row>
    <row r="69" spans="1:21" x14ac:dyDescent="0.25">
      <c r="A69" s="1">
        <v>845</v>
      </c>
      <c r="B69" s="1">
        <v>839</v>
      </c>
      <c r="C69" s="1">
        <v>992</v>
      </c>
      <c r="D69" s="1">
        <v>283343</v>
      </c>
      <c r="E69" s="1">
        <v>268978</v>
      </c>
      <c r="F69" s="1">
        <v>264816</v>
      </c>
      <c r="H69" s="1">
        <v>260000</v>
      </c>
      <c r="I69" s="1">
        <v>58000</v>
      </c>
      <c r="J69" s="1">
        <v>111000</v>
      </c>
      <c r="K69" s="1">
        <v>32000</v>
      </c>
      <c r="L69" s="1">
        <v>16000</v>
      </c>
      <c r="M69" s="1">
        <v>15000</v>
      </c>
      <c r="N69" s="1">
        <v>28000</v>
      </c>
      <c r="P69" s="1">
        <f t="shared" si="7"/>
        <v>12.468436909997665</v>
      </c>
      <c r="R69">
        <f t="shared" si="8"/>
        <v>2.9822511937828001E-3</v>
      </c>
      <c r="S69">
        <f t="shared" si="9"/>
        <v>3.1192142108276513E-3</v>
      </c>
      <c r="T69">
        <f t="shared" si="10"/>
        <v>3.7459972207117393E-3</v>
      </c>
      <c r="U69">
        <f t="shared" si="11"/>
        <v>-5.8150768295062809</v>
      </c>
    </row>
    <row r="70" spans="1:21" x14ac:dyDescent="0.25">
      <c r="A70" s="1">
        <v>4199</v>
      </c>
      <c r="B70" s="1">
        <v>4419</v>
      </c>
      <c r="C70" s="1">
        <v>5032</v>
      </c>
      <c r="D70" s="1">
        <v>1173146</v>
      </c>
      <c r="E70" s="1">
        <v>1208809</v>
      </c>
      <c r="F70" s="1">
        <v>1267187</v>
      </c>
      <c r="H70" s="1">
        <v>800000</v>
      </c>
      <c r="I70" s="1">
        <v>180000</v>
      </c>
      <c r="J70" s="1">
        <v>292000</v>
      </c>
      <c r="K70" s="1">
        <v>41000</v>
      </c>
      <c r="L70" s="1">
        <v>163000</v>
      </c>
      <c r="M70" s="1">
        <v>33000</v>
      </c>
      <c r="N70" s="1">
        <v>91000</v>
      </c>
      <c r="P70" s="1">
        <f t="shared" si="7"/>
        <v>13.592367006650065</v>
      </c>
      <c r="R70">
        <f t="shared" si="8"/>
        <v>3.5792646439573592E-3</v>
      </c>
      <c r="S70">
        <f t="shared" si="9"/>
        <v>3.6556643770852136E-3</v>
      </c>
      <c r="T70">
        <f t="shared" si="10"/>
        <v>3.971000333810243E-3</v>
      </c>
      <c r="U70">
        <f t="shared" si="11"/>
        <v>-5.6325979063841984</v>
      </c>
    </row>
    <row r="71" spans="1:21" x14ac:dyDescent="0.25">
      <c r="A71" s="1">
        <v>1751</v>
      </c>
      <c r="B71" s="1">
        <v>1891</v>
      </c>
      <c r="C71" s="1">
        <v>2014</v>
      </c>
      <c r="D71" s="1">
        <v>784682</v>
      </c>
      <c r="E71" s="1">
        <v>770522</v>
      </c>
      <c r="F71" s="1">
        <v>751399</v>
      </c>
      <c r="H71" s="1">
        <v>550000</v>
      </c>
      <c r="I71" s="1">
        <v>119000</v>
      </c>
      <c r="J71" s="1">
        <v>172000</v>
      </c>
      <c r="K71" s="1">
        <v>22000</v>
      </c>
      <c r="L71" s="1">
        <v>163000</v>
      </c>
      <c r="M71" s="1">
        <v>63000</v>
      </c>
      <c r="N71" s="1">
        <v>11000</v>
      </c>
      <c r="P71" s="1">
        <f t="shared" si="7"/>
        <v>13.217673557208654</v>
      </c>
      <c r="R71">
        <f t="shared" si="8"/>
        <v>2.2314772098761025E-3</v>
      </c>
      <c r="S71">
        <f t="shared" si="9"/>
        <v>2.4541804127591427E-3</v>
      </c>
      <c r="T71">
        <f t="shared" si="10"/>
        <v>2.6803336176917988E-3</v>
      </c>
      <c r="U71">
        <f t="shared" si="11"/>
        <v>-6.1050914868639277</v>
      </c>
    </row>
    <row r="72" spans="1:21" x14ac:dyDescent="0.25">
      <c r="A72" s="1">
        <v>988</v>
      </c>
      <c r="B72" s="1">
        <v>967</v>
      </c>
      <c r="C72" s="1">
        <v>1075</v>
      </c>
      <c r="D72" s="1">
        <v>305898</v>
      </c>
      <c r="E72" s="1">
        <v>295864</v>
      </c>
      <c r="F72" s="1">
        <v>306820</v>
      </c>
      <c r="H72" s="1">
        <v>241000</v>
      </c>
      <c r="I72" s="1">
        <v>63000</v>
      </c>
      <c r="J72" s="1">
        <v>95000</v>
      </c>
      <c r="K72" s="1">
        <v>14000</v>
      </c>
      <c r="L72" s="1">
        <v>34000</v>
      </c>
      <c r="M72" s="1">
        <v>15000</v>
      </c>
      <c r="N72" s="1">
        <v>20000</v>
      </c>
      <c r="P72" s="1">
        <f t="shared" si="7"/>
        <v>12.392552212472792</v>
      </c>
      <c r="R72">
        <f t="shared" si="8"/>
        <v>3.2298347815284834E-3</v>
      </c>
      <c r="S72">
        <f t="shared" si="9"/>
        <v>3.2683935862423278E-3</v>
      </c>
      <c r="T72">
        <f t="shared" si="10"/>
        <v>3.5036829411381268E-3</v>
      </c>
      <c r="U72">
        <f t="shared" si="11"/>
        <v>-5.7353242942854123</v>
      </c>
    </row>
    <row r="73" spans="1:21" x14ac:dyDescent="0.25">
      <c r="A73" s="1">
        <v>2160</v>
      </c>
      <c r="B73" s="1">
        <v>2423</v>
      </c>
      <c r="C73" s="1">
        <v>2620</v>
      </c>
      <c r="D73" s="1">
        <v>645930</v>
      </c>
      <c r="E73" s="1">
        <v>703305</v>
      </c>
      <c r="F73" s="1">
        <v>727710</v>
      </c>
      <c r="H73" s="1">
        <v>459000</v>
      </c>
      <c r="I73" s="1">
        <v>122000</v>
      </c>
      <c r="J73" s="1">
        <v>28000</v>
      </c>
      <c r="K73" s="1">
        <v>67000</v>
      </c>
      <c r="L73" s="1">
        <v>139000</v>
      </c>
      <c r="M73" s="1">
        <v>26000</v>
      </c>
      <c r="N73" s="1">
        <v>77000</v>
      </c>
      <c r="P73" s="1">
        <f t="shared" si="7"/>
        <v>13.036805489042683</v>
      </c>
      <c r="R73">
        <f t="shared" si="8"/>
        <v>3.3440156054061585E-3</v>
      </c>
      <c r="S73">
        <f t="shared" si="9"/>
        <v>3.445162482848835E-3</v>
      </c>
      <c r="T73">
        <f t="shared" si="10"/>
        <v>3.6003352984018359E-3</v>
      </c>
      <c r="U73">
        <f t="shared" si="11"/>
        <v>-5.7005829170821265</v>
      </c>
    </row>
    <row r="74" spans="1:21" x14ac:dyDescent="0.25">
      <c r="A74" s="1">
        <v>514</v>
      </c>
      <c r="B74" s="1">
        <v>556</v>
      </c>
      <c r="C74" s="1">
        <v>742</v>
      </c>
      <c r="D74" s="1">
        <v>263809</v>
      </c>
      <c r="E74" s="1">
        <v>274404</v>
      </c>
      <c r="F74" s="1">
        <v>283014</v>
      </c>
      <c r="H74" s="1">
        <v>180000</v>
      </c>
      <c r="I74" s="1">
        <v>26000</v>
      </c>
      <c r="J74" s="1">
        <v>55000</v>
      </c>
      <c r="K74" s="1">
        <v>30000</v>
      </c>
      <c r="L74" s="1">
        <v>44000</v>
      </c>
      <c r="M74" s="1">
        <v>6000</v>
      </c>
      <c r="N74" s="1">
        <v>19000</v>
      </c>
      <c r="P74" s="1">
        <f t="shared" si="7"/>
        <v>12.100712129872347</v>
      </c>
      <c r="R74">
        <f t="shared" si="8"/>
        <v>1.9483793198867363E-3</v>
      </c>
      <c r="S74">
        <f t="shared" si="9"/>
        <v>2.0262095304733169E-3</v>
      </c>
      <c r="T74">
        <f t="shared" si="10"/>
        <v>2.6217784279222935E-3</v>
      </c>
      <c r="U74">
        <f t="shared" si="11"/>
        <v>-6.2407573699833403</v>
      </c>
    </row>
    <row r="75" spans="1:21" x14ac:dyDescent="0.25">
      <c r="A75" s="1">
        <v>2015</v>
      </c>
      <c r="B75" s="1">
        <v>2162</v>
      </c>
      <c r="C75" s="1">
        <v>2431</v>
      </c>
      <c r="D75" s="1">
        <v>700404</v>
      </c>
      <c r="E75" s="1">
        <v>758073</v>
      </c>
      <c r="F75" s="1">
        <v>815848</v>
      </c>
      <c r="H75" s="1">
        <v>491000</v>
      </c>
      <c r="I75" s="1">
        <v>117000</v>
      </c>
      <c r="J75" s="1">
        <v>61000</v>
      </c>
      <c r="K75" s="1">
        <v>45000</v>
      </c>
      <c r="L75" s="1">
        <v>151000</v>
      </c>
      <c r="M75" s="1">
        <v>77000</v>
      </c>
      <c r="N75" s="1">
        <v>40000</v>
      </c>
      <c r="P75" s="1">
        <f t="shared" si="7"/>
        <v>13.104199406776658</v>
      </c>
      <c r="R75">
        <f t="shared" si="8"/>
        <v>2.8769110399141065E-3</v>
      </c>
      <c r="S75">
        <f t="shared" si="9"/>
        <v>2.8519680822295477E-3</v>
      </c>
      <c r="T75">
        <f t="shared" si="10"/>
        <v>2.9797217128680834E-3</v>
      </c>
      <c r="U75">
        <f t="shared" si="11"/>
        <v>-5.8510381160190157</v>
      </c>
    </row>
    <row r="76" spans="1:21" x14ac:dyDescent="0.25">
      <c r="A76" s="1">
        <v>1372</v>
      </c>
      <c r="B76" s="1">
        <v>1601</v>
      </c>
      <c r="C76" s="1">
        <v>1812</v>
      </c>
      <c r="D76" s="1">
        <v>444146</v>
      </c>
      <c r="E76" s="1">
        <v>463932</v>
      </c>
      <c r="F76" s="1">
        <v>478103</v>
      </c>
      <c r="H76" s="1">
        <v>310000</v>
      </c>
      <c r="I76" s="1">
        <v>91000</v>
      </c>
      <c r="J76" s="1">
        <v>44000</v>
      </c>
      <c r="K76" s="1">
        <v>37000</v>
      </c>
      <c r="L76" s="1">
        <v>60000</v>
      </c>
      <c r="M76" s="1">
        <v>66000</v>
      </c>
      <c r="N76" s="1">
        <v>12000</v>
      </c>
      <c r="P76" s="1">
        <f t="shared" si="7"/>
        <v>12.644327576461329</v>
      </c>
      <c r="R76">
        <f t="shared" si="8"/>
        <v>3.0890743134014491E-3</v>
      </c>
      <c r="S76">
        <f t="shared" si="9"/>
        <v>3.4509367752170576E-3</v>
      </c>
      <c r="T76">
        <f t="shared" si="10"/>
        <v>3.7899783101130926E-3</v>
      </c>
      <c r="U76">
        <f t="shared" si="11"/>
        <v>-5.7798838079050094</v>
      </c>
    </row>
    <row r="77" spans="1:21" x14ac:dyDescent="0.25">
      <c r="A77" s="1">
        <v>494</v>
      </c>
      <c r="B77" s="1">
        <v>563</v>
      </c>
      <c r="C77" s="1">
        <v>547</v>
      </c>
      <c r="D77" s="1">
        <v>191816</v>
      </c>
      <c r="E77" s="1">
        <v>207151</v>
      </c>
      <c r="F77" s="1">
        <v>198272</v>
      </c>
      <c r="H77" s="1">
        <v>140000</v>
      </c>
      <c r="I77" s="1">
        <v>52000</v>
      </c>
      <c r="J77" s="1">
        <v>9000</v>
      </c>
      <c r="K77" s="1">
        <v>15000</v>
      </c>
      <c r="L77" s="1">
        <v>32000</v>
      </c>
      <c r="M77" s="1">
        <v>14000</v>
      </c>
      <c r="N77" s="1">
        <v>18000</v>
      </c>
      <c r="P77" s="1">
        <f t="shared" si="7"/>
        <v>11.849397701591441</v>
      </c>
      <c r="R77">
        <f t="shared" si="8"/>
        <v>2.5753847437127247E-3</v>
      </c>
      <c r="S77">
        <f t="shared" si="9"/>
        <v>2.7178241958764381E-3</v>
      </c>
      <c r="T77">
        <f t="shared" si="10"/>
        <v>2.7588363460296964E-3</v>
      </c>
      <c r="U77">
        <f t="shared" si="11"/>
        <v>-5.9617563409936842</v>
      </c>
    </row>
    <row r="78" spans="1:21" x14ac:dyDescent="0.25">
      <c r="A78" s="1">
        <v>1778</v>
      </c>
      <c r="B78" s="1">
        <v>1845</v>
      </c>
      <c r="C78" s="1">
        <v>1870</v>
      </c>
      <c r="D78" s="1">
        <v>476468</v>
      </c>
      <c r="E78" s="1">
        <v>468012</v>
      </c>
      <c r="F78" s="1">
        <v>456648</v>
      </c>
      <c r="H78" s="1">
        <v>439000</v>
      </c>
      <c r="I78" s="1">
        <v>149000</v>
      </c>
      <c r="J78" s="1">
        <v>69000</v>
      </c>
      <c r="K78" s="1">
        <v>55000</v>
      </c>
      <c r="L78" s="1">
        <v>107000</v>
      </c>
      <c r="M78" s="1">
        <v>28000</v>
      </c>
      <c r="N78" s="1">
        <v>31000</v>
      </c>
      <c r="P78" s="1">
        <f t="shared" si="7"/>
        <v>12.992254692057308</v>
      </c>
      <c r="R78">
        <f t="shared" si="8"/>
        <v>3.7316252088282951E-3</v>
      </c>
      <c r="S78">
        <f t="shared" si="9"/>
        <v>3.9422066100869213E-3</v>
      </c>
      <c r="T78">
        <f t="shared" si="10"/>
        <v>4.0950579001769417E-3</v>
      </c>
      <c r="U78">
        <f t="shared" si="11"/>
        <v>-5.5909114273990816</v>
      </c>
    </row>
    <row r="79" spans="1:21" x14ac:dyDescent="0.25">
      <c r="A79" s="1">
        <v>982</v>
      </c>
      <c r="B79" s="1">
        <v>1081</v>
      </c>
      <c r="C79" s="1">
        <v>1120</v>
      </c>
      <c r="D79" s="1">
        <v>255251</v>
      </c>
      <c r="E79" s="1">
        <v>283858</v>
      </c>
      <c r="F79" s="1">
        <v>279620</v>
      </c>
      <c r="H79" s="1">
        <v>190000</v>
      </c>
      <c r="I79" s="1">
        <v>49000</v>
      </c>
      <c r="J79" s="1">
        <v>33000</v>
      </c>
      <c r="K79" s="1">
        <v>10000</v>
      </c>
      <c r="L79" s="1">
        <v>51000</v>
      </c>
      <c r="M79" s="1">
        <v>33000</v>
      </c>
      <c r="N79" s="1">
        <v>14000</v>
      </c>
      <c r="P79" s="1">
        <f t="shared" si="7"/>
        <v>12.154779351142624</v>
      </c>
      <c r="R79">
        <f t="shared" si="8"/>
        <v>3.8471935467441851E-3</v>
      </c>
      <c r="S79">
        <f t="shared" si="9"/>
        <v>3.808242149243636E-3</v>
      </c>
      <c r="T79">
        <f t="shared" si="10"/>
        <v>4.0054359487876404E-3</v>
      </c>
      <c r="U79">
        <f t="shared" si="11"/>
        <v>-5.5604113453924899</v>
      </c>
    </row>
    <row r="80" spans="1:21" x14ac:dyDescent="0.25">
      <c r="A80" s="1">
        <v>332</v>
      </c>
      <c r="B80" s="1">
        <v>318</v>
      </c>
      <c r="C80" s="1">
        <v>412</v>
      </c>
      <c r="D80" s="1">
        <v>204200</v>
      </c>
      <c r="E80" s="1">
        <v>182584</v>
      </c>
      <c r="F80" s="1">
        <v>178733</v>
      </c>
      <c r="H80" s="1">
        <v>160000</v>
      </c>
      <c r="I80" s="1">
        <v>38000</v>
      </c>
      <c r="J80" s="1">
        <v>55000</v>
      </c>
      <c r="K80" s="1">
        <v>8000</v>
      </c>
      <c r="L80" s="1">
        <v>30000</v>
      </c>
      <c r="M80" s="1">
        <v>23000</v>
      </c>
      <c r="N80" s="1">
        <v>6000</v>
      </c>
      <c r="P80" s="1">
        <f t="shared" si="7"/>
        <v>11.982929094215963</v>
      </c>
      <c r="R80">
        <f t="shared" si="8"/>
        <v>1.6258570029382957E-3</v>
      </c>
      <c r="S80">
        <f t="shared" si="9"/>
        <v>1.7416641107654558E-3</v>
      </c>
      <c r="T80">
        <f t="shared" si="10"/>
        <v>2.3051143325519071E-3</v>
      </c>
      <c r="U80">
        <f t="shared" si="11"/>
        <v>-6.4217202157962134</v>
      </c>
    </row>
    <row r="81" spans="1:21" x14ac:dyDescent="0.25">
      <c r="A81" s="1">
        <v>229</v>
      </c>
      <c r="B81" s="1">
        <v>230</v>
      </c>
      <c r="C81" s="1">
        <v>253</v>
      </c>
      <c r="D81" s="1">
        <v>141067</v>
      </c>
      <c r="E81" s="1">
        <v>136026</v>
      </c>
      <c r="F81" s="1">
        <v>135402</v>
      </c>
      <c r="H81" s="1">
        <v>101000</v>
      </c>
      <c r="I81" s="1">
        <v>19000</v>
      </c>
      <c r="J81" s="1">
        <v>33000</v>
      </c>
      <c r="K81" s="1">
        <v>10000</v>
      </c>
      <c r="L81" s="1">
        <v>17000</v>
      </c>
      <c r="M81" s="1">
        <v>13000</v>
      </c>
      <c r="N81" s="1">
        <v>9000</v>
      </c>
      <c r="P81" s="1">
        <f t="shared" si="7"/>
        <v>11.522875795823397</v>
      </c>
      <c r="R81">
        <f t="shared" si="8"/>
        <v>1.6233420998532611E-3</v>
      </c>
      <c r="S81">
        <f t="shared" si="9"/>
        <v>1.6908532192374988E-3</v>
      </c>
      <c r="T81">
        <f t="shared" si="10"/>
        <v>1.8685100663210293E-3</v>
      </c>
      <c r="U81">
        <f t="shared" si="11"/>
        <v>-6.4232682302500459</v>
      </c>
    </row>
    <row r="82" spans="1:21" x14ac:dyDescent="0.25">
      <c r="A82" s="1">
        <v>839</v>
      </c>
      <c r="B82" s="1">
        <v>869</v>
      </c>
      <c r="C82" s="1">
        <v>867</v>
      </c>
      <c r="D82" s="1">
        <v>234508</v>
      </c>
      <c r="E82" s="1">
        <v>246600</v>
      </c>
      <c r="F82" s="1">
        <v>252016</v>
      </c>
      <c r="H82" s="1">
        <v>210000</v>
      </c>
      <c r="I82" s="1">
        <v>29000</v>
      </c>
      <c r="J82" s="1">
        <v>53000</v>
      </c>
      <c r="K82" s="1">
        <v>23000</v>
      </c>
      <c r="L82" s="1">
        <v>77000</v>
      </c>
      <c r="M82" s="1">
        <v>9000</v>
      </c>
      <c r="N82" s="1">
        <v>19000</v>
      </c>
      <c r="P82" s="1">
        <f t="shared" si="7"/>
        <v>12.254862809699606</v>
      </c>
      <c r="R82">
        <f t="shared" si="8"/>
        <v>3.5777031060774045E-3</v>
      </c>
      <c r="S82">
        <f t="shared" si="9"/>
        <v>3.5239253852392539E-3</v>
      </c>
      <c r="T82">
        <f t="shared" si="10"/>
        <v>3.4402577614119738E-3</v>
      </c>
      <c r="U82">
        <f t="shared" si="11"/>
        <v>-5.6330342749579501</v>
      </c>
    </row>
    <row r="83" spans="1:21" x14ac:dyDescent="0.25">
      <c r="A83" s="1">
        <v>483</v>
      </c>
      <c r="B83" s="1">
        <v>491</v>
      </c>
      <c r="C83" s="1">
        <v>580</v>
      </c>
      <c r="D83" s="1">
        <v>279718</v>
      </c>
      <c r="E83" s="1">
        <v>270928</v>
      </c>
      <c r="F83" s="1">
        <v>280311</v>
      </c>
      <c r="H83" s="1">
        <v>220000</v>
      </c>
      <c r="I83" s="1">
        <v>14000</v>
      </c>
      <c r="J83" s="1">
        <v>26000</v>
      </c>
      <c r="K83" s="1">
        <v>20000</v>
      </c>
      <c r="L83" s="1">
        <v>112000</v>
      </c>
      <c r="M83" s="1">
        <v>27000</v>
      </c>
      <c r="N83" s="1">
        <v>21000</v>
      </c>
      <c r="P83" s="1">
        <f t="shared" si="7"/>
        <v>12.301382825334498</v>
      </c>
      <c r="R83">
        <f t="shared" si="8"/>
        <v>1.7267390729234443E-3</v>
      </c>
      <c r="S83">
        <f t="shared" si="9"/>
        <v>1.8122896120002362E-3</v>
      </c>
      <c r="T83">
        <f t="shared" si="10"/>
        <v>2.0691303587800692E-3</v>
      </c>
      <c r="U83">
        <f t="shared" si="11"/>
        <v>-6.3615205781325193</v>
      </c>
    </row>
    <row r="84" spans="1:21" x14ac:dyDescent="0.25">
      <c r="A84" s="1">
        <v>568</v>
      </c>
      <c r="B84" s="1">
        <v>669</v>
      </c>
      <c r="C84" s="1">
        <v>710</v>
      </c>
      <c r="D84" s="1">
        <v>244074</v>
      </c>
      <c r="E84" s="1">
        <v>241099</v>
      </c>
      <c r="F84" s="1">
        <v>237261</v>
      </c>
      <c r="H84" s="1">
        <v>200000</v>
      </c>
      <c r="I84" s="1">
        <v>31000</v>
      </c>
      <c r="J84" s="1">
        <v>45000</v>
      </c>
      <c r="K84" s="1">
        <v>22000</v>
      </c>
      <c r="L84" s="1">
        <v>54000</v>
      </c>
      <c r="M84" s="1">
        <v>31000</v>
      </c>
      <c r="N84" s="1">
        <v>17000</v>
      </c>
      <c r="P84" s="1">
        <f t="shared" si="7"/>
        <v>12.206072645530174</v>
      </c>
      <c r="R84">
        <f t="shared" si="8"/>
        <v>2.3271630734941042E-3</v>
      </c>
      <c r="S84">
        <f t="shared" si="9"/>
        <v>2.7747937569214307E-3</v>
      </c>
      <c r="T84">
        <f t="shared" si="10"/>
        <v>2.9924850691854118E-3</v>
      </c>
      <c r="U84">
        <f t="shared" si="11"/>
        <v>-6.0631053182630268</v>
      </c>
    </row>
    <row r="85" spans="1:21" x14ac:dyDescent="0.25">
      <c r="A85" s="1">
        <v>2483</v>
      </c>
      <c r="B85" s="1">
        <v>2917</v>
      </c>
      <c r="C85" s="1">
        <v>3058</v>
      </c>
      <c r="D85" s="1">
        <v>853151</v>
      </c>
      <c r="E85" s="1">
        <v>953390</v>
      </c>
      <c r="F85" s="1">
        <v>971906</v>
      </c>
      <c r="H85" s="1">
        <v>619000</v>
      </c>
      <c r="I85" s="1">
        <v>142000</v>
      </c>
      <c r="J85" s="1">
        <v>139000</v>
      </c>
      <c r="K85" s="1">
        <v>98000</v>
      </c>
      <c r="L85" s="1">
        <v>112000</v>
      </c>
      <c r="M85" s="1">
        <v>87000</v>
      </c>
      <c r="N85" s="1">
        <v>41000</v>
      </c>
      <c r="P85" s="1">
        <f t="shared" si="7"/>
        <v>13.335860551666734</v>
      </c>
      <c r="R85">
        <f t="shared" si="8"/>
        <v>2.9103874929525958E-3</v>
      </c>
      <c r="S85">
        <f t="shared" si="9"/>
        <v>3.0596083449585163E-3</v>
      </c>
      <c r="T85">
        <f t="shared" si="10"/>
        <v>3.146394815959568E-3</v>
      </c>
      <c r="U85">
        <f t="shared" si="11"/>
        <v>-5.8394690475733819</v>
      </c>
    </row>
    <row r="86" spans="1:21" x14ac:dyDescent="0.25">
      <c r="A86" s="1">
        <v>393</v>
      </c>
      <c r="B86" s="1">
        <v>395</v>
      </c>
      <c r="C86" s="1">
        <v>456</v>
      </c>
      <c r="D86" s="1">
        <v>158286</v>
      </c>
      <c r="E86" s="1">
        <v>162232</v>
      </c>
      <c r="F86" s="1">
        <v>168754</v>
      </c>
      <c r="H86" s="1">
        <v>110000</v>
      </c>
      <c r="I86" s="1">
        <v>25000</v>
      </c>
      <c r="J86" s="1">
        <v>14000</v>
      </c>
      <c r="K86" s="1">
        <v>7000</v>
      </c>
      <c r="L86" s="1">
        <v>32000</v>
      </c>
      <c r="M86" s="1">
        <v>25000</v>
      </c>
      <c r="N86" s="1">
        <v>7000</v>
      </c>
      <c r="P86" s="1">
        <f t="shared" si="7"/>
        <v>11.608235644774552</v>
      </c>
      <c r="R86">
        <f t="shared" si="8"/>
        <v>2.4828475038853721E-3</v>
      </c>
      <c r="S86">
        <f t="shared" si="9"/>
        <v>2.4347847526998371E-3</v>
      </c>
      <c r="T86">
        <f t="shared" si="10"/>
        <v>2.7021581710655745E-3</v>
      </c>
      <c r="U86">
        <f t="shared" si="11"/>
        <v>-5.9983491904173141</v>
      </c>
    </row>
    <row r="87" spans="1:21" x14ac:dyDescent="0.25">
      <c r="A87" s="1">
        <v>255</v>
      </c>
      <c r="B87" s="1">
        <v>285</v>
      </c>
      <c r="C87" s="1">
        <v>340</v>
      </c>
      <c r="D87" s="1">
        <v>161608</v>
      </c>
      <c r="E87" s="1">
        <v>166070</v>
      </c>
      <c r="F87" s="1">
        <v>183030</v>
      </c>
      <c r="H87" s="1">
        <v>141000</v>
      </c>
      <c r="I87" s="1">
        <v>34000</v>
      </c>
      <c r="J87" s="1">
        <v>37000</v>
      </c>
      <c r="K87" s="1">
        <v>17000</v>
      </c>
      <c r="L87" s="1">
        <v>34000</v>
      </c>
      <c r="M87" s="1">
        <v>8000</v>
      </c>
      <c r="N87" s="1">
        <v>11000</v>
      </c>
      <c r="P87" s="1">
        <f t="shared" si="7"/>
        <v>11.856515169360305</v>
      </c>
      <c r="R87">
        <f t="shared" si="8"/>
        <v>1.5778921835552695E-3</v>
      </c>
      <c r="S87">
        <f t="shared" si="9"/>
        <v>1.7161437947853316E-3</v>
      </c>
      <c r="T87">
        <f t="shared" si="10"/>
        <v>1.8576189695678304E-3</v>
      </c>
      <c r="U87">
        <f t="shared" si="11"/>
        <v>-6.4516653836358717</v>
      </c>
    </row>
    <row r="88" spans="1:21" x14ac:dyDescent="0.25">
      <c r="A88" s="1">
        <v>773</v>
      </c>
      <c r="B88" s="1">
        <v>824</v>
      </c>
      <c r="C88" s="1">
        <v>833</v>
      </c>
      <c r="D88" s="1">
        <v>208429</v>
      </c>
      <c r="E88" s="1">
        <v>217790</v>
      </c>
      <c r="F88" s="1">
        <v>218624</v>
      </c>
      <c r="H88" s="1">
        <v>160000</v>
      </c>
      <c r="I88" s="1">
        <v>26000</v>
      </c>
      <c r="J88" s="1">
        <v>32000</v>
      </c>
      <c r="K88" s="1">
        <v>24000</v>
      </c>
      <c r="L88" s="1">
        <v>50000</v>
      </c>
      <c r="M88" s="1">
        <v>9000</v>
      </c>
      <c r="N88" s="1">
        <v>19000</v>
      </c>
      <c r="P88" s="1">
        <f t="shared" si="7"/>
        <v>11.982929094215963</v>
      </c>
      <c r="R88">
        <f t="shared" si="8"/>
        <v>3.7086969663530506E-3</v>
      </c>
      <c r="S88">
        <f t="shared" si="9"/>
        <v>3.7834611322833923E-3</v>
      </c>
      <c r="T88">
        <f t="shared" si="10"/>
        <v>3.8101946721311474E-3</v>
      </c>
      <c r="U88">
        <f t="shared" si="11"/>
        <v>-5.5970746860629523</v>
      </c>
    </row>
    <row r="89" spans="1:21" x14ac:dyDescent="0.25">
      <c r="A89" s="1">
        <v>619</v>
      </c>
      <c r="B89" s="1">
        <v>703</v>
      </c>
      <c r="C89" s="1">
        <v>771</v>
      </c>
      <c r="D89" s="1">
        <v>197354</v>
      </c>
      <c r="E89" s="1">
        <v>206800</v>
      </c>
      <c r="F89" s="1">
        <v>218769</v>
      </c>
      <c r="H89" s="1">
        <v>150000</v>
      </c>
      <c r="I89" s="1">
        <v>43000</v>
      </c>
      <c r="J89" s="1">
        <v>51000</v>
      </c>
      <c r="K89" s="1">
        <v>15000</v>
      </c>
      <c r="L89" s="1">
        <v>22000</v>
      </c>
      <c r="M89" s="1">
        <v>12000</v>
      </c>
      <c r="N89" s="1">
        <v>7000</v>
      </c>
      <c r="P89" s="1">
        <f t="shared" si="7"/>
        <v>11.918390573078392</v>
      </c>
      <c r="R89">
        <f t="shared" si="8"/>
        <v>3.1364958399627066E-3</v>
      </c>
      <c r="S89">
        <f t="shared" si="9"/>
        <v>3.3994197292069634E-3</v>
      </c>
      <c r="T89">
        <f t="shared" si="10"/>
        <v>3.52426532095498E-3</v>
      </c>
      <c r="U89">
        <f t="shared" si="11"/>
        <v>-5.7646490767593912</v>
      </c>
    </row>
    <row r="90" spans="1:21" x14ac:dyDescent="0.25">
      <c r="A90" s="1">
        <v>2117</v>
      </c>
      <c r="B90" s="1">
        <v>2339</v>
      </c>
      <c r="C90" s="1">
        <v>2607</v>
      </c>
      <c r="D90" s="1">
        <v>597599</v>
      </c>
      <c r="E90" s="1">
        <v>649891</v>
      </c>
      <c r="F90" s="1">
        <v>676178</v>
      </c>
      <c r="H90" s="1">
        <v>489000</v>
      </c>
      <c r="I90" s="1">
        <v>57000</v>
      </c>
      <c r="J90" s="1">
        <v>141000</v>
      </c>
      <c r="K90" s="1">
        <v>11000</v>
      </c>
      <c r="L90" s="1">
        <v>109000</v>
      </c>
      <c r="M90" s="1">
        <v>108000</v>
      </c>
      <c r="N90" s="1">
        <v>63000</v>
      </c>
      <c r="P90" s="1">
        <f t="shared" si="7"/>
        <v>13.100117768457009</v>
      </c>
      <c r="R90">
        <f t="shared" si="8"/>
        <v>3.5425092746139133E-3</v>
      </c>
      <c r="S90">
        <f t="shared" si="9"/>
        <v>3.5990650739893305E-3</v>
      </c>
      <c r="T90">
        <f t="shared" si="10"/>
        <v>3.8554936717846485E-3</v>
      </c>
      <c r="U90">
        <f t="shared" si="11"/>
        <v>-5.6429199683043727</v>
      </c>
    </row>
    <row r="91" spans="1:21" x14ac:dyDescent="0.25">
      <c r="A91" s="1">
        <v>3050</v>
      </c>
      <c r="B91" s="1">
        <v>3213</v>
      </c>
      <c r="C91" s="1">
        <v>3501</v>
      </c>
      <c r="D91" s="1">
        <v>683890</v>
      </c>
      <c r="E91" s="1">
        <v>716111</v>
      </c>
      <c r="F91" s="1">
        <v>751413</v>
      </c>
      <c r="H91" s="1">
        <v>590000</v>
      </c>
      <c r="I91" s="1">
        <v>234000</v>
      </c>
      <c r="J91" s="1">
        <v>79000</v>
      </c>
      <c r="K91" s="1">
        <v>87000</v>
      </c>
      <c r="L91" s="1">
        <v>34000</v>
      </c>
      <c r="M91" s="1">
        <v>71000</v>
      </c>
      <c r="N91" s="1">
        <v>85000</v>
      </c>
      <c r="P91" s="1">
        <f t="shared" si="7"/>
        <v>13.287877815881902</v>
      </c>
      <c r="R91">
        <f t="shared" si="8"/>
        <v>4.4597815438155259E-3</v>
      </c>
      <c r="S91">
        <f t="shared" si="9"/>
        <v>4.4867345984072301E-3</v>
      </c>
      <c r="T91">
        <f t="shared" si="10"/>
        <v>4.6592220257035749E-3</v>
      </c>
      <c r="U91">
        <f t="shared" si="11"/>
        <v>-5.4126554953570638</v>
      </c>
    </row>
    <row r="92" spans="1:21" x14ac:dyDescent="0.25">
      <c r="A92" s="1">
        <v>1011</v>
      </c>
      <c r="B92" s="1">
        <v>1082</v>
      </c>
      <c r="C92" s="1">
        <v>1286</v>
      </c>
      <c r="D92" s="1">
        <v>313047</v>
      </c>
      <c r="E92" s="1">
        <v>327534</v>
      </c>
      <c r="F92" s="1">
        <v>351792</v>
      </c>
      <c r="H92" s="1">
        <v>240000</v>
      </c>
      <c r="I92" s="1">
        <v>65000</v>
      </c>
      <c r="J92" s="1">
        <v>65000</v>
      </c>
      <c r="K92" s="1">
        <v>21000</v>
      </c>
      <c r="L92" s="1">
        <v>40000</v>
      </c>
      <c r="M92" s="1">
        <v>26000</v>
      </c>
      <c r="N92" s="1">
        <v>23000</v>
      </c>
      <c r="P92" s="1">
        <f t="shared" si="7"/>
        <v>12.388394202324129</v>
      </c>
      <c r="R92">
        <f t="shared" si="8"/>
        <v>3.229547000929573E-3</v>
      </c>
      <c r="S92">
        <f t="shared" si="9"/>
        <v>3.3034738378305765E-3</v>
      </c>
      <c r="T92">
        <f t="shared" si="10"/>
        <v>3.6555691999818076E-3</v>
      </c>
      <c r="U92">
        <f t="shared" si="11"/>
        <v>-5.7354133989733818</v>
      </c>
    </row>
    <row r="93" spans="1:21" x14ac:dyDescent="0.25">
      <c r="A93" s="1">
        <v>2098</v>
      </c>
      <c r="B93" s="1">
        <v>2226</v>
      </c>
      <c r="C93" s="1">
        <v>2080</v>
      </c>
      <c r="D93" s="1">
        <v>298648</v>
      </c>
      <c r="E93" s="1">
        <v>310011</v>
      </c>
      <c r="F93" s="1">
        <v>292387</v>
      </c>
      <c r="H93" s="1">
        <v>221000</v>
      </c>
      <c r="I93" s="1">
        <v>45000</v>
      </c>
      <c r="J93" s="1">
        <v>42000</v>
      </c>
      <c r="K93" s="1">
        <v>23000</v>
      </c>
      <c r="L93" s="1">
        <v>82000</v>
      </c>
      <c r="M93" s="1">
        <v>22000</v>
      </c>
      <c r="N93" s="1">
        <v>7000</v>
      </c>
      <c r="P93" s="1">
        <f t="shared" si="7"/>
        <v>12.30591798049989</v>
      </c>
      <c r="R93">
        <f t="shared" si="8"/>
        <v>7.0249926334681632E-3</v>
      </c>
      <c r="S93">
        <f t="shared" si="9"/>
        <v>7.1803903732448205E-3</v>
      </c>
      <c r="T93">
        <f t="shared" si="10"/>
        <v>7.1138593713126778E-3</v>
      </c>
      <c r="U93">
        <f t="shared" si="11"/>
        <v>-4.9582811123795087</v>
      </c>
    </row>
    <row r="94" spans="1:21" x14ac:dyDescent="0.25">
      <c r="A94" s="1">
        <v>5065</v>
      </c>
      <c r="B94" s="1">
        <v>5582</v>
      </c>
      <c r="C94" s="1">
        <v>5745</v>
      </c>
      <c r="D94" s="1">
        <v>778640</v>
      </c>
      <c r="E94" s="1">
        <v>862292</v>
      </c>
      <c r="F94" s="1">
        <v>870182</v>
      </c>
      <c r="H94" s="1">
        <v>529000</v>
      </c>
      <c r="I94" s="1">
        <v>134000</v>
      </c>
      <c r="J94" s="1">
        <v>126000</v>
      </c>
      <c r="K94" s="1">
        <v>70000</v>
      </c>
      <c r="L94" s="1">
        <v>166000</v>
      </c>
      <c r="M94" s="1">
        <v>13000</v>
      </c>
      <c r="N94" s="1">
        <v>20000</v>
      </c>
      <c r="P94" s="1">
        <f t="shared" si="7"/>
        <v>13.178743710840436</v>
      </c>
      <c r="R94">
        <f t="shared" si="8"/>
        <v>6.50493167574232E-3</v>
      </c>
      <c r="S94">
        <f t="shared" si="9"/>
        <v>6.4734451902603756E-3</v>
      </c>
      <c r="T94">
        <f t="shared" si="10"/>
        <v>6.6020671537678323E-3</v>
      </c>
      <c r="U94">
        <f t="shared" si="11"/>
        <v>-5.0351946704175914</v>
      </c>
    </row>
    <row r="95" spans="1:21" x14ac:dyDescent="0.25">
      <c r="A95" s="1">
        <v>680</v>
      </c>
      <c r="B95" s="1">
        <v>721</v>
      </c>
      <c r="C95" s="1">
        <v>844</v>
      </c>
      <c r="D95" s="1">
        <v>219707</v>
      </c>
      <c r="E95" s="1">
        <v>213764</v>
      </c>
      <c r="F95" s="1">
        <v>224711</v>
      </c>
      <c r="H95" s="1">
        <v>180000</v>
      </c>
      <c r="I95" s="1">
        <v>23000</v>
      </c>
      <c r="J95" s="1">
        <v>62000</v>
      </c>
      <c r="K95" s="1">
        <v>18000</v>
      </c>
      <c r="L95" s="1">
        <v>38000</v>
      </c>
      <c r="M95" s="1">
        <v>21000</v>
      </c>
      <c r="N95" s="1">
        <v>18000</v>
      </c>
      <c r="P95" s="1">
        <f t="shared" si="7"/>
        <v>12.100712129872347</v>
      </c>
      <c r="R95">
        <f t="shared" si="8"/>
        <v>3.0950311096141678E-3</v>
      </c>
      <c r="S95">
        <f t="shared" si="9"/>
        <v>3.3728785015250465E-3</v>
      </c>
      <c r="T95">
        <f t="shared" si="10"/>
        <v>3.7559354014712232E-3</v>
      </c>
      <c r="U95">
        <f t="shared" si="11"/>
        <v>-5.7779573213244735</v>
      </c>
    </row>
    <row r="96" spans="1:21" x14ac:dyDescent="0.25">
      <c r="A96" s="1">
        <v>987</v>
      </c>
      <c r="B96" s="1">
        <v>1014</v>
      </c>
      <c r="C96" s="1">
        <v>1293</v>
      </c>
      <c r="D96" s="1">
        <v>639889</v>
      </c>
      <c r="E96" s="1">
        <v>641446</v>
      </c>
      <c r="F96" s="1">
        <v>696312</v>
      </c>
      <c r="H96" s="1">
        <v>559000</v>
      </c>
      <c r="I96" s="1">
        <v>100000</v>
      </c>
      <c r="J96" s="1">
        <v>254000</v>
      </c>
      <c r="K96" s="1">
        <v>61000</v>
      </c>
      <c r="L96" s="1">
        <v>3000</v>
      </c>
      <c r="M96" s="1">
        <v>107000</v>
      </c>
      <c r="N96" s="1">
        <v>34000</v>
      </c>
      <c r="P96" s="1">
        <f t="shared" si="7"/>
        <v>13.233904752137237</v>
      </c>
      <c r="R96">
        <f t="shared" si="8"/>
        <v>1.5424550195424519E-3</v>
      </c>
      <c r="S96">
        <f t="shared" si="9"/>
        <v>1.5808033723805277E-3</v>
      </c>
      <c r="T96">
        <f t="shared" si="10"/>
        <v>1.8569262054940888E-3</v>
      </c>
      <c r="U96">
        <f t="shared" si="11"/>
        <v>-6.4743799633603505</v>
      </c>
    </row>
    <row r="97" spans="1:21" x14ac:dyDescent="0.25">
      <c r="A97" s="1">
        <v>416</v>
      </c>
      <c r="B97" s="1">
        <v>440</v>
      </c>
      <c r="C97" s="1">
        <v>505</v>
      </c>
      <c r="D97" s="1">
        <v>170973</v>
      </c>
      <c r="E97" s="1">
        <v>189028</v>
      </c>
      <c r="F97" s="1">
        <v>195373</v>
      </c>
      <c r="H97" s="1">
        <v>130000</v>
      </c>
      <c r="I97" s="1">
        <v>18000</v>
      </c>
      <c r="J97" s="1">
        <v>53000</v>
      </c>
      <c r="K97" s="1">
        <v>11000</v>
      </c>
      <c r="L97" s="1">
        <v>22000</v>
      </c>
      <c r="M97" s="1">
        <v>19000</v>
      </c>
      <c r="N97" s="1">
        <v>7000</v>
      </c>
      <c r="P97" s="1">
        <f t="shared" si="7"/>
        <v>11.77528972943772</v>
      </c>
      <c r="R97">
        <f t="shared" si="8"/>
        <v>2.4331327168617268E-3</v>
      </c>
      <c r="S97">
        <f t="shared" si="9"/>
        <v>2.3276974839706289E-3</v>
      </c>
      <c r="T97">
        <f t="shared" si="10"/>
        <v>2.5847993325587466E-3</v>
      </c>
      <c r="U97">
        <f t="shared" si="11"/>
        <v>-6.0185756680200049</v>
      </c>
    </row>
    <row r="98" spans="1:21" x14ac:dyDescent="0.25">
      <c r="A98" s="1">
        <v>706</v>
      </c>
      <c r="B98" s="1">
        <v>752</v>
      </c>
      <c r="C98" s="1">
        <v>761</v>
      </c>
      <c r="D98" s="1">
        <v>257365</v>
      </c>
      <c r="E98" s="1">
        <v>253227</v>
      </c>
      <c r="F98" s="1">
        <v>264370</v>
      </c>
      <c r="H98" s="1">
        <v>209000</v>
      </c>
      <c r="I98" s="1">
        <v>31000</v>
      </c>
      <c r="J98" s="1">
        <v>56000</v>
      </c>
      <c r="K98" s="1">
        <v>7000</v>
      </c>
      <c r="L98" s="1">
        <v>57000</v>
      </c>
      <c r="M98" s="1">
        <v>39000</v>
      </c>
      <c r="N98" s="1">
        <v>19000</v>
      </c>
      <c r="P98" s="1">
        <f t="shared" si="7"/>
        <v>12.250089530946948</v>
      </c>
      <c r="R98">
        <f t="shared" si="8"/>
        <v>2.7431857478678141E-3</v>
      </c>
      <c r="S98">
        <f t="shared" si="9"/>
        <v>2.9696675315033548E-3</v>
      </c>
      <c r="T98">
        <f t="shared" si="10"/>
        <v>2.878541438135946E-3</v>
      </c>
      <c r="U98">
        <f t="shared" si="11"/>
        <v>-5.8986353522694897</v>
      </c>
    </row>
    <row r="99" spans="1:21" x14ac:dyDescent="0.25">
      <c r="A99" s="1">
        <v>478</v>
      </c>
      <c r="B99" s="1">
        <v>533</v>
      </c>
      <c r="C99" s="1">
        <v>578</v>
      </c>
      <c r="D99" s="1">
        <v>141672</v>
      </c>
      <c r="E99" s="1">
        <v>152245</v>
      </c>
      <c r="F99" s="1">
        <v>161802</v>
      </c>
      <c r="H99" s="1">
        <v>100000</v>
      </c>
      <c r="I99" s="1">
        <v>16000</v>
      </c>
      <c r="J99" s="1">
        <v>20000</v>
      </c>
      <c r="K99" s="1">
        <v>15000</v>
      </c>
      <c r="L99" s="1">
        <v>38000</v>
      </c>
      <c r="M99" s="1">
        <v>6000</v>
      </c>
      <c r="N99" s="1">
        <v>5000</v>
      </c>
      <c r="P99" s="1">
        <f t="shared" si="7"/>
        <v>11.512925464970229</v>
      </c>
      <c r="R99">
        <f t="shared" si="8"/>
        <v>3.3739906262352476E-3</v>
      </c>
      <c r="S99">
        <f t="shared" ref="S99:S130" si="12">B99/E99</f>
        <v>3.5009359913297645E-3</v>
      </c>
      <c r="T99">
        <f t="shared" ref="T99:T130" si="13">C99/F99</f>
        <v>3.57226733909346E-3</v>
      </c>
      <c r="U99">
        <f t="shared" si="11"/>
        <v>-5.6916590730971794</v>
      </c>
    </row>
    <row r="100" spans="1:21" x14ac:dyDescent="0.25">
      <c r="A100" s="1">
        <v>586</v>
      </c>
      <c r="B100" s="1">
        <v>589</v>
      </c>
      <c r="C100" s="1">
        <v>639</v>
      </c>
      <c r="D100" s="1">
        <v>200777</v>
      </c>
      <c r="E100" s="1">
        <v>197457</v>
      </c>
      <c r="F100" s="1">
        <v>202287</v>
      </c>
      <c r="H100" s="1">
        <v>162000</v>
      </c>
      <c r="I100" s="1">
        <v>34000</v>
      </c>
      <c r="J100" s="1">
        <v>22000</v>
      </c>
      <c r="K100" s="1">
        <v>24000</v>
      </c>
      <c r="L100" s="1">
        <v>41000</v>
      </c>
      <c r="M100" s="1">
        <v>27000</v>
      </c>
      <c r="N100" s="1">
        <v>14000</v>
      </c>
      <c r="P100" s="1">
        <f t="shared" si="7"/>
        <v>11.99535161421452</v>
      </c>
      <c r="R100">
        <f t="shared" si="8"/>
        <v>2.918661002007202E-3</v>
      </c>
      <c r="S100">
        <f t="shared" si="12"/>
        <v>2.9829279286123053E-3</v>
      </c>
      <c r="T100">
        <f t="shared" si="13"/>
        <v>3.1588782274688931E-3</v>
      </c>
      <c r="U100">
        <f t="shared" si="11"/>
        <v>-5.8366303288296129</v>
      </c>
    </row>
    <row r="101" spans="1:21" x14ac:dyDescent="0.25">
      <c r="A101" s="1">
        <v>150</v>
      </c>
      <c r="B101" s="1">
        <v>142</v>
      </c>
      <c r="C101" s="1">
        <v>156</v>
      </c>
      <c r="D101" s="1">
        <v>150230</v>
      </c>
      <c r="E101" s="1">
        <v>141693</v>
      </c>
      <c r="F101" s="1">
        <v>141550</v>
      </c>
      <c r="H101" s="1">
        <v>110000</v>
      </c>
      <c r="I101" s="1">
        <v>33000</v>
      </c>
      <c r="J101" s="1">
        <v>30000</v>
      </c>
      <c r="K101" s="1">
        <v>10000</v>
      </c>
      <c r="L101" s="1">
        <v>22000</v>
      </c>
      <c r="M101" s="1">
        <v>6000</v>
      </c>
      <c r="N101" s="1">
        <v>9000</v>
      </c>
      <c r="P101" s="1">
        <f t="shared" si="7"/>
        <v>11.608235644774552</v>
      </c>
      <c r="R101">
        <f t="shared" si="8"/>
        <v>9.9846901417826E-4</v>
      </c>
      <c r="S101">
        <f t="shared" si="12"/>
        <v>1.0021666560803991E-3</v>
      </c>
      <c r="T101">
        <f t="shared" si="13"/>
        <v>1.1020840692334865E-3</v>
      </c>
      <c r="U101">
        <f t="shared" si="11"/>
        <v>-6.9092874379602138</v>
      </c>
    </row>
    <row r="102" spans="1:21" x14ac:dyDescent="0.25">
      <c r="A102" s="1">
        <v>575</v>
      </c>
      <c r="B102" s="1">
        <v>582</v>
      </c>
      <c r="C102" s="1">
        <v>774</v>
      </c>
      <c r="D102" s="1">
        <v>265622</v>
      </c>
      <c r="E102" s="1">
        <v>265694</v>
      </c>
      <c r="F102" s="1">
        <v>274649</v>
      </c>
      <c r="H102" s="1">
        <v>200000</v>
      </c>
      <c r="I102" s="1">
        <v>9000</v>
      </c>
      <c r="J102" s="1">
        <v>66000</v>
      </c>
      <c r="K102" s="1">
        <v>19000</v>
      </c>
      <c r="L102" s="1">
        <v>66000</v>
      </c>
      <c r="M102" s="1">
        <v>20000</v>
      </c>
      <c r="N102" s="1">
        <v>20000</v>
      </c>
      <c r="P102" s="1">
        <f t="shared" si="7"/>
        <v>12.206072645530174</v>
      </c>
      <c r="R102">
        <f t="shared" si="8"/>
        <v>2.1647303310719746E-3</v>
      </c>
      <c r="S102">
        <f t="shared" si="12"/>
        <v>2.1904898115877665E-3</v>
      </c>
      <c r="T102">
        <f t="shared" si="13"/>
        <v>2.8181424290640053E-3</v>
      </c>
      <c r="U102">
        <f t="shared" si="11"/>
        <v>-6.135459483682042</v>
      </c>
    </row>
    <row r="103" spans="1:21" x14ac:dyDescent="0.25">
      <c r="A103" s="1">
        <v>208</v>
      </c>
      <c r="B103" s="1">
        <v>235</v>
      </c>
      <c r="C103" s="1">
        <v>249</v>
      </c>
      <c r="D103" s="1">
        <v>138752</v>
      </c>
      <c r="E103" s="1">
        <v>136685</v>
      </c>
      <c r="F103" s="1">
        <v>145345</v>
      </c>
      <c r="H103" s="1">
        <v>119000</v>
      </c>
      <c r="I103" s="1">
        <v>40000</v>
      </c>
      <c r="J103" s="1">
        <v>29000</v>
      </c>
      <c r="K103" s="1">
        <v>5000</v>
      </c>
      <c r="L103" s="1">
        <v>19000</v>
      </c>
      <c r="M103" s="1">
        <v>13000</v>
      </c>
      <c r="N103" s="1">
        <v>13000</v>
      </c>
      <c r="P103" s="1">
        <f t="shared" si="7"/>
        <v>11.686878772093667</v>
      </c>
      <c r="R103">
        <f t="shared" si="8"/>
        <v>1.4990774907749078E-3</v>
      </c>
      <c r="S103">
        <f t="shared" si="12"/>
        <v>1.7192815597907598E-3</v>
      </c>
      <c r="T103">
        <f t="shared" si="13"/>
        <v>1.7131652275620076E-3</v>
      </c>
      <c r="U103">
        <f t="shared" si="11"/>
        <v>-6.5029053662178908</v>
      </c>
    </row>
    <row r="104" spans="1:21" x14ac:dyDescent="0.25">
      <c r="A104" s="1">
        <v>217</v>
      </c>
      <c r="B104" s="1">
        <v>258</v>
      </c>
      <c r="C104" s="1">
        <v>357</v>
      </c>
      <c r="D104" s="1">
        <v>188493</v>
      </c>
      <c r="E104" s="1">
        <v>175272</v>
      </c>
      <c r="F104" s="1">
        <v>186495</v>
      </c>
      <c r="H104" s="1">
        <v>130000</v>
      </c>
      <c r="I104" s="1">
        <v>24000</v>
      </c>
      <c r="J104" s="1">
        <v>39000</v>
      </c>
      <c r="K104" s="1">
        <v>16000</v>
      </c>
      <c r="L104" s="1">
        <v>29000</v>
      </c>
      <c r="M104" s="1">
        <v>12000</v>
      </c>
      <c r="N104" s="1">
        <v>10000</v>
      </c>
      <c r="P104" s="1">
        <f t="shared" si="7"/>
        <v>11.77528972943772</v>
      </c>
      <c r="R104">
        <f t="shared" si="8"/>
        <v>1.1512363854360639E-3</v>
      </c>
      <c r="S104">
        <f t="shared" si="12"/>
        <v>1.4719978091195399E-3</v>
      </c>
      <c r="T104">
        <f t="shared" si="13"/>
        <v>1.9142604359366202E-3</v>
      </c>
      <c r="U104">
        <f t="shared" si="11"/>
        <v>-6.766918796361697</v>
      </c>
    </row>
    <row r="105" spans="1:21" x14ac:dyDescent="0.25">
      <c r="A105" s="1">
        <v>637</v>
      </c>
      <c r="B105" s="1">
        <v>675</v>
      </c>
      <c r="C105" s="1">
        <v>824</v>
      </c>
      <c r="D105" s="1">
        <v>205812</v>
      </c>
      <c r="E105" s="1">
        <v>206961</v>
      </c>
      <c r="F105" s="1">
        <v>215208</v>
      </c>
      <c r="H105" s="1">
        <v>140000</v>
      </c>
      <c r="I105" s="1">
        <v>32000</v>
      </c>
      <c r="J105" s="1">
        <v>20000</v>
      </c>
      <c r="K105" s="1">
        <v>11000</v>
      </c>
      <c r="L105" s="1">
        <v>43000</v>
      </c>
      <c r="M105" s="1">
        <v>20000</v>
      </c>
      <c r="N105" s="1">
        <v>14000</v>
      </c>
      <c r="P105" s="1">
        <f t="shared" si="7"/>
        <v>11.849397701591441</v>
      </c>
      <c r="R105">
        <f t="shared" si="8"/>
        <v>3.0950576254057099E-3</v>
      </c>
      <c r="S105">
        <f t="shared" si="12"/>
        <v>3.2614840477191353E-3</v>
      </c>
      <c r="T105">
        <f t="shared" si="13"/>
        <v>3.8288539459499647E-3</v>
      </c>
      <c r="U105">
        <f t="shared" si="11"/>
        <v>-5.7779487541479178</v>
      </c>
    </row>
    <row r="106" spans="1:21" x14ac:dyDescent="0.25">
      <c r="A106" s="1">
        <v>908</v>
      </c>
      <c r="B106" s="1">
        <v>996</v>
      </c>
      <c r="C106" s="1">
        <v>1028</v>
      </c>
      <c r="D106" s="1">
        <v>254646</v>
      </c>
      <c r="E106" s="1">
        <v>260876</v>
      </c>
      <c r="F106" s="1">
        <v>276075</v>
      </c>
      <c r="H106" s="1">
        <v>210000</v>
      </c>
      <c r="I106" s="1">
        <v>57000</v>
      </c>
      <c r="J106" s="1">
        <v>64000</v>
      </c>
      <c r="K106" s="1">
        <v>19000</v>
      </c>
      <c r="L106" s="1">
        <v>43000</v>
      </c>
      <c r="M106" s="1">
        <v>19000</v>
      </c>
      <c r="N106" s="1">
        <v>8000</v>
      </c>
      <c r="P106" s="1">
        <f t="shared" si="7"/>
        <v>12.254862809699606</v>
      </c>
      <c r="R106">
        <f t="shared" si="8"/>
        <v>3.5657343920579942E-3</v>
      </c>
      <c r="S106">
        <f t="shared" si="12"/>
        <v>3.8179058249896503E-3</v>
      </c>
      <c r="T106">
        <f t="shared" si="13"/>
        <v>3.723625826315313E-3</v>
      </c>
      <c r="U106">
        <f t="shared" si="11"/>
        <v>-5.6363852457538055</v>
      </c>
    </row>
    <row r="107" spans="1:21" x14ac:dyDescent="0.25">
      <c r="A107" s="1">
        <v>88</v>
      </c>
      <c r="B107" s="1">
        <v>102</v>
      </c>
      <c r="C107" s="1">
        <v>86</v>
      </c>
      <c r="D107" s="1">
        <v>38363</v>
      </c>
      <c r="E107" s="1">
        <v>39872</v>
      </c>
      <c r="F107" s="1">
        <v>42952</v>
      </c>
      <c r="H107" s="1">
        <v>51000</v>
      </c>
      <c r="I107" s="1">
        <v>17000</v>
      </c>
      <c r="J107" s="1">
        <v>5000</v>
      </c>
      <c r="K107" s="1">
        <v>8000</v>
      </c>
      <c r="L107" s="1">
        <v>14000</v>
      </c>
      <c r="M107" s="1">
        <v>5000</v>
      </c>
      <c r="N107" s="1">
        <v>2000</v>
      </c>
      <c r="P107" s="1">
        <f t="shared" si="7"/>
        <v>10.839580911706463</v>
      </c>
      <c r="R107">
        <f t="shared" si="8"/>
        <v>2.29387691265021E-3</v>
      </c>
      <c r="S107">
        <f t="shared" si="12"/>
        <v>2.5581861958266453E-3</v>
      </c>
      <c r="T107">
        <f t="shared" si="13"/>
        <v>2.0022350530825108E-3</v>
      </c>
      <c r="U107">
        <f t="shared" si="11"/>
        <v>-6.0775119179262695</v>
      </c>
    </row>
    <row r="108" spans="1:21" x14ac:dyDescent="0.25">
      <c r="A108" s="1">
        <v>1469</v>
      </c>
      <c r="B108" s="1">
        <v>1442</v>
      </c>
      <c r="C108" s="1">
        <v>1618</v>
      </c>
      <c r="D108" s="1">
        <v>224540</v>
      </c>
      <c r="E108" s="1">
        <v>219980</v>
      </c>
      <c r="F108" s="1">
        <v>234745</v>
      </c>
      <c r="H108" s="1">
        <v>189000</v>
      </c>
      <c r="I108" s="1">
        <v>39000</v>
      </c>
      <c r="J108" s="1">
        <v>32000</v>
      </c>
      <c r="K108" s="1">
        <v>1000</v>
      </c>
      <c r="L108" s="1">
        <v>72000</v>
      </c>
      <c r="M108" s="1">
        <v>26000</v>
      </c>
      <c r="N108" s="1">
        <v>19000</v>
      </c>
      <c r="P108" s="1">
        <f t="shared" si="7"/>
        <v>12.149502294041779</v>
      </c>
      <c r="R108">
        <f t="shared" si="8"/>
        <v>6.5422641845550907E-3</v>
      </c>
      <c r="S108">
        <f t="shared" si="12"/>
        <v>6.555141376488772E-3</v>
      </c>
      <c r="T108">
        <f t="shared" si="13"/>
        <v>6.8925855715776694E-3</v>
      </c>
      <c r="U108">
        <f t="shared" si="11"/>
        <v>-5.0294719678388935</v>
      </c>
    </row>
    <row r="109" spans="1:21" x14ac:dyDescent="0.25">
      <c r="A109" s="1">
        <v>858</v>
      </c>
      <c r="B109" s="1">
        <v>920</v>
      </c>
      <c r="C109" s="1">
        <v>1055</v>
      </c>
      <c r="D109" s="1">
        <v>290694</v>
      </c>
      <c r="E109" s="1">
        <v>302347</v>
      </c>
      <c r="F109" s="1">
        <v>323230</v>
      </c>
      <c r="H109" s="1">
        <v>250000</v>
      </c>
      <c r="I109" s="1">
        <v>51000</v>
      </c>
      <c r="J109" s="1">
        <v>86000</v>
      </c>
      <c r="K109" s="1">
        <v>35000</v>
      </c>
      <c r="L109" s="1">
        <v>42000</v>
      </c>
      <c r="M109" s="1">
        <v>19000</v>
      </c>
      <c r="N109" s="1">
        <v>17000</v>
      </c>
      <c r="P109" s="1">
        <f t="shared" si="7"/>
        <v>12.429216196844383</v>
      </c>
      <c r="R109">
        <f t="shared" si="8"/>
        <v>2.9515573076843689E-3</v>
      </c>
      <c r="S109">
        <f t="shared" si="12"/>
        <v>3.0428613480537265E-3</v>
      </c>
      <c r="T109">
        <f t="shared" si="13"/>
        <v>3.2639297094947872E-3</v>
      </c>
      <c r="U109">
        <f t="shared" si="11"/>
        <v>-5.8254223470111191</v>
      </c>
    </row>
    <row r="110" spans="1:21" x14ac:dyDescent="0.25">
      <c r="A110" s="1">
        <v>723</v>
      </c>
      <c r="B110" s="1">
        <v>807</v>
      </c>
      <c r="C110" s="1">
        <v>909</v>
      </c>
      <c r="D110" s="1">
        <v>276094</v>
      </c>
      <c r="E110" s="1">
        <v>298913</v>
      </c>
      <c r="F110" s="1">
        <v>297041</v>
      </c>
      <c r="H110" s="1">
        <v>220000</v>
      </c>
      <c r="I110" s="1">
        <v>73000</v>
      </c>
      <c r="J110" s="1">
        <v>62000</v>
      </c>
      <c r="K110" s="1">
        <v>24000</v>
      </c>
      <c r="L110" s="1">
        <v>30000</v>
      </c>
      <c r="M110" s="1">
        <v>14000</v>
      </c>
      <c r="N110" s="1">
        <v>17000</v>
      </c>
      <c r="P110" s="1">
        <f t="shared" si="7"/>
        <v>12.301382825334498</v>
      </c>
      <c r="R110">
        <f t="shared" si="8"/>
        <v>2.6186733503806674E-3</v>
      </c>
      <c r="S110">
        <f t="shared" si="12"/>
        <v>2.6997822108774123E-3</v>
      </c>
      <c r="T110">
        <f t="shared" si="13"/>
        <v>3.0601836110166611E-3</v>
      </c>
      <c r="U110">
        <f t="shared" si="11"/>
        <v>-5.9450874442665631</v>
      </c>
    </row>
    <row r="111" spans="1:21" x14ac:dyDescent="0.25">
      <c r="A111" s="1">
        <v>1229</v>
      </c>
      <c r="B111" s="1">
        <v>1457</v>
      </c>
      <c r="C111" s="1">
        <v>1562</v>
      </c>
      <c r="D111" s="1">
        <v>543528</v>
      </c>
      <c r="E111" s="1">
        <v>589713</v>
      </c>
      <c r="F111" s="1">
        <v>578839</v>
      </c>
      <c r="H111" s="1">
        <v>430000</v>
      </c>
      <c r="I111" s="1">
        <v>130000</v>
      </c>
      <c r="J111" s="1">
        <v>131000</v>
      </c>
      <c r="K111" s="1">
        <v>20000</v>
      </c>
      <c r="L111" s="1">
        <v>83000</v>
      </c>
      <c r="M111" s="1">
        <v>27000</v>
      </c>
      <c r="N111" s="1">
        <v>39000</v>
      </c>
      <c r="P111" s="1">
        <f t="shared" si="7"/>
        <v>12.971540487669746</v>
      </c>
      <c r="R111">
        <f t="shared" si="8"/>
        <v>2.2611530592720154E-3</v>
      </c>
      <c r="S111">
        <f t="shared" si="12"/>
        <v>2.4706933711822533E-3</v>
      </c>
      <c r="T111">
        <f t="shared" si="13"/>
        <v>2.6985051110930674E-3</v>
      </c>
      <c r="U111">
        <f t="shared" si="11"/>
        <v>-6.091880392589645</v>
      </c>
    </row>
    <row r="112" spans="1:21" x14ac:dyDescent="0.25">
      <c r="A112" s="1">
        <v>1091</v>
      </c>
      <c r="B112" s="1">
        <v>1171</v>
      </c>
      <c r="C112" s="1">
        <v>1406</v>
      </c>
      <c r="D112" s="1">
        <v>292707</v>
      </c>
      <c r="E112" s="1">
        <v>311424</v>
      </c>
      <c r="F112" s="1">
        <v>353334</v>
      </c>
      <c r="H112" s="1">
        <v>231000</v>
      </c>
      <c r="I112" s="1">
        <v>25000</v>
      </c>
      <c r="J112" s="1">
        <v>83000</v>
      </c>
      <c r="K112" s="1">
        <v>26000</v>
      </c>
      <c r="L112" s="1">
        <v>38000</v>
      </c>
      <c r="M112" s="1">
        <v>48000</v>
      </c>
      <c r="N112" s="1">
        <v>11000</v>
      </c>
      <c r="P112" s="1">
        <f t="shared" si="7"/>
        <v>12.35017298950393</v>
      </c>
      <c r="R112">
        <f t="shared" si="8"/>
        <v>3.7272767648194268E-3</v>
      </c>
      <c r="S112">
        <f t="shared" si="12"/>
        <v>3.7601469379367038E-3</v>
      </c>
      <c r="T112">
        <f t="shared" si="13"/>
        <v>3.9792377750230657E-3</v>
      </c>
      <c r="U112">
        <f t="shared" si="11"/>
        <v>-5.5920774018325501</v>
      </c>
    </row>
    <row r="113" spans="1:21" x14ac:dyDescent="0.25">
      <c r="A113" s="1">
        <v>777</v>
      </c>
      <c r="B113" s="1">
        <v>773</v>
      </c>
      <c r="C113" s="1">
        <v>779</v>
      </c>
      <c r="D113" s="1">
        <v>126669</v>
      </c>
      <c r="E113" s="1">
        <v>119952</v>
      </c>
      <c r="F113" s="1">
        <v>119201</v>
      </c>
      <c r="H113" s="1">
        <v>110000</v>
      </c>
      <c r="I113" s="1">
        <v>15000</v>
      </c>
      <c r="J113" s="1">
        <v>15000</v>
      </c>
      <c r="K113" s="1">
        <v>16000</v>
      </c>
      <c r="L113" s="1">
        <v>27000</v>
      </c>
      <c r="M113" s="1">
        <v>15000</v>
      </c>
      <c r="N113" s="1">
        <v>22000</v>
      </c>
      <c r="P113" s="1">
        <f t="shared" si="7"/>
        <v>11.608235644774552</v>
      </c>
      <c r="R113">
        <f t="shared" si="8"/>
        <v>6.1340975297823463E-3</v>
      </c>
      <c r="S113">
        <f t="shared" si="12"/>
        <v>6.4442443644124317E-3</v>
      </c>
      <c r="T113">
        <f t="shared" si="13"/>
        <v>6.5351800739926677E-3</v>
      </c>
      <c r="U113">
        <f t="shared" si="11"/>
        <v>-5.0938923135497776</v>
      </c>
    </row>
    <row r="114" spans="1:21" x14ac:dyDescent="0.25">
      <c r="A114" s="1">
        <v>601</v>
      </c>
      <c r="B114" s="1">
        <v>654</v>
      </c>
      <c r="C114" s="1">
        <v>647</v>
      </c>
      <c r="D114" s="1">
        <v>205711</v>
      </c>
      <c r="E114" s="1">
        <v>200858</v>
      </c>
      <c r="F114" s="1">
        <v>214579</v>
      </c>
      <c r="H114" s="1">
        <v>149000</v>
      </c>
      <c r="I114" s="1">
        <v>35000</v>
      </c>
      <c r="J114" s="1">
        <v>58000</v>
      </c>
      <c r="K114" s="1">
        <v>10000</v>
      </c>
      <c r="L114" s="1">
        <v>35000</v>
      </c>
      <c r="M114" s="1">
        <v>6000</v>
      </c>
      <c r="N114" s="1">
        <v>5000</v>
      </c>
      <c r="P114" s="1">
        <f t="shared" si="7"/>
        <v>11.911701584927597</v>
      </c>
      <c r="R114">
        <f t="shared" si="8"/>
        <v>2.9215744418140013E-3</v>
      </c>
      <c r="S114">
        <f t="shared" si="12"/>
        <v>3.2560316243316172E-3</v>
      </c>
      <c r="T114">
        <f t="shared" si="13"/>
        <v>3.015206520675369E-3</v>
      </c>
      <c r="U114">
        <f t="shared" si="11"/>
        <v>-5.8356326156118827</v>
      </c>
    </row>
    <row r="115" spans="1:21" x14ac:dyDescent="0.25">
      <c r="A115" s="1">
        <v>1644</v>
      </c>
      <c r="B115" s="1">
        <v>1823</v>
      </c>
      <c r="C115" s="1">
        <v>1927</v>
      </c>
      <c r="D115" s="1">
        <v>527820</v>
      </c>
      <c r="E115" s="1">
        <v>546360</v>
      </c>
      <c r="F115" s="1">
        <v>583966</v>
      </c>
      <c r="H115" s="1">
        <v>439000</v>
      </c>
      <c r="I115" s="1">
        <v>131000</v>
      </c>
      <c r="J115" s="1">
        <v>104000</v>
      </c>
      <c r="K115" s="1">
        <v>36000</v>
      </c>
      <c r="L115" s="1">
        <v>60000</v>
      </c>
      <c r="M115" s="1">
        <v>61000</v>
      </c>
      <c r="N115" s="1">
        <v>47000</v>
      </c>
      <c r="P115" s="1">
        <f t="shared" si="7"/>
        <v>12.992254692057308</v>
      </c>
      <c r="R115">
        <f t="shared" si="8"/>
        <v>3.1146981925656474E-3</v>
      </c>
      <c r="S115">
        <f t="shared" si="12"/>
        <v>3.3366278644117431E-3</v>
      </c>
      <c r="T115">
        <f t="shared" si="13"/>
        <v>3.2998496487809223E-3</v>
      </c>
      <c r="U115">
        <f t="shared" si="11"/>
        <v>-5.7716230198586498</v>
      </c>
    </row>
    <row r="116" spans="1:21" x14ac:dyDescent="0.25">
      <c r="A116" s="1">
        <v>1151</v>
      </c>
      <c r="B116" s="1">
        <v>1310</v>
      </c>
      <c r="C116" s="1">
        <v>1331</v>
      </c>
      <c r="D116" s="1">
        <v>262198</v>
      </c>
      <c r="E116" s="1">
        <v>288466</v>
      </c>
      <c r="F116" s="1">
        <v>290954</v>
      </c>
      <c r="H116" s="1">
        <v>210000</v>
      </c>
      <c r="I116" s="1">
        <v>31000</v>
      </c>
      <c r="J116" s="1">
        <v>81000</v>
      </c>
      <c r="K116" s="1">
        <v>18000</v>
      </c>
      <c r="L116" s="1">
        <v>42000</v>
      </c>
      <c r="M116" s="1">
        <v>27000</v>
      </c>
      <c r="N116" s="1">
        <v>11000</v>
      </c>
      <c r="P116" s="1">
        <f t="shared" si="7"/>
        <v>12.254862809699606</v>
      </c>
      <c r="R116">
        <f t="shared" si="8"/>
        <v>4.3898122792698649E-3</v>
      </c>
      <c r="S116">
        <f t="shared" si="12"/>
        <v>4.541263095130795E-3</v>
      </c>
      <c r="T116">
        <f t="shared" si="13"/>
        <v>4.5746062951531859E-3</v>
      </c>
      <c r="U116">
        <f t="shared" si="11"/>
        <v>-5.4284688137956971</v>
      </c>
    </row>
    <row r="117" spans="1:21" x14ac:dyDescent="0.25">
      <c r="A117" s="1">
        <v>244</v>
      </c>
      <c r="B117" s="1">
        <v>251</v>
      </c>
      <c r="C117" s="1">
        <v>310</v>
      </c>
      <c r="D117" s="1">
        <v>152446</v>
      </c>
      <c r="E117" s="1">
        <v>156559</v>
      </c>
      <c r="F117" s="1">
        <v>159558</v>
      </c>
      <c r="H117" s="1">
        <v>130000</v>
      </c>
      <c r="I117" s="1">
        <v>16000</v>
      </c>
      <c r="J117" s="1">
        <v>47000</v>
      </c>
      <c r="K117" s="1">
        <v>17000</v>
      </c>
      <c r="L117" s="1">
        <v>35000</v>
      </c>
      <c r="M117" s="1">
        <v>5000</v>
      </c>
      <c r="N117" s="1">
        <v>10000</v>
      </c>
      <c r="P117" s="1">
        <f t="shared" si="7"/>
        <v>11.77528972943772</v>
      </c>
      <c r="R117">
        <f t="shared" si="8"/>
        <v>1.6005667580651509E-3</v>
      </c>
      <c r="S117">
        <f t="shared" si="12"/>
        <v>1.6032294534328911E-3</v>
      </c>
      <c r="T117">
        <f t="shared" si="13"/>
        <v>1.9428671705586683E-3</v>
      </c>
      <c r="U117">
        <f t="shared" si="11"/>
        <v>-6.4373974886681173</v>
      </c>
    </row>
    <row r="118" spans="1:21" x14ac:dyDescent="0.25">
      <c r="A118" s="1">
        <v>1344</v>
      </c>
      <c r="B118" s="1">
        <v>1278</v>
      </c>
      <c r="C118" s="1">
        <v>1292</v>
      </c>
      <c r="D118" s="1">
        <v>235717</v>
      </c>
      <c r="E118" s="1">
        <v>232656</v>
      </c>
      <c r="F118" s="1">
        <v>225346</v>
      </c>
      <c r="H118" s="1">
        <v>191000</v>
      </c>
      <c r="I118" s="1">
        <v>27000</v>
      </c>
      <c r="J118" s="1">
        <v>35000</v>
      </c>
      <c r="K118" s="1">
        <v>25000</v>
      </c>
      <c r="L118" s="1">
        <v>66000</v>
      </c>
      <c r="M118" s="1">
        <v>25000</v>
      </c>
      <c r="N118" s="1">
        <v>13000</v>
      </c>
      <c r="P118" s="1">
        <f t="shared" si="7"/>
        <v>12.160028707028767</v>
      </c>
      <c r="R118">
        <f t="shared" si="8"/>
        <v>5.7017525252739511E-3</v>
      </c>
      <c r="S118">
        <f t="shared" si="12"/>
        <v>5.4930885083556841E-3</v>
      </c>
      <c r="T118">
        <f t="shared" si="13"/>
        <v>5.7334055186246931E-3</v>
      </c>
      <c r="U118">
        <f t="shared" si="11"/>
        <v>-5.1669816908235715</v>
      </c>
    </row>
    <row r="119" spans="1:21" x14ac:dyDescent="0.25">
      <c r="A119" s="1">
        <v>294</v>
      </c>
      <c r="B119" s="1">
        <v>319</v>
      </c>
      <c r="C119" s="1">
        <v>371</v>
      </c>
      <c r="D119" s="1">
        <v>164226</v>
      </c>
      <c r="E119" s="1">
        <v>174684</v>
      </c>
      <c r="F119" s="1">
        <v>190184</v>
      </c>
      <c r="H119" s="1">
        <v>119000</v>
      </c>
      <c r="I119" s="1">
        <v>26000</v>
      </c>
      <c r="J119" s="1">
        <v>41000</v>
      </c>
      <c r="K119" s="1">
        <v>3000</v>
      </c>
      <c r="L119" s="1">
        <v>30000</v>
      </c>
      <c r="M119" s="1">
        <v>9000</v>
      </c>
      <c r="N119" s="1">
        <v>10000</v>
      </c>
      <c r="P119" s="1">
        <f t="shared" si="7"/>
        <v>11.686878772093667</v>
      </c>
      <c r="R119">
        <f t="shared" si="8"/>
        <v>1.7902159219611998E-3</v>
      </c>
      <c r="S119">
        <f t="shared" si="12"/>
        <v>1.8261546564081427E-3</v>
      </c>
      <c r="T119">
        <f t="shared" si="13"/>
        <v>1.9507424389012746E-3</v>
      </c>
      <c r="U119">
        <f t="shared" si="11"/>
        <v>-6.3254190396103338</v>
      </c>
    </row>
    <row r="120" spans="1:21" x14ac:dyDescent="0.25">
      <c r="A120" s="1">
        <v>922</v>
      </c>
      <c r="B120" s="1">
        <v>931</v>
      </c>
      <c r="C120" s="1">
        <v>1095</v>
      </c>
      <c r="D120" s="1">
        <v>284954</v>
      </c>
      <c r="E120" s="1">
        <v>267480</v>
      </c>
      <c r="F120" s="1">
        <v>270403</v>
      </c>
      <c r="H120" s="1">
        <v>221000</v>
      </c>
      <c r="I120" s="1">
        <v>24000</v>
      </c>
      <c r="J120" s="1">
        <v>57000</v>
      </c>
      <c r="K120" s="1">
        <v>21000</v>
      </c>
      <c r="L120" s="1">
        <v>64000</v>
      </c>
      <c r="M120" s="1">
        <v>32000</v>
      </c>
      <c r="N120" s="1">
        <v>23000</v>
      </c>
      <c r="P120" s="1">
        <f t="shared" si="7"/>
        <v>12.30591798049989</v>
      </c>
      <c r="R120">
        <f t="shared" si="8"/>
        <v>3.2356099580985002E-3</v>
      </c>
      <c r="S120">
        <f t="shared" si="12"/>
        <v>3.4806340660984E-3</v>
      </c>
      <c r="T120">
        <f t="shared" si="13"/>
        <v>4.0495112850079326E-3</v>
      </c>
      <c r="U120">
        <f t="shared" si="11"/>
        <v>-5.7335378191584736</v>
      </c>
    </row>
    <row r="121" spans="1:21" x14ac:dyDescent="0.25">
      <c r="A121" s="1">
        <v>565</v>
      </c>
      <c r="B121" s="1">
        <v>571</v>
      </c>
      <c r="C121" s="1">
        <v>642</v>
      </c>
      <c r="D121" s="1">
        <v>177920</v>
      </c>
      <c r="E121" s="1">
        <v>185185</v>
      </c>
      <c r="F121" s="1">
        <v>191231</v>
      </c>
      <c r="H121" s="1">
        <v>139000</v>
      </c>
      <c r="I121" s="1">
        <v>35000</v>
      </c>
      <c r="J121" s="1">
        <v>39000</v>
      </c>
      <c r="K121" s="1">
        <v>15000</v>
      </c>
      <c r="L121" s="1">
        <v>40000</v>
      </c>
      <c r="M121" s="1">
        <v>7000</v>
      </c>
      <c r="N121" s="1">
        <v>3000</v>
      </c>
      <c r="P121" s="1">
        <f t="shared" si="7"/>
        <v>11.842229212112828</v>
      </c>
      <c r="R121">
        <f t="shared" si="8"/>
        <v>3.1755845323741009E-3</v>
      </c>
      <c r="S121">
        <f t="shared" si="12"/>
        <v>3.0834030834030832E-3</v>
      </c>
      <c r="T121">
        <f t="shared" si="13"/>
        <v>3.3571962704791588E-3</v>
      </c>
      <c r="U121">
        <f t="shared" si="11"/>
        <v>-5.7522635588979139</v>
      </c>
    </row>
    <row r="122" spans="1:21" x14ac:dyDescent="0.25">
      <c r="A122" s="1">
        <v>4044</v>
      </c>
      <c r="B122" s="1">
        <v>4357</v>
      </c>
      <c r="C122" s="1">
        <v>4762</v>
      </c>
      <c r="D122" s="1">
        <v>832711</v>
      </c>
      <c r="E122" s="1">
        <v>890897</v>
      </c>
      <c r="F122" s="1">
        <v>938497</v>
      </c>
      <c r="H122" s="1">
        <v>561000</v>
      </c>
      <c r="I122" s="1">
        <v>158000</v>
      </c>
      <c r="J122" s="1">
        <v>173000</v>
      </c>
      <c r="K122" s="1">
        <v>35000</v>
      </c>
      <c r="L122" s="1">
        <v>99000</v>
      </c>
      <c r="M122" s="1">
        <v>60000</v>
      </c>
      <c r="N122" s="1">
        <v>36000</v>
      </c>
      <c r="P122" s="1">
        <f t="shared" si="7"/>
        <v>13.237476184504834</v>
      </c>
      <c r="R122">
        <f t="shared" si="8"/>
        <v>4.8564267795189447E-3</v>
      </c>
      <c r="S122">
        <f t="shared" si="12"/>
        <v>4.8905765761923098E-3</v>
      </c>
      <c r="T122">
        <f t="shared" si="13"/>
        <v>5.0740705617599207E-3</v>
      </c>
      <c r="U122">
        <f t="shared" si="11"/>
        <v>-5.3274523420359268</v>
      </c>
    </row>
    <row r="123" spans="1:21" x14ac:dyDescent="0.25">
      <c r="A123" s="1">
        <v>1449</v>
      </c>
      <c r="B123" s="1">
        <v>1566</v>
      </c>
      <c r="C123" s="1">
        <v>1700</v>
      </c>
      <c r="D123" s="1">
        <v>284451</v>
      </c>
      <c r="E123" s="1">
        <v>301815</v>
      </c>
      <c r="F123" s="1">
        <v>305303</v>
      </c>
      <c r="H123" s="1">
        <v>220000</v>
      </c>
      <c r="I123" s="1">
        <v>43000</v>
      </c>
      <c r="J123" s="1">
        <v>46000</v>
      </c>
      <c r="K123" s="1">
        <v>20000</v>
      </c>
      <c r="L123" s="1">
        <v>65000</v>
      </c>
      <c r="M123" s="1">
        <v>29000</v>
      </c>
      <c r="N123" s="1">
        <v>17000</v>
      </c>
      <c r="P123" s="1">
        <f t="shared" si="7"/>
        <v>12.301382825334498</v>
      </c>
      <c r="R123">
        <f t="shared" si="8"/>
        <v>5.0940232236835166E-3</v>
      </c>
      <c r="S123">
        <f t="shared" si="12"/>
        <v>5.1886089160578502E-3</v>
      </c>
      <c r="T123">
        <f t="shared" si="13"/>
        <v>5.568238766078289E-3</v>
      </c>
      <c r="U123">
        <f t="shared" si="11"/>
        <v>-5.2796873434082681</v>
      </c>
    </row>
    <row r="124" spans="1:21" x14ac:dyDescent="0.25">
      <c r="A124" s="1">
        <v>499</v>
      </c>
      <c r="B124" s="1">
        <v>575</v>
      </c>
      <c r="C124" s="1">
        <v>596</v>
      </c>
      <c r="D124" s="1">
        <v>191111</v>
      </c>
      <c r="E124" s="1">
        <v>203041</v>
      </c>
      <c r="F124" s="1">
        <v>201723</v>
      </c>
      <c r="H124" s="1">
        <v>160000</v>
      </c>
      <c r="I124" s="1">
        <v>39000</v>
      </c>
      <c r="J124" s="1">
        <v>40000</v>
      </c>
      <c r="K124" s="1">
        <v>16000</v>
      </c>
      <c r="L124" s="1">
        <v>38000</v>
      </c>
      <c r="M124" s="1">
        <v>18000</v>
      </c>
      <c r="N124" s="1">
        <v>9000</v>
      </c>
      <c r="P124" s="1">
        <f t="shared" si="7"/>
        <v>11.982929094215963</v>
      </c>
      <c r="R124">
        <f t="shared" si="8"/>
        <v>2.6110480296790868E-3</v>
      </c>
      <c r="S124">
        <f t="shared" si="12"/>
        <v>2.8319403470235074E-3</v>
      </c>
      <c r="T124">
        <f t="shared" si="13"/>
        <v>2.9545465812029366E-3</v>
      </c>
      <c r="U124">
        <f t="shared" si="11"/>
        <v>-5.94800359430638</v>
      </c>
    </row>
    <row r="125" spans="1:21" x14ac:dyDescent="0.25">
      <c r="A125" s="1">
        <v>1164</v>
      </c>
      <c r="B125" s="1">
        <v>1226</v>
      </c>
      <c r="C125" s="1">
        <v>1273</v>
      </c>
      <c r="D125" s="1">
        <v>240953</v>
      </c>
      <c r="E125" s="1">
        <v>258299</v>
      </c>
      <c r="F125" s="1">
        <v>262086</v>
      </c>
      <c r="H125" s="1">
        <v>200000</v>
      </c>
      <c r="I125" s="1">
        <v>38000</v>
      </c>
      <c r="J125" s="1">
        <v>57000</v>
      </c>
      <c r="K125" s="1">
        <v>7000</v>
      </c>
      <c r="L125" s="1">
        <v>61000</v>
      </c>
      <c r="M125" s="1">
        <v>25000</v>
      </c>
      <c r="N125" s="1">
        <v>12000</v>
      </c>
      <c r="P125" s="1">
        <f t="shared" si="7"/>
        <v>12.206072645530174</v>
      </c>
      <c r="R125">
        <f t="shared" si="8"/>
        <v>4.8308176283341567E-3</v>
      </c>
      <c r="S125">
        <f t="shared" si="12"/>
        <v>4.7464372684369663E-3</v>
      </c>
      <c r="T125">
        <f t="shared" si="13"/>
        <v>4.8571842830216032E-3</v>
      </c>
      <c r="U125">
        <f t="shared" si="11"/>
        <v>-5.3327395444155021</v>
      </c>
    </row>
    <row r="126" spans="1:21" x14ac:dyDescent="0.25">
      <c r="A126" s="1">
        <v>2436</v>
      </c>
      <c r="B126" s="1">
        <v>2508</v>
      </c>
      <c r="C126" s="1">
        <v>2804</v>
      </c>
      <c r="D126" s="1">
        <v>715507</v>
      </c>
      <c r="E126" s="1">
        <v>751845</v>
      </c>
      <c r="F126" s="1">
        <v>808963</v>
      </c>
      <c r="H126" s="1">
        <v>559000</v>
      </c>
      <c r="I126" s="1">
        <v>167000</v>
      </c>
      <c r="J126" s="1">
        <v>113000</v>
      </c>
      <c r="K126" s="1">
        <v>41000</v>
      </c>
      <c r="L126" s="1">
        <v>142000</v>
      </c>
      <c r="M126" s="1">
        <v>43000</v>
      </c>
      <c r="N126" s="1">
        <v>53000</v>
      </c>
      <c r="P126" s="1">
        <f t="shared" si="7"/>
        <v>13.233904752137237</v>
      </c>
      <c r="R126">
        <f t="shared" si="8"/>
        <v>3.4045788510804228E-3</v>
      </c>
      <c r="S126">
        <f t="shared" si="12"/>
        <v>3.3357939468906489E-3</v>
      </c>
      <c r="T126">
        <f t="shared" si="13"/>
        <v>3.4661659433126114E-3</v>
      </c>
      <c r="U126">
        <f t="shared" si="11"/>
        <v>-5.6826340324692719</v>
      </c>
    </row>
    <row r="127" spans="1:21" x14ac:dyDescent="0.25">
      <c r="A127" s="1">
        <v>659</v>
      </c>
      <c r="B127" s="1">
        <v>767</v>
      </c>
      <c r="C127" s="1">
        <v>805</v>
      </c>
      <c r="D127" s="1">
        <v>282840</v>
      </c>
      <c r="E127" s="1">
        <v>290910</v>
      </c>
      <c r="F127" s="1">
        <v>298132</v>
      </c>
      <c r="H127" s="1">
        <v>260000</v>
      </c>
      <c r="I127" s="1">
        <v>68000</v>
      </c>
      <c r="J127" s="1">
        <v>73000</v>
      </c>
      <c r="K127" s="1">
        <v>5000</v>
      </c>
      <c r="L127" s="1">
        <v>63000</v>
      </c>
      <c r="M127" s="1">
        <v>32000</v>
      </c>
      <c r="N127" s="1">
        <v>19000</v>
      </c>
      <c r="P127" s="1">
        <f t="shared" si="7"/>
        <v>12.468436909997665</v>
      </c>
      <c r="R127">
        <f t="shared" si="8"/>
        <v>2.3299391882336301E-3</v>
      </c>
      <c r="S127">
        <f t="shared" si="12"/>
        <v>2.6365542607679352E-3</v>
      </c>
      <c r="T127">
        <f t="shared" si="13"/>
        <v>2.700146243945635E-3</v>
      </c>
      <c r="U127">
        <f t="shared" si="11"/>
        <v>-6.0619131112156701</v>
      </c>
    </row>
    <row r="128" spans="1:21" x14ac:dyDescent="0.25">
      <c r="A128" s="1">
        <v>1720</v>
      </c>
      <c r="B128" s="1">
        <v>1712</v>
      </c>
      <c r="C128" s="1">
        <v>1886</v>
      </c>
      <c r="D128" s="1">
        <v>1108301</v>
      </c>
      <c r="E128" s="1">
        <v>1097895</v>
      </c>
      <c r="F128" s="1">
        <v>1201060</v>
      </c>
      <c r="H128" s="1">
        <v>1010000</v>
      </c>
      <c r="I128" s="1">
        <v>219000</v>
      </c>
      <c r="J128" s="1">
        <v>254000</v>
      </c>
      <c r="K128" s="1">
        <v>49000</v>
      </c>
      <c r="L128" s="1">
        <v>340000</v>
      </c>
      <c r="M128" s="1">
        <v>103000</v>
      </c>
      <c r="N128" s="1">
        <v>45000</v>
      </c>
      <c r="P128" s="1">
        <f t="shared" si="7"/>
        <v>13.825460888817442</v>
      </c>
      <c r="R128">
        <f t="shared" si="8"/>
        <v>1.5519249734503532E-3</v>
      </c>
      <c r="S128">
        <f t="shared" si="12"/>
        <v>1.5593476607508004E-3</v>
      </c>
      <c r="T128">
        <f t="shared" si="13"/>
        <v>1.5702795863653772E-3</v>
      </c>
      <c r="U128">
        <f t="shared" si="11"/>
        <v>-6.4682592002386139</v>
      </c>
    </row>
    <row r="129" spans="1:21" x14ac:dyDescent="0.25">
      <c r="A129" s="1">
        <v>298</v>
      </c>
      <c r="B129" s="1">
        <v>398</v>
      </c>
      <c r="C129" s="1">
        <v>440</v>
      </c>
      <c r="D129" s="1">
        <v>190809</v>
      </c>
      <c r="E129" s="1">
        <v>204374</v>
      </c>
      <c r="F129" s="1">
        <v>202811</v>
      </c>
      <c r="H129" s="1">
        <v>160000</v>
      </c>
      <c r="I129" s="1">
        <v>54000</v>
      </c>
      <c r="J129" s="1">
        <v>15000</v>
      </c>
      <c r="K129" s="1">
        <v>18000</v>
      </c>
      <c r="L129" s="1">
        <v>45000</v>
      </c>
      <c r="M129" s="1">
        <v>14000</v>
      </c>
      <c r="N129" s="1">
        <v>14000</v>
      </c>
      <c r="P129" s="1">
        <f t="shared" si="7"/>
        <v>11.982929094215963</v>
      </c>
      <c r="R129">
        <f t="shared" si="8"/>
        <v>1.5617711952790488E-3</v>
      </c>
      <c r="S129">
        <f t="shared" si="12"/>
        <v>1.9474101402331022E-3</v>
      </c>
      <c r="T129">
        <f t="shared" si="13"/>
        <v>2.169507571088353E-3</v>
      </c>
      <c r="U129">
        <f t="shared" si="11"/>
        <v>-6.4619347201897792</v>
      </c>
    </row>
    <row r="130" spans="1:21" x14ac:dyDescent="0.25">
      <c r="A130" s="1">
        <v>612</v>
      </c>
      <c r="B130" s="1">
        <v>701</v>
      </c>
      <c r="C130" s="1">
        <v>732</v>
      </c>
      <c r="D130" s="1">
        <v>197354</v>
      </c>
      <c r="E130" s="1">
        <v>215037</v>
      </c>
      <c r="F130" s="1">
        <v>223384</v>
      </c>
      <c r="H130" s="1">
        <v>150000</v>
      </c>
      <c r="I130" s="1">
        <v>48000</v>
      </c>
      <c r="J130" s="1">
        <v>26000</v>
      </c>
      <c r="K130" s="1">
        <v>19000</v>
      </c>
      <c r="L130" s="1">
        <v>28000</v>
      </c>
      <c r="M130" s="1">
        <v>18000</v>
      </c>
      <c r="N130" s="1">
        <v>11000</v>
      </c>
      <c r="P130" s="1">
        <f t="shared" si="7"/>
        <v>11.918390573078392</v>
      </c>
      <c r="R130">
        <f t="shared" si="8"/>
        <v>3.1010265816755677E-3</v>
      </c>
      <c r="S130">
        <f t="shared" si="12"/>
        <v>3.2599041095253377E-3</v>
      </c>
      <c r="T130">
        <f t="shared" si="13"/>
        <v>3.2768685313182681E-3</v>
      </c>
      <c r="U130">
        <f t="shared" si="11"/>
        <v>-5.7760220669316613</v>
      </c>
    </row>
    <row r="131" spans="1:21" x14ac:dyDescent="0.25">
      <c r="A131" s="1">
        <v>556</v>
      </c>
      <c r="B131" s="1">
        <v>614</v>
      </c>
      <c r="C131" s="1">
        <v>742</v>
      </c>
      <c r="D131" s="1">
        <v>215881</v>
      </c>
      <c r="E131" s="1">
        <v>224197</v>
      </c>
      <c r="F131" s="1">
        <v>231133</v>
      </c>
      <c r="H131" s="1">
        <v>171000</v>
      </c>
      <c r="I131" s="1">
        <v>11000</v>
      </c>
      <c r="J131" s="1">
        <v>41000</v>
      </c>
      <c r="K131" s="1">
        <v>29000</v>
      </c>
      <c r="L131" s="1">
        <v>43000</v>
      </c>
      <c r="M131" s="1">
        <v>34000</v>
      </c>
      <c r="N131" s="1">
        <v>13000</v>
      </c>
      <c r="P131" s="1">
        <f t="shared" ref="P131:P153" si="14">LN(H131)</f>
        <v>12.049418835484797</v>
      </c>
      <c r="R131">
        <f t="shared" ref="R131:R153" si="15">A131/D131</f>
        <v>2.575492979928757E-3</v>
      </c>
      <c r="S131">
        <f t="shared" ref="S131:S153" si="16">B131/E131</f>
        <v>2.7386628723845546E-3</v>
      </c>
      <c r="T131">
        <f t="shared" ref="T131:T153" si="17">C131/F131</f>
        <v>3.2102728731942215E-3</v>
      </c>
      <c r="U131">
        <f t="shared" ref="U131:U153" si="18">LN(R131)</f>
        <v>-5.9617143146743441</v>
      </c>
    </row>
    <row r="132" spans="1:21" x14ac:dyDescent="0.25">
      <c r="A132" s="1">
        <v>768</v>
      </c>
      <c r="B132" s="1">
        <v>849</v>
      </c>
      <c r="C132" s="1">
        <v>862</v>
      </c>
      <c r="D132" s="1">
        <v>162817</v>
      </c>
      <c r="E132" s="1">
        <v>170918</v>
      </c>
      <c r="F132" s="1">
        <v>178603</v>
      </c>
      <c r="H132" s="1">
        <v>110000</v>
      </c>
      <c r="I132" s="1">
        <v>14000</v>
      </c>
      <c r="J132" s="1">
        <v>4000</v>
      </c>
      <c r="K132" s="1">
        <v>9000</v>
      </c>
      <c r="L132" s="1">
        <v>49000</v>
      </c>
      <c r="M132" s="1">
        <v>26000</v>
      </c>
      <c r="N132" s="1">
        <v>8000</v>
      </c>
      <c r="P132" s="1">
        <f t="shared" si="14"/>
        <v>11.608235644774552</v>
      </c>
      <c r="R132">
        <f t="shared" si="15"/>
        <v>4.7169521610151274E-3</v>
      </c>
      <c r="S132">
        <f t="shared" si="16"/>
        <v>4.9672942580652711E-3</v>
      </c>
      <c r="T132">
        <f t="shared" si="17"/>
        <v>4.8263467019031038E-3</v>
      </c>
      <c r="U132">
        <f t="shared" si="18"/>
        <v>-5.3565924165556664</v>
      </c>
    </row>
    <row r="133" spans="1:21" x14ac:dyDescent="0.25">
      <c r="A133" s="1">
        <v>250</v>
      </c>
      <c r="B133" s="1">
        <v>276</v>
      </c>
      <c r="C133" s="1">
        <v>281</v>
      </c>
      <c r="D133" s="1">
        <v>156272</v>
      </c>
      <c r="E133" s="1">
        <v>158715</v>
      </c>
      <c r="F133" s="1">
        <v>161657</v>
      </c>
      <c r="H133" s="1">
        <v>120000</v>
      </c>
      <c r="I133" s="1">
        <v>21000</v>
      </c>
      <c r="J133" s="1">
        <v>36000</v>
      </c>
      <c r="K133" s="1">
        <v>31000</v>
      </c>
      <c r="L133" s="1">
        <v>18000</v>
      </c>
      <c r="M133" s="1">
        <v>11000</v>
      </c>
      <c r="N133" s="1">
        <v>3000</v>
      </c>
      <c r="P133" s="1">
        <f t="shared" si="14"/>
        <v>11.695247021764184</v>
      </c>
      <c r="R133">
        <f t="shared" si="15"/>
        <v>1.5997747517149585E-3</v>
      </c>
      <c r="S133">
        <f t="shared" si="16"/>
        <v>1.7389660712598053E-3</v>
      </c>
      <c r="T133">
        <f t="shared" si="17"/>
        <v>1.7382482663911862E-3</v>
      </c>
      <c r="U133">
        <f t="shared" si="18"/>
        <v>-6.4378924398250117</v>
      </c>
    </row>
    <row r="134" spans="1:21" x14ac:dyDescent="0.25">
      <c r="A134" s="1">
        <v>615</v>
      </c>
      <c r="B134" s="1">
        <v>622</v>
      </c>
      <c r="C134" s="1">
        <v>633</v>
      </c>
      <c r="D134" s="1">
        <v>134925</v>
      </c>
      <c r="E134" s="1">
        <v>136936</v>
      </c>
      <c r="F134" s="1">
        <v>141873</v>
      </c>
      <c r="H134" s="1">
        <v>121000</v>
      </c>
      <c r="I134" s="1">
        <v>32000</v>
      </c>
      <c r="J134" s="1">
        <v>32000</v>
      </c>
      <c r="K134" s="1">
        <v>15000</v>
      </c>
      <c r="L134" s="1">
        <v>16000</v>
      </c>
      <c r="M134" s="1">
        <v>16000</v>
      </c>
      <c r="N134" s="1">
        <v>10000</v>
      </c>
      <c r="P134" s="1">
        <f t="shared" si="14"/>
        <v>11.703545824578878</v>
      </c>
      <c r="R134">
        <f t="shared" si="15"/>
        <v>4.5580878265703171E-3</v>
      </c>
      <c r="S134">
        <f t="shared" si="16"/>
        <v>4.5422679207805109E-3</v>
      </c>
      <c r="T134">
        <f t="shared" si="17"/>
        <v>4.4617369055422809E-3</v>
      </c>
      <c r="U134">
        <f t="shared" si="18"/>
        <v>-5.3908520796803252</v>
      </c>
    </row>
    <row r="135" spans="1:21" x14ac:dyDescent="0.25">
      <c r="A135" s="1">
        <v>569</v>
      </c>
      <c r="B135" s="1">
        <v>505</v>
      </c>
      <c r="C135" s="1">
        <v>605</v>
      </c>
      <c r="D135" s="1">
        <v>228366</v>
      </c>
      <c r="E135" s="1">
        <v>193835</v>
      </c>
      <c r="F135" s="1">
        <v>187282</v>
      </c>
      <c r="H135" s="1">
        <v>210000</v>
      </c>
      <c r="I135" s="1">
        <v>36000</v>
      </c>
      <c r="J135" s="1">
        <v>70000</v>
      </c>
      <c r="K135" s="1">
        <v>21000</v>
      </c>
      <c r="L135" s="1">
        <v>44000</v>
      </c>
      <c r="M135" s="1">
        <v>21000</v>
      </c>
      <c r="N135" s="1">
        <v>18000</v>
      </c>
      <c r="P135" s="1">
        <f t="shared" si="14"/>
        <v>12.254862809699606</v>
      </c>
      <c r="R135">
        <f t="shared" si="15"/>
        <v>2.4916143383866248E-3</v>
      </c>
      <c r="S135">
        <f t="shared" si="16"/>
        <v>2.6053086387907241E-3</v>
      </c>
      <c r="T135">
        <f t="shared" si="17"/>
        <v>3.2304225713095758E-3</v>
      </c>
      <c r="U135">
        <f t="shared" si="18"/>
        <v>-5.994824449910432</v>
      </c>
    </row>
    <row r="136" spans="1:21" x14ac:dyDescent="0.25">
      <c r="A136" s="1">
        <v>735</v>
      </c>
      <c r="B136" s="1">
        <v>835</v>
      </c>
      <c r="C136" s="1">
        <v>889</v>
      </c>
      <c r="D136" s="1">
        <v>215176</v>
      </c>
      <c r="E136" s="1">
        <v>227792</v>
      </c>
      <c r="F136" s="1">
        <v>234552</v>
      </c>
      <c r="H136" s="1">
        <v>150000</v>
      </c>
      <c r="I136" s="1">
        <v>22000</v>
      </c>
      <c r="J136" s="1">
        <v>29000</v>
      </c>
      <c r="K136" s="1">
        <v>13000</v>
      </c>
      <c r="L136" s="1">
        <v>40000</v>
      </c>
      <c r="M136" s="1">
        <v>33000</v>
      </c>
      <c r="N136" s="1">
        <v>13000</v>
      </c>
      <c r="P136" s="1">
        <f t="shared" si="14"/>
        <v>11.918390573078392</v>
      </c>
      <c r="R136">
        <f t="shared" si="15"/>
        <v>3.4158084544744765E-3</v>
      </c>
      <c r="S136">
        <f t="shared" si="16"/>
        <v>3.6656247805015103E-3</v>
      </c>
      <c r="T136">
        <f t="shared" si="17"/>
        <v>3.790204304376002E-3</v>
      </c>
      <c r="U136">
        <f t="shared" si="18"/>
        <v>-5.6793410776740787</v>
      </c>
    </row>
    <row r="137" spans="1:21" x14ac:dyDescent="0.25">
      <c r="A137" s="1">
        <v>1729</v>
      </c>
      <c r="B137" s="1">
        <v>1840</v>
      </c>
      <c r="C137" s="1">
        <v>2067</v>
      </c>
      <c r="D137" s="1">
        <v>325029</v>
      </c>
      <c r="E137" s="1">
        <v>341459</v>
      </c>
      <c r="F137" s="1">
        <v>358377</v>
      </c>
      <c r="H137" s="1">
        <v>240000</v>
      </c>
      <c r="I137" s="1">
        <v>19000</v>
      </c>
      <c r="J137" s="1">
        <v>105000</v>
      </c>
      <c r="K137" s="1">
        <v>18000</v>
      </c>
      <c r="L137" s="1">
        <v>56000</v>
      </c>
      <c r="M137" s="1">
        <v>15000</v>
      </c>
      <c r="N137" s="1">
        <v>27000</v>
      </c>
      <c r="P137" s="1">
        <f t="shared" si="14"/>
        <v>12.388394202324129</v>
      </c>
      <c r="R137">
        <f t="shared" si="15"/>
        <v>5.3195253346624456E-3</v>
      </c>
      <c r="S137">
        <f t="shared" si="16"/>
        <v>5.3886410960027409E-3</v>
      </c>
      <c r="T137">
        <f t="shared" si="17"/>
        <v>5.7676692421667689E-3</v>
      </c>
      <c r="U137">
        <f t="shared" si="18"/>
        <v>-5.2363712024169864</v>
      </c>
    </row>
    <row r="138" spans="1:21" x14ac:dyDescent="0.25">
      <c r="A138" s="1">
        <v>1184</v>
      </c>
      <c r="B138" s="1">
        <v>1198</v>
      </c>
      <c r="C138" s="1">
        <v>1423</v>
      </c>
      <c r="D138" s="1">
        <v>256862</v>
      </c>
      <c r="E138" s="1">
        <v>260958</v>
      </c>
      <c r="F138" s="1">
        <v>283346</v>
      </c>
      <c r="H138" s="1">
        <v>201000</v>
      </c>
      <c r="I138" s="1">
        <v>42000</v>
      </c>
      <c r="J138" s="1">
        <v>48000</v>
      </c>
      <c r="K138" s="1">
        <v>11000</v>
      </c>
      <c r="L138" s="1">
        <v>48000</v>
      </c>
      <c r="M138" s="1">
        <v>28000</v>
      </c>
      <c r="N138" s="1">
        <v>24000</v>
      </c>
      <c r="P138" s="1">
        <f t="shared" si="14"/>
        <v>12.211060187041213</v>
      </c>
      <c r="R138">
        <f t="shared" si="15"/>
        <v>4.6094790198628055E-3</v>
      </c>
      <c r="S138">
        <f t="shared" si="16"/>
        <v>4.5907770599100239E-3</v>
      </c>
      <c r="T138">
        <f t="shared" si="17"/>
        <v>5.0221284224940535E-3</v>
      </c>
      <c r="U138">
        <f t="shared" si="18"/>
        <v>-5.379640439235537</v>
      </c>
    </row>
    <row r="139" spans="1:21" x14ac:dyDescent="0.25">
      <c r="A139" s="1">
        <v>450</v>
      </c>
      <c r="B139" s="1">
        <v>531</v>
      </c>
      <c r="C139" s="1">
        <v>618</v>
      </c>
      <c r="D139" s="1">
        <v>222929</v>
      </c>
      <c r="E139" s="1">
        <v>230489</v>
      </c>
      <c r="F139" s="1">
        <v>240449</v>
      </c>
      <c r="H139" s="1">
        <v>180000</v>
      </c>
      <c r="I139" s="1">
        <v>39000</v>
      </c>
      <c r="J139" s="1">
        <v>32000</v>
      </c>
      <c r="K139" s="1">
        <v>12000</v>
      </c>
      <c r="L139" s="1">
        <v>55000</v>
      </c>
      <c r="M139" s="1">
        <v>26000</v>
      </c>
      <c r="N139" s="1">
        <v>16000</v>
      </c>
      <c r="P139" s="1">
        <f t="shared" si="14"/>
        <v>12.100712129872347</v>
      </c>
      <c r="R139">
        <f t="shared" si="15"/>
        <v>2.0185799066070364E-3</v>
      </c>
      <c r="S139">
        <f t="shared" si="16"/>
        <v>2.3037975781924516E-3</v>
      </c>
      <c r="T139">
        <f t="shared" si="17"/>
        <v>2.5701915998818875E-3</v>
      </c>
      <c r="U139">
        <f t="shared" si="18"/>
        <v>-6.2053610313321945</v>
      </c>
    </row>
    <row r="140" spans="1:21" x14ac:dyDescent="0.25">
      <c r="A140" s="1">
        <v>521</v>
      </c>
      <c r="B140" s="1">
        <v>475</v>
      </c>
      <c r="C140" s="1">
        <v>538</v>
      </c>
      <c r="D140" s="1">
        <v>285659</v>
      </c>
      <c r="E140" s="1">
        <v>248591</v>
      </c>
      <c r="F140" s="1">
        <v>231351</v>
      </c>
      <c r="H140" s="1">
        <v>200000</v>
      </c>
      <c r="I140" s="1">
        <v>43000</v>
      </c>
      <c r="J140" s="1">
        <v>30000</v>
      </c>
      <c r="K140" s="1">
        <v>17000</v>
      </c>
      <c r="L140" s="1">
        <v>59000</v>
      </c>
      <c r="M140" s="1">
        <v>32000</v>
      </c>
      <c r="N140" s="1">
        <v>19000</v>
      </c>
      <c r="P140" s="1">
        <f t="shared" si="14"/>
        <v>12.206072645530174</v>
      </c>
      <c r="R140">
        <f t="shared" si="15"/>
        <v>1.8238529155391568E-3</v>
      </c>
      <c r="S140">
        <f t="shared" si="16"/>
        <v>1.9107690946172629E-3</v>
      </c>
      <c r="T140">
        <f t="shared" si="17"/>
        <v>2.3254708213926024E-3</v>
      </c>
      <c r="U140">
        <f t="shared" si="18"/>
        <v>-6.3068040289919987</v>
      </c>
    </row>
    <row r="141" spans="1:21" x14ac:dyDescent="0.25">
      <c r="A141" s="1">
        <v>450</v>
      </c>
      <c r="B141" s="1">
        <v>466</v>
      </c>
      <c r="C141" s="1">
        <v>577</v>
      </c>
      <c r="D141" s="1">
        <v>197555</v>
      </c>
      <c r="E141" s="1">
        <v>201921</v>
      </c>
      <c r="F141" s="1">
        <v>219312</v>
      </c>
      <c r="H141" s="1">
        <v>180000</v>
      </c>
      <c r="I141" s="1">
        <v>44000</v>
      </c>
      <c r="J141" s="1">
        <v>10000</v>
      </c>
      <c r="K141" s="1">
        <v>19000</v>
      </c>
      <c r="L141" s="1">
        <v>52000</v>
      </c>
      <c r="M141" s="1">
        <v>34000</v>
      </c>
      <c r="N141" s="1">
        <v>21000</v>
      </c>
      <c r="P141" s="1">
        <f t="shared" si="14"/>
        <v>12.100712129872347</v>
      </c>
      <c r="R141">
        <f t="shared" si="15"/>
        <v>2.2778466756093242E-3</v>
      </c>
      <c r="S141">
        <f t="shared" si="16"/>
        <v>2.307833261523071E-3</v>
      </c>
      <c r="T141">
        <f t="shared" si="17"/>
        <v>2.6309549865032467E-3</v>
      </c>
      <c r="U141">
        <f t="shared" si="18"/>
        <v>-6.0845247228029669</v>
      </c>
    </row>
    <row r="142" spans="1:21" x14ac:dyDescent="0.25">
      <c r="A142" s="1">
        <v>2553</v>
      </c>
      <c r="B142" s="1">
        <v>2738</v>
      </c>
      <c r="C142" s="1">
        <v>2932</v>
      </c>
      <c r="D142" s="1">
        <v>536882</v>
      </c>
      <c r="E142" s="1">
        <v>559262</v>
      </c>
      <c r="F142" s="1">
        <v>598628</v>
      </c>
      <c r="H142" s="1">
        <v>440000</v>
      </c>
      <c r="I142" s="1">
        <v>85000</v>
      </c>
      <c r="J142" s="1">
        <v>149000</v>
      </c>
      <c r="K142" s="1">
        <v>53000</v>
      </c>
      <c r="L142" s="1">
        <v>64000</v>
      </c>
      <c r="M142" s="1">
        <v>48000</v>
      </c>
      <c r="N142" s="1">
        <v>41000</v>
      </c>
      <c r="P142" s="1">
        <f t="shared" si="14"/>
        <v>12.994530005894443</v>
      </c>
      <c r="R142">
        <f t="shared" si="15"/>
        <v>4.7552348560763822E-3</v>
      </c>
      <c r="S142">
        <f t="shared" si="16"/>
        <v>4.895737597047538E-3</v>
      </c>
      <c r="T142">
        <f t="shared" si="17"/>
        <v>4.8978664546262454E-3</v>
      </c>
      <c r="U142">
        <f t="shared" si="18"/>
        <v>-5.348509192810937</v>
      </c>
    </row>
    <row r="143" spans="1:21" x14ac:dyDescent="0.25">
      <c r="A143" s="1">
        <v>156</v>
      </c>
      <c r="B143" s="1">
        <v>172</v>
      </c>
      <c r="C143" s="1">
        <v>184</v>
      </c>
      <c r="D143" s="1">
        <v>152446</v>
      </c>
      <c r="E143" s="1">
        <v>151445</v>
      </c>
      <c r="F143" s="1">
        <v>166368</v>
      </c>
      <c r="H143" s="1">
        <v>141000</v>
      </c>
      <c r="I143" s="1">
        <v>6000</v>
      </c>
      <c r="J143" s="1">
        <v>37000</v>
      </c>
      <c r="K143" s="1">
        <v>21000</v>
      </c>
      <c r="L143" s="1">
        <v>45000</v>
      </c>
      <c r="M143" s="1">
        <v>16000</v>
      </c>
      <c r="N143" s="1">
        <v>16000</v>
      </c>
      <c r="P143" s="1">
        <f t="shared" si="14"/>
        <v>11.856515169360305</v>
      </c>
      <c r="R143">
        <f t="shared" si="15"/>
        <v>1.0233131731891948E-3</v>
      </c>
      <c r="S143">
        <f t="shared" si="16"/>
        <v>1.1357258410644127E-3</v>
      </c>
      <c r="T143">
        <f t="shared" si="17"/>
        <v>1.1059819195999231E-3</v>
      </c>
      <c r="U143">
        <f t="shared" si="18"/>
        <v>-6.8847097067117824</v>
      </c>
    </row>
    <row r="144" spans="1:21" x14ac:dyDescent="0.25">
      <c r="A144" s="1">
        <v>2360</v>
      </c>
      <c r="B144" s="1">
        <v>2491</v>
      </c>
      <c r="C144" s="1">
        <v>2757</v>
      </c>
      <c r="D144" s="1">
        <v>794046</v>
      </c>
      <c r="E144" s="1">
        <v>848562</v>
      </c>
      <c r="F144" s="1">
        <v>903816</v>
      </c>
      <c r="H144" s="1">
        <v>700000</v>
      </c>
      <c r="I144" s="1">
        <v>175000</v>
      </c>
      <c r="J144" s="1">
        <v>227000</v>
      </c>
      <c r="K144" s="1">
        <v>63000</v>
      </c>
      <c r="L144" s="1">
        <v>69000</v>
      </c>
      <c r="M144" s="1">
        <v>95000</v>
      </c>
      <c r="N144" s="1">
        <v>71000</v>
      </c>
      <c r="P144" s="1">
        <f t="shared" si="14"/>
        <v>13.458835614025542</v>
      </c>
      <c r="R144">
        <f t="shared" si="15"/>
        <v>2.9721200031232447E-3</v>
      </c>
      <c r="S144">
        <f t="shared" si="16"/>
        <v>2.9355545027941387E-3</v>
      </c>
      <c r="T144">
        <f t="shared" si="17"/>
        <v>3.0503996388645477E-3</v>
      </c>
      <c r="U144">
        <f t="shared" si="18"/>
        <v>-5.8184797750402941</v>
      </c>
    </row>
    <row r="145" spans="1:21" x14ac:dyDescent="0.25">
      <c r="A145" s="1">
        <v>514</v>
      </c>
      <c r="B145" s="1">
        <v>548</v>
      </c>
      <c r="C145" s="1">
        <v>619</v>
      </c>
      <c r="D145" s="1">
        <v>248303</v>
      </c>
      <c r="E145" s="1">
        <v>239309</v>
      </c>
      <c r="F145" s="1">
        <v>223971</v>
      </c>
      <c r="H145" s="1">
        <v>200000</v>
      </c>
      <c r="I145" s="1">
        <v>16000</v>
      </c>
      <c r="J145" s="1">
        <v>86000</v>
      </c>
      <c r="K145" s="1">
        <v>24000</v>
      </c>
      <c r="L145" s="1">
        <v>36000</v>
      </c>
      <c r="M145" s="1">
        <v>17000</v>
      </c>
      <c r="N145" s="1">
        <v>21000</v>
      </c>
      <c r="P145" s="1">
        <f t="shared" si="14"/>
        <v>12.206072645530174</v>
      </c>
      <c r="R145">
        <f t="shared" si="15"/>
        <v>2.0700515096474872E-3</v>
      </c>
      <c r="S145">
        <f t="shared" si="16"/>
        <v>2.2899264131311403E-3</v>
      </c>
      <c r="T145">
        <f t="shared" si="17"/>
        <v>2.7637506641484833E-3</v>
      </c>
      <c r="U145">
        <f t="shared" si="18"/>
        <v>-6.1801817881267835</v>
      </c>
    </row>
    <row r="146" spans="1:21" x14ac:dyDescent="0.25">
      <c r="A146" s="1">
        <v>2017</v>
      </c>
      <c r="B146" s="1">
        <v>2251</v>
      </c>
      <c r="C146" s="1">
        <v>2415</v>
      </c>
      <c r="D146" s="1">
        <v>307509</v>
      </c>
      <c r="E146" s="1">
        <v>342059</v>
      </c>
      <c r="F146" s="1">
        <v>339861</v>
      </c>
      <c r="H146" s="1">
        <v>260000</v>
      </c>
      <c r="I146" s="1">
        <v>75000</v>
      </c>
      <c r="J146" s="1">
        <v>64000</v>
      </c>
      <c r="K146" s="1">
        <v>26000</v>
      </c>
      <c r="L146" s="1">
        <v>49000</v>
      </c>
      <c r="M146" s="1">
        <v>31000</v>
      </c>
      <c r="N146" s="1">
        <v>15000</v>
      </c>
      <c r="P146" s="1">
        <f t="shared" si="14"/>
        <v>12.468436909997665</v>
      </c>
      <c r="R146">
        <f t="shared" si="15"/>
        <v>6.5591576181510134E-3</v>
      </c>
      <c r="S146">
        <f t="shared" si="16"/>
        <v>6.5807360718472541E-3</v>
      </c>
      <c r="T146">
        <f t="shared" si="17"/>
        <v>7.1058462135990888E-3</v>
      </c>
      <c r="U146">
        <f t="shared" si="18"/>
        <v>-5.0268930961388723</v>
      </c>
    </row>
    <row r="147" spans="1:21" x14ac:dyDescent="0.25">
      <c r="A147" s="1">
        <v>1372</v>
      </c>
      <c r="B147" s="1">
        <v>1474</v>
      </c>
      <c r="C147" s="1">
        <v>1516</v>
      </c>
      <c r="D147" s="1">
        <v>457236</v>
      </c>
      <c r="E147" s="1">
        <v>493515</v>
      </c>
      <c r="F147" s="1">
        <v>522318</v>
      </c>
      <c r="H147" s="1">
        <v>380000</v>
      </c>
      <c r="I147" s="1">
        <v>11000</v>
      </c>
      <c r="J147" s="1">
        <v>158000</v>
      </c>
      <c r="K147" s="1">
        <v>11000</v>
      </c>
      <c r="L147" s="1">
        <v>125000</v>
      </c>
      <c r="M147" s="1">
        <v>29000</v>
      </c>
      <c r="N147" s="1">
        <v>46000</v>
      </c>
      <c r="P147" s="1">
        <f t="shared" si="14"/>
        <v>12.847926531702569</v>
      </c>
      <c r="R147">
        <f t="shared" si="15"/>
        <v>3.0006386198811992E-3</v>
      </c>
      <c r="S147">
        <f t="shared" si="16"/>
        <v>2.9867379917530371E-3</v>
      </c>
      <c r="T147">
        <f t="shared" si="17"/>
        <v>2.9024464023832226E-3</v>
      </c>
      <c r="U147">
        <f t="shared" si="18"/>
        <v>-5.8089301396745991</v>
      </c>
    </row>
    <row r="148" spans="1:21" x14ac:dyDescent="0.25">
      <c r="A148" s="1">
        <v>455</v>
      </c>
      <c r="B148" s="1">
        <v>485</v>
      </c>
      <c r="C148" s="1">
        <v>527</v>
      </c>
      <c r="D148" s="1">
        <v>142679</v>
      </c>
      <c r="E148" s="1">
        <v>144674</v>
      </c>
      <c r="F148" s="1">
        <v>152610</v>
      </c>
      <c r="H148" s="1">
        <v>110000</v>
      </c>
      <c r="I148" s="1">
        <v>33000</v>
      </c>
      <c r="J148" s="1">
        <v>37000</v>
      </c>
      <c r="K148" s="1">
        <v>13000</v>
      </c>
      <c r="L148" s="1">
        <v>11000</v>
      </c>
      <c r="M148" s="1">
        <v>12000</v>
      </c>
      <c r="N148" s="1">
        <v>4000</v>
      </c>
      <c r="P148" s="1">
        <f t="shared" si="14"/>
        <v>11.608235644774552</v>
      </c>
      <c r="R148">
        <f t="shared" si="15"/>
        <v>3.1889766538873974E-3</v>
      </c>
      <c r="S148">
        <f t="shared" si="16"/>
        <v>3.3523646266779101E-3</v>
      </c>
      <c r="T148">
        <f t="shared" si="17"/>
        <v>3.4532468383461109E-3</v>
      </c>
      <c r="U148">
        <f t="shared" si="18"/>
        <v>-5.7480552118065402</v>
      </c>
    </row>
    <row r="149" spans="1:21" x14ac:dyDescent="0.25">
      <c r="A149" s="1">
        <v>2560</v>
      </c>
      <c r="B149" s="1">
        <v>2652</v>
      </c>
      <c r="C149" s="1">
        <v>2987</v>
      </c>
      <c r="D149" s="1">
        <v>310630</v>
      </c>
      <c r="E149" s="1">
        <v>312142</v>
      </c>
      <c r="F149" s="1">
        <v>342200</v>
      </c>
      <c r="H149" s="1">
        <v>209000</v>
      </c>
      <c r="I149" s="1">
        <v>69000</v>
      </c>
      <c r="J149" s="1">
        <v>47000</v>
      </c>
      <c r="K149" s="1">
        <v>30000</v>
      </c>
      <c r="L149" s="1">
        <v>41000</v>
      </c>
      <c r="M149" s="1">
        <v>14000</v>
      </c>
      <c r="N149" s="1">
        <v>8000</v>
      </c>
      <c r="P149" s="1">
        <f t="shared" si="14"/>
        <v>12.250089530946948</v>
      </c>
      <c r="R149">
        <f t="shared" si="15"/>
        <v>8.2413160351543641E-3</v>
      </c>
      <c r="S149">
        <f t="shared" si="16"/>
        <v>8.4961331701597347E-3</v>
      </c>
      <c r="T149">
        <f t="shared" si="17"/>
        <v>8.7288135593220333E-3</v>
      </c>
      <c r="U149">
        <f t="shared" si="18"/>
        <v>-4.7985952348093504</v>
      </c>
    </row>
    <row r="150" spans="1:21" x14ac:dyDescent="0.25">
      <c r="A150" s="1">
        <v>119</v>
      </c>
      <c r="B150" s="1">
        <v>146</v>
      </c>
      <c r="C150" s="1">
        <v>169</v>
      </c>
      <c r="D150" s="1">
        <v>160803</v>
      </c>
      <c r="E150" s="1">
        <v>165785</v>
      </c>
      <c r="F150" s="1">
        <v>166687</v>
      </c>
      <c r="H150" s="1">
        <v>109000</v>
      </c>
      <c r="I150" s="1">
        <v>20000</v>
      </c>
      <c r="J150" s="1">
        <v>41000</v>
      </c>
      <c r="K150" s="1">
        <v>13000</v>
      </c>
      <c r="L150" s="1">
        <v>19000</v>
      </c>
      <c r="M150" s="1">
        <v>10000</v>
      </c>
      <c r="N150" s="1">
        <v>6000</v>
      </c>
      <c r="P150" s="1">
        <f t="shared" si="14"/>
        <v>11.59910316121128</v>
      </c>
      <c r="R150">
        <f t="shared" si="15"/>
        <v>7.4003594460302362E-4</v>
      </c>
      <c r="S150">
        <f t="shared" si="16"/>
        <v>8.8065868444069128E-4</v>
      </c>
      <c r="T150">
        <f t="shared" si="17"/>
        <v>1.013876307090535E-3</v>
      </c>
      <c r="U150">
        <f t="shared" si="18"/>
        <v>-7.2088117991578571</v>
      </c>
    </row>
    <row r="151" spans="1:21" x14ac:dyDescent="0.25">
      <c r="A151" s="1">
        <v>1442</v>
      </c>
      <c r="B151" s="1">
        <v>1571</v>
      </c>
      <c r="C151" s="1">
        <v>1728</v>
      </c>
      <c r="D151" s="1">
        <v>239744</v>
      </c>
      <c r="E151" s="1">
        <v>252117</v>
      </c>
      <c r="F151" s="1">
        <v>264037</v>
      </c>
      <c r="H151" s="1">
        <v>201000</v>
      </c>
      <c r="I151" s="1">
        <v>18000</v>
      </c>
      <c r="J151" s="1">
        <v>27000</v>
      </c>
      <c r="K151" s="1">
        <v>23000</v>
      </c>
      <c r="L151" s="1">
        <v>55000</v>
      </c>
      <c r="M151" s="1">
        <v>50000</v>
      </c>
      <c r="N151" s="1">
        <v>28000</v>
      </c>
      <c r="P151" s="1">
        <f t="shared" si="14"/>
        <v>12.211060187041213</v>
      </c>
      <c r="R151">
        <f t="shared" si="15"/>
        <v>6.0147490656700482E-3</v>
      </c>
      <c r="S151">
        <f t="shared" si="16"/>
        <v>6.2312339112396229E-3</v>
      </c>
      <c r="T151">
        <f t="shared" si="17"/>
        <v>6.5445373186333736E-3</v>
      </c>
      <c r="U151">
        <f t="shared" si="18"/>
        <v>-5.1135406485188115</v>
      </c>
    </row>
    <row r="152" spans="1:21" x14ac:dyDescent="0.25">
      <c r="A152" s="1">
        <v>2718</v>
      </c>
      <c r="B152" s="1">
        <v>3061</v>
      </c>
      <c r="C152" s="1">
        <v>3237</v>
      </c>
      <c r="D152" s="1">
        <v>559135</v>
      </c>
      <c r="E152" s="1">
        <v>605974</v>
      </c>
      <c r="F152" s="1">
        <v>636832</v>
      </c>
      <c r="H152" s="1">
        <v>470000</v>
      </c>
      <c r="I152" s="1">
        <v>128000</v>
      </c>
      <c r="J152" s="1">
        <v>112000</v>
      </c>
      <c r="K152" s="1">
        <v>57000</v>
      </c>
      <c r="L152" s="1">
        <v>76000</v>
      </c>
      <c r="M152" s="1">
        <v>67000</v>
      </c>
      <c r="N152" s="1">
        <v>30000</v>
      </c>
      <c r="P152" s="1">
        <f t="shared" si="14"/>
        <v>13.060487973686241</v>
      </c>
      <c r="R152">
        <f t="shared" si="15"/>
        <v>4.8610800611659077E-3</v>
      </c>
      <c r="S152">
        <f t="shared" si="16"/>
        <v>5.0513718410360843E-3</v>
      </c>
      <c r="T152">
        <f t="shared" si="17"/>
        <v>5.0829732174262603E-3</v>
      </c>
      <c r="U152">
        <f t="shared" si="18"/>
        <v>-5.3264946309524319</v>
      </c>
    </row>
    <row r="153" spans="1:21" x14ac:dyDescent="0.25">
      <c r="A153" s="1">
        <v>1170</v>
      </c>
      <c r="B153" s="1">
        <v>1266</v>
      </c>
      <c r="C153" s="1">
        <v>1414</v>
      </c>
      <c r="D153" s="1">
        <v>196246</v>
      </c>
      <c r="E153" s="1">
        <v>202851</v>
      </c>
      <c r="F153" s="1">
        <v>212083</v>
      </c>
      <c r="H153" s="1">
        <v>140000</v>
      </c>
      <c r="I153" s="1">
        <v>5000</v>
      </c>
      <c r="J153" s="1">
        <v>39000</v>
      </c>
      <c r="K153" s="1">
        <v>8000</v>
      </c>
      <c r="L153" s="1">
        <v>32000</v>
      </c>
      <c r="M153" s="1">
        <v>37000</v>
      </c>
      <c r="N153" s="1">
        <v>19000</v>
      </c>
      <c r="P153" s="1">
        <f t="shared" si="14"/>
        <v>11.849397701591441</v>
      </c>
      <c r="R153">
        <f t="shared" si="15"/>
        <v>5.9619049560245812E-3</v>
      </c>
      <c r="S153">
        <f t="shared" si="16"/>
        <v>6.2410340594820828E-3</v>
      </c>
      <c r="T153">
        <f t="shared" si="17"/>
        <v>6.6672010486460492E-3</v>
      </c>
      <c r="U153">
        <f t="shared" si="18"/>
        <v>-5.1223652254795287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D8FF-A144-4280-B7EF-68D69F24F296}">
  <dimension ref="A1:J153"/>
  <sheetViews>
    <sheetView zoomScale="70" zoomScaleNormal="70" workbookViewId="0">
      <selection activeCell="L90" sqref="L90"/>
    </sheetView>
  </sheetViews>
  <sheetFormatPr defaultRowHeight="13.8" x14ac:dyDescent="0.25"/>
  <cols>
    <col min="4" max="4" width="16.21875" bestFit="1" customWidth="1"/>
    <col min="5" max="5" width="15" bestFit="1" customWidth="1"/>
    <col min="6" max="6" width="17.88671875" bestFit="1" customWidth="1"/>
    <col min="7" max="7" width="16.6640625" bestFit="1" customWidth="1"/>
    <col min="9" max="9" width="9.44140625" customWidth="1"/>
  </cols>
  <sheetData>
    <row r="1" spans="1:10" x14ac:dyDescent="0.25">
      <c r="A1" t="s">
        <v>30</v>
      </c>
      <c r="D1" t="s">
        <v>27</v>
      </c>
      <c r="E1" t="s">
        <v>26</v>
      </c>
      <c r="F1" t="s">
        <v>28</v>
      </c>
      <c r="G1" t="s">
        <v>29</v>
      </c>
      <c r="I1" t="s">
        <v>34</v>
      </c>
      <c r="J1" t="s">
        <v>35</v>
      </c>
    </row>
    <row r="2" spans="1:10" x14ac:dyDescent="0.25">
      <c r="A2" t="s">
        <v>22</v>
      </c>
      <c r="D2">
        <v>230</v>
      </c>
      <c r="E2">
        <v>77983</v>
      </c>
      <c r="F2">
        <v>533</v>
      </c>
      <c r="G2">
        <v>103796</v>
      </c>
      <c r="I2">
        <f>(D2/E2)*100</f>
        <v>0.29493607581139475</v>
      </c>
      <c r="J2">
        <f>(F2/G2)*100</f>
        <v>0.51350726424910409</v>
      </c>
    </row>
    <row r="3" spans="1:10" x14ac:dyDescent="0.25">
      <c r="A3" t="s">
        <v>22</v>
      </c>
      <c r="D3">
        <v>292</v>
      </c>
      <c r="E3">
        <v>161769</v>
      </c>
      <c r="F3">
        <v>481</v>
      </c>
      <c r="G3">
        <v>194186</v>
      </c>
      <c r="I3">
        <f t="shared" ref="I3:I66" si="0">(D3/E3)*100</f>
        <v>0.18050429934041751</v>
      </c>
      <c r="J3">
        <f t="shared" ref="J3:J66" si="1">(F3/G3)*100</f>
        <v>0.24770065813189418</v>
      </c>
    </row>
    <row r="4" spans="1:10" x14ac:dyDescent="0.25">
      <c r="A4" t="s">
        <v>38</v>
      </c>
      <c r="D4">
        <v>212</v>
      </c>
      <c r="E4">
        <v>127055</v>
      </c>
      <c r="F4">
        <v>315</v>
      </c>
      <c r="G4">
        <v>130828</v>
      </c>
      <c r="I4">
        <f t="shared" si="0"/>
        <v>0.16685687300775254</v>
      </c>
      <c r="J4">
        <f t="shared" si="1"/>
        <v>0.24077414620723392</v>
      </c>
    </row>
    <row r="5" spans="1:10" x14ac:dyDescent="0.25">
      <c r="A5" t="s">
        <v>31</v>
      </c>
      <c r="D5">
        <v>156</v>
      </c>
      <c r="E5">
        <v>90890</v>
      </c>
      <c r="F5">
        <v>338</v>
      </c>
      <c r="G5">
        <v>98444</v>
      </c>
      <c r="I5">
        <f t="shared" si="0"/>
        <v>0.17163604356914952</v>
      </c>
      <c r="J5">
        <f t="shared" si="1"/>
        <v>0.34334240786640119</v>
      </c>
    </row>
    <row r="6" spans="1:10" x14ac:dyDescent="0.25">
      <c r="A6" t="s">
        <v>24</v>
      </c>
      <c r="D6">
        <v>156</v>
      </c>
      <c r="E6">
        <v>82609</v>
      </c>
      <c r="F6">
        <v>211</v>
      </c>
      <c r="G6">
        <v>87854</v>
      </c>
      <c r="I6">
        <f t="shared" si="0"/>
        <v>0.1888414095316491</v>
      </c>
      <c r="J6">
        <f t="shared" si="1"/>
        <v>0.24017119311585131</v>
      </c>
    </row>
    <row r="7" spans="1:10" x14ac:dyDescent="0.25">
      <c r="A7" t="s">
        <v>22</v>
      </c>
      <c r="D7">
        <v>266</v>
      </c>
      <c r="E7">
        <v>112259</v>
      </c>
      <c r="F7">
        <v>441</v>
      </c>
      <c r="G7">
        <v>133621</v>
      </c>
      <c r="I7">
        <f t="shared" si="0"/>
        <v>0.23695204838810249</v>
      </c>
      <c r="J7">
        <f t="shared" si="1"/>
        <v>0.33003794313768042</v>
      </c>
    </row>
    <row r="8" spans="1:10" x14ac:dyDescent="0.25">
      <c r="A8" t="s">
        <v>23</v>
      </c>
      <c r="D8">
        <v>870</v>
      </c>
      <c r="E8">
        <v>469046</v>
      </c>
      <c r="F8">
        <v>3057</v>
      </c>
      <c r="G8">
        <v>617417</v>
      </c>
      <c r="I8">
        <f t="shared" si="0"/>
        <v>0.18548287374799061</v>
      </c>
      <c r="J8">
        <f t="shared" si="1"/>
        <v>0.49512728026601144</v>
      </c>
    </row>
    <row r="9" spans="1:10" x14ac:dyDescent="0.25">
      <c r="A9" t="s">
        <v>24</v>
      </c>
      <c r="D9">
        <v>291</v>
      </c>
      <c r="E9">
        <v>68412</v>
      </c>
      <c r="F9">
        <v>671</v>
      </c>
      <c r="G9">
        <v>73807</v>
      </c>
      <c r="I9">
        <f t="shared" si="0"/>
        <v>0.42536397123311698</v>
      </c>
      <c r="J9">
        <f t="shared" si="1"/>
        <v>0.90912786050103644</v>
      </c>
    </row>
    <row r="10" spans="1:10" x14ac:dyDescent="0.25">
      <c r="A10" t="s">
        <v>24</v>
      </c>
      <c r="D10">
        <v>196</v>
      </c>
      <c r="E10">
        <v>73828</v>
      </c>
      <c r="F10">
        <v>427</v>
      </c>
      <c r="G10">
        <v>73717</v>
      </c>
      <c r="I10">
        <f t="shared" si="0"/>
        <v>0.26548193097469797</v>
      </c>
      <c r="J10">
        <f t="shared" si="1"/>
        <v>0.57924223720444401</v>
      </c>
    </row>
    <row r="11" spans="1:10" x14ac:dyDescent="0.25">
      <c r="A11" t="s">
        <v>23</v>
      </c>
      <c r="D11">
        <v>288</v>
      </c>
      <c r="E11">
        <v>138840</v>
      </c>
      <c r="F11">
        <v>398</v>
      </c>
      <c r="G11">
        <v>146410</v>
      </c>
      <c r="I11">
        <f t="shared" si="0"/>
        <v>0.20743301642178047</v>
      </c>
      <c r="J11">
        <f t="shared" si="1"/>
        <v>0.27183935523529812</v>
      </c>
    </row>
    <row r="12" spans="1:10" x14ac:dyDescent="0.25">
      <c r="A12" t="s">
        <v>31</v>
      </c>
      <c r="D12">
        <v>420</v>
      </c>
      <c r="E12">
        <v>90513</v>
      </c>
      <c r="F12">
        <v>578</v>
      </c>
      <c r="G12">
        <v>99794</v>
      </c>
      <c r="I12">
        <f t="shared" si="0"/>
        <v>0.46402174273308811</v>
      </c>
      <c r="J12">
        <f t="shared" si="1"/>
        <v>0.57919313786399984</v>
      </c>
    </row>
    <row r="13" spans="1:10" x14ac:dyDescent="0.25">
      <c r="A13" t="s">
        <v>24</v>
      </c>
      <c r="D13">
        <v>99</v>
      </c>
      <c r="E13">
        <v>55491</v>
      </c>
      <c r="F13">
        <v>155</v>
      </c>
      <c r="G13">
        <v>62217</v>
      </c>
      <c r="I13">
        <f t="shared" si="0"/>
        <v>0.17840730929339893</v>
      </c>
      <c r="J13">
        <f t="shared" si="1"/>
        <v>0.24912805181863479</v>
      </c>
    </row>
    <row r="14" spans="1:10" x14ac:dyDescent="0.25">
      <c r="A14" t="s">
        <v>23</v>
      </c>
      <c r="D14">
        <v>839</v>
      </c>
      <c r="E14">
        <v>238497</v>
      </c>
      <c r="F14">
        <v>1849</v>
      </c>
      <c r="G14">
        <v>272382</v>
      </c>
      <c r="I14">
        <f t="shared" si="0"/>
        <v>0.35178639563600378</v>
      </c>
      <c r="J14">
        <f t="shared" si="1"/>
        <v>0.67882606045920801</v>
      </c>
    </row>
    <row r="15" spans="1:10" x14ac:dyDescent="0.25">
      <c r="A15" t="s">
        <v>22</v>
      </c>
      <c r="D15">
        <v>421</v>
      </c>
      <c r="E15">
        <v>136029</v>
      </c>
      <c r="F15">
        <v>788</v>
      </c>
      <c r="G15">
        <v>158154</v>
      </c>
      <c r="I15">
        <f t="shared" si="0"/>
        <v>0.30949282873504913</v>
      </c>
      <c r="J15">
        <f t="shared" si="1"/>
        <v>0.49824854255978346</v>
      </c>
    </row>
    <row r="16" spans="1:10" x14ac:dyDescent="0.25">
      <c r="A16" t="s">
        <v>24</v>
      </c>
      <c r="D16">
        <v>216</v>
      </c>
      <c r="E16">
        <v>124766</v>
      </c>
      <c r="F16">
        <v>393</v>
      </c>
      <c r="G16">
        <v>136593</v>
      </c>
      <c r="I16">
        <f t="shared" si="0"/>
        <v>0.17312408829328502</v>
      </c>
      <c r="J16">
        <f t="shared" si="1"/>
        <v>0.28771606158441498</v>
      </c>
    </row>
    <row r="17" spans="1:10" x14ac:dyDescent="0.25">
      <c r="A17" t="s">
        <v>24</v>
      </c>
      <c r="D17">
        <v>611</v>
      </c>
      <c r="E17">
        <v>190155</v>
      </c>
      <c r="F17">
        <v>1562</v>
      </c>
      <c r="G17">
        <v>258220</v>
      </c>
      <c r="I17">
        <f t="shared" si="0"/>
        <v>0.32131682048854882</v>
      </c>
      <c r="J17">
        <f t="shared" si="1"/>
        <v>0.60491054139880718</v>
      </c>
    </row>
    <row r="18" spans="1:10" x14ac:dyDescent="0.25">
      <c r="A18" t="s">
        <v>22</v>
      </c>
      <c r="D18">
        <v>260</v>
      </c>
      <c r="E18">
        <v>154644</v>
      </c>
      <c r="F18">
        <v>675</v>
      </c>
      <c r="G18">
        <v>182180</v>
      </c>
      <c r="I18">
        <f t="shared" si="0"/>
        <v>0.16812808773699592</v>
      </c>
      <c r="J18">
        <f t="shared" si="1"/>
        <v>0.37051267976726315</v>
      </c>
    </row>
    <row r="19" spans="1:10" x14ac:dyDescent="0.25">
      <c r="A19" t="s">
        <v>32</v>
      </c>
      <c r="D19">
        <v>469</v>
      </c>
      <c r="E19">
        <v>264262</v>
      </c>
      <c r="F19">
        <v>830</v>
      </c>
      <c r="G19">
        <v>281189</v>
      </c>
      <c r="I19">
        <f t="shared" si="0"/>
        <v>0.17747538427772439</v>
      </c>
      <c r="J19">
        <f t="shared" si="1"/>
        <v>0.29517513131737017</v>
      </c>
    </row>
    <row r="20" spans="1:10" x14ac:dyDescent="0.25">
      <c r="A20" t="s">
        <v>23</v>
      </c>
      <c r="D20">
        <v>244</v>
      </c>
      <c r="E20">
        <v>93390</v>
      </c>
      <c r="F20">
        <v>338</v>
      </c>
      <c r="G20">
        <v>100771</v>
      </c>
      <c r="I20">
        <f t="shared" si="0"/>
        <v>0.26126994324874181</v>
      </c>
      <c r="J20">
        <f t="shared" si="1"/>
        <v>0.33541395838088339</v>
      </c>
    </row>
    <row r="21" spans="1:10" x14ac:dyDescent="0.25">
      <c r="A21" t="s">
        <v>23</v>
      </c>
      <c r="D21">
        <v>219</v>
      </c>
      <c r="E21">
        <v>105710</v>
      </c>
      <c r="F21">
        <v>556</v>
      </c>
      <c r="G21">
        <v>109540</v>
      </c>
      <c r="I21">
        <f t="shared" si="0"/>
        <v>0.20717056096868791</v>
      </c>
      <c r="J21">
        <f t="shared" si="1"/>
        <v>0.50757714077049476</v>
      </c>
    </row>
    <row r="22" spans="1:10" x14ac:dyDescent="0.25">
      <c r="A22" t="s">
        <v>25</v>
      </c>
      <c r="D22">
        <v>678</v>
      </c>
      <c r="E22">
        <v>324931</v>
      </c>
      <c r="F22">
        <v>1036</v>
      </c>
      <c r="G22">
        <v>341030</v>
      </c>
      <c r="I22">
        <f t="shared" si="0"/>
        <v>0.20865968467151486</v>
      </c>
      <c r="J22">
        <f t="shared" si="1"/>
        <v>0.30378559071049466</v>
      </c>
    </row>
    <row r="23" spans="1:10" x14ac:dyDescent="0.25">
      <c r="A23" t="s">
        <v>22</v>
      </c>
      <c r="D23">
        <v>135</v>
      </c>
      <c r="E23">
        <v>95456</v>
      </c>
      <c r="F23">
        <v>236</v>
      </c>
      <c r="G23">
        <v>114671</v>
      </c>
      <c r="I23">
        <f t="shared" si="0"/>
        <v>0.14142641635936976</v>
      </c>
      <c r="J23">
        <f t="shared" si="1"/>
        <v>0.20580617592939801</v>
      </c>
    </row>
    <row r="24" spans="1:10" x14ac:dyDescent="0.25">
      <c r="A24" t="s">
        <v>24</v>
      </c>
      <c r="D24">
        <v>254</v>
      </c>
      <c r="E24">
        <v>140076</v>
      </c>
      <c r="F24">
        <v>395</v>
      </c>
      <c r="G24">
        <v>149747</v>
      </c>
      <c r="I24">
        <f t="shared" si="0"/>
        <v>0.18133013506953366</v>
      </c>
      <c r="J24">
        <f t="shared" si="1"/>
        <v>0.26377823929694749</v>
      </c>
    </row>
    <row r="25" spans="1:10" x14ac:dyDescent="0.25">
      <c r="A25" t="s">
        <v>24</v>
      </c>
      <c r="D25">
        <v>600</v>
      </c>
      <c r="E25">
        <v>204317</v>
      </c>
      <c r="F25">
        <v>1022</v>
      </c>
      <c r="G25">
        <v>193017</v>
      </c>
      <c r="I25">
        <f t="shared" si="0"/>
        <v>0.29366132039918363</v>
      </c>
      <c r="J25">
        <f t="shared" si="1"/>
        <v>0.52948704000165792</v>
      </c>
    </row>
    <row r="26" spans="1:10" x14ac:dyDescent="0.25">
      <c r="A26" t="s">
        <v>24</v>
      </c>
      <c r="D26">
        <v>479</v>
      </c>
      <c r="E26">
        <v>177874</v>
      </c>
      <c r="F26">
        <v>1007</v>
      </c>
      <c r="G26">
        <v>176580</v>
      </c>
      <c r="I26">
        <f t="shared" si="0"/>
        <v>0.26929174584256271</v>
      </c>
      <c r="J26">
        <f t="shared" si="1"/>
        <v>0.57027975988220636</v>
      </c>
    </row>
    <row r="27" spans="1:10" x14ac:dyDescent="0.25">
      <c r="A27" t="s">
        <v>33</v>
      </c>
      <c r="D27">
        <v>3</v>
      </c>
      <c r="E27">
        <v>4396</v>
      </c>
      <c r="F27">
        <v>9</v>
      </c>
      <c r="G27">
        <v>3711</v>
      </c>
      <c r="I27">
        <f t="shared" si="0"/>
        <v>6.8243858052775261E-2</v>
      </c>
      <c r="J27">
        <f t="shared" si="1"/>
        <v>0.24252223120452709</v>
      </c>
    </row>
    <row r="28" spans="1:10" x14ac:dyDescent="0.25">
      <c r="A28" t="s">
        <v>24</v>
      </c>
      <c r="D28">
        <v>1187</v>
      </c>
      <c r="E28">
        <v>309726</v>
      </c>
      <c r="F28">
        <v>2370</v>
      </c>
      <c r="G28">
        <v>288804</v>
      </c>
      <c r="I28">
        <f t="shared" si="0"/>
        <v>0.38324196225050527</v>
      </c>
      <c r="J28">
        <f t="shared" si="1"/>
        <v>0.82062575310591268</v>
      </c>
    </row>
    <row r="29" spans="1:10" x14ac:dyDescent="0.25">
      <c r="A29" t="s">
        <v>23</v>
      </c>
      <c r="D29">
        <v>557</v>
      </c>
      <c r="E29">
        <v>147359</v>
      </c>
      <c r="F29">
        <v>1183</v>
      </c>
      <c r="G29">
        <v>172904</v>
      </c>
      <c r="I29">
        <f t="shared" si="0"/>
        <v>0.37798844997590914</v>
      </c>
      <c r="J29">
        <f t="shared" si="1"/>
        <v>0.68419469763568219</v>
      </c>
    </row>
    <row r="30" spans="1:10" x14ac:dyDescent="0.25">
      <c r="A30" t="s">
        <v>22</v>
      </c>
      <c r="D30">
        <v>317</v>
      </c>
      <c r="E30">
        <v>167602</v>
      </c>
      <c r="F30">
        <v>688</v>
      </c>
      <c r="G30">
        <v>207012</v>
      </c>
      <c r="I30">
        <f t="shared" si="0"/>
        <v>0.18913855443252467</v>
      </c>
      <c r="J30">
        <f t="shared" si="1"/>
        <v>0.33234788321449965</v>
      </c>
    </row>
    <row r="31" spans="1:10" x14ac:dyDescent="0.25">
      <c r="A31" t="s">
        <v>25</v>
      </c>
      <c r="D31">
        <v>510</v>
      </c>
      <c r="E31">
        <v>282272</v>
      </c>
      <c r="F31">
        <v>962</v>
      </c>
      <c r="G31">
        <v>257829</v>
      </c>
      <c r="I31">
        <f t="shared" si="0"/>
        <v>0.18067679401428408</v>
      </c>
      <c r="J31">
        <f t="shared" si="1"/>
        <v>0.37311551454646297</v>
      </c>
    </row>
    <row r="32" spans="1:10" x14ac:dyDescent="0.25">
      <c r="A32" t="s">
        <v>24</v>
      </c>
      <c r="D32">
        <v>80</v>
      </c>
      <c r="E32">
        <v>54043</v>
      </c>
      <c r="F32">
        <v>91</v>
      </c>
      <c r="G32">
        <v>57809</v>
      </c>
      <c r="I32">
        <f t="shared" si="0"/>
        <v>0.148030272190663</v>
      </c>
      <c r="J32">
        <f t="shared" si="1"/>
        <v>0.1574149353906831</v>
      </c>
    </row>
    <row r="33" spans="1:10" x14ac:dyDescent="0.25">
      <c r="A33" t="s">
        <v>24</v>
      </c>
      <c r="D33">
        <v>277</v>
      </c>
      <c r="E33">
        <v>118675</v>
      </c>
      <c r="F33">
        <v>892</v>
      </c>
      <c r="G33">
        <v>142675</v>
      </c>
      <c r="I33">
        <f t="shared" si="0"/>
        <v>0.23341057510006319</v>
      </c>
      <c r="J33">
        <f t="shared" si="1"/>
        <v>0.62519712633607849</v>
      </c>
    </row>
    <row r="34" spans="1:10" x14ac:dyDescent="0.25">
      <c r="A34" t="s">
        <v>25</v>
      </c>
      <c r="D34">
        <v>1345</v>
      </c>
      <c r="E34">
        <v>426044</v>
      </c>
      <c r="F34">
        <v>2877</v>
      </c>
      <c r="G34">
        <v>416235</v>
      </c>
      <c r="I34">
        <f t="shared" si="0"/>
        <v>0.31569509252565464</v>
      </c>
      <c r="J34">
        <f t="shared" si="1"/>
        <v>0.69119607913798697</v>
      </c>
    </row>
    <row r="35" spans="1:10" x14ac:dyDescent="0.25">
      <c r="A35" t="s">
        <v>25</v>
      </c>
      <c r="D35">
        <v>651</v>
      </c>
      <c r="E35">
        <v>442047</v>
      </c>
      <c r="F35">
        <v>1138</v>
      </c>
      <c r="G35">
        <v>423734</v>
      </c>
      <c r="I35">
        <f t="shared" si="0"/>
        <v>0.14726940800412625</v>
      </c>
      <c r="J35">
        <f t="shared" si="1"/>
        <v>0.26856471276791571</v>
      </c>
    </row>
    <row r="36" spans="1:10" x14ac:dyDescent="0.25">
      <c r="A36" t="s">
        <v>23</v>
      </c>
      <c r="D36">
        <v>355</v>
      </c>
      <c r="E36">
        <v>160060</v>
      </c>
      <c r="F36">
        <v>968</v>
      </c>
      <c r="G36">
        <v>165643</v>
      </c>
      <c r="I36">
        <f t="shared" si="0"/>
        <v>0.22179182806447581</v>
      </c>
      <c r="J36">
        <f t="shared" si="1"/>
        <v>0.58438931919851722</v>
      </c>
    </row>
    <row r="37" spans="1:10" x14ac:dyDescent="0.25">
      <c r="A37" t="s">
        <v>25</v>
      </c>
      <c r="D37">
        <v>595</v>
      </c>
      <c r="E37">
        <v>261782</v>
      </c>
      <c r="F37">
        <v>929</v>
      </c>
      <c r="G37">
        <v>243402</v>
      </c>
      <c r="I37">
        <f t="shared" si="0"/>
        <v>0.2272883544323139</v>
      </c>
      <c r="J37">
        <f t="shared" si="1"/>
        <v>0.38167311690125799</v>
      </c>
    </row>
    <row r="38" spans="1:10" x14ac:dyDescent="0.25">
      <c r="A38" t="s">
        <v>23</v>
      </c>
      <c r="D38">
        <v>455</v>
      </c>
      <c r="E38">
        <v>163646</v>
      </c>
      <c r="F38">
        <v>1392</v>
      </c>
      <c r="G38">
        <v>166711</v>
      </c>
      <c r="I38">
        <f t="shared" si="0"/>
        <v>0.27803918213705192</v>
      </c>
      <c r="J38">
        <f t="shared" si="1"/>
        <v>0.83497789587969606</v>
      </c>
    </row>
    <row r="39" spans="1:10" x14ac:dyDescent="0.25">
      <c r="A39" t="s">
        <v>24</v>
      </c>
      <c r="D39">
        <v>467</v>
      </c>
      <c r="E39">
        <v>275832</v>
      </c>
      <c r="F39">
        <v>684</v>
      </c>
      <c r="G39">
        <v>285365</v>
      </c>
      <c r="I39">
        <f t="shared" si="0"/>
        <v>0.16930595434902404</v>
      </c>
      <c r="J39">
        <f t="shared" si="1"/>
        <v>0.23969302472272355</v>
      </c>
    </row>
    <row r="40" spans="1:10" x14ac:dyDescent="0.25">
      <c r="A40" t="s">
        <v>22</v>
      </c>
      <c r="D40">
        <v>461</v>
      </c>
      <c r="E40">
        <v>140954</v>
      </c>
      <c r="F40">
        <v>898</v>
      </c>
      <c r="G40">
        <v>165800</v>
      </c>
      <c r="I40">
        <f t="shared" si="0"/>
        <v>0.32705705407437885</v>
      </c>
      <c r="J40">
        <f t="shared" si="1"/>
        <v>0.54161640530759947</v>
      </c>
    </row>
    <row r="41" spans="1:10" x14ac:dyDescent="0.25">
      <c r="A41" t="s">
        <v>24</v>
      </c>
      <c r="D41">
        <v>425</v>
      </c>
      <c r="E41">
        <v>194309</v>
      </c>
      <c r="F41">
        <v>737</v>
      </c>
      <c r="G41">
        <v>180247</v>
      </c>
      <c r="I41">
        <f t="shared" si="0"/>
        <v>0.21872378531102524</v>
      </c>
      <c r="J41">
        <f t="shared" si="1"/>
        <v>0.40888336560386584</v>
      </c>
    </row>
    <row r="42" spans="1:10" x14ac:dyDescent="0.25">
      <c r="A42" t="s">
        <v>25</v>
      </c>
      <c r="D42">
        <v>705</v>
      </c>
      <c r="E42">
        <v>302716</v>
      </c>
      <c r="F42">
        <v>1233</v>
      </c>
      <c r="G42">
        <v>301914</v>
      </c>
      <c r="I42">
        <f t="shared" si="0"/>
        <v>0.23289155512097146</v>
      </c>
      <c r="J42">
        <f t="shared" si="1"/>
        <v>0.40839444345078402</v>
      </c>
    </row>
    <row r="43" spans="1:10" x14ac:dyDescent="0.25">
      <c r="A43" t="s">
        <v>22</v>
      </c>
      <c r="D43">
        <v>302</v>
      </c>
      <c r="E43">
        <v>135599</v>
      </c>
      <c r="F43">
        <v>578</v>
      </c>
      <c r="G43">
        <v>164606</v>
      </c>
      <c r="I43">
        <f t="shared" si="0"/>
        <v>0.22271550675152471</v>
      </c>
      <c r="J43">
        <f t="shared" si="1"/>
        <v>0.35114151367507868</v>
      </c>
    </row>
    <row r="44" spans="1:10" x14ac:dyDescent="0.25">
      <c r="A44" t="s">
        <v>25</v>
      </c>
      <c r="D44">
        <v>1244</v>
      </c>
      <c r="E44">
        <v>754208</v>
      </c>
      <c r="F44">
        <v>1974</v>
      </c>
      <c r="G44">
        <v>787155</v>
      </c>
      <c r="I44">
        <f t="shared" si="0"/>
        <v>0.16494123636980779</v>
      </c>
      <c r="J44">
        <f t="shared" si="1"/>
        <v>0.25077653067057948</v>
      </c>
    </row>
    <row r="45" spans="1:10" x14ac:dyDescent="0.25">
      <c r="A45" t="s">
        <v>23</v>
      </c>
      <c r="D45">
        <v>191</v>
      </c>
      <c r="E45">
        <v>103913</v>
      </c>
      <c r="F45">
        <v>432</v>
      </c>
      <c r="G45">
        <v>112773</v>
      </c>
      <c r="I45">
        <f t="shared" si="0"/>
        <v>0.18380760828770221</v>
      </c>
      <c r="J45">
        <f t="shared" si="1"/>
        <v>0.38307041579101381</v>
      </c>
    </row>
    <row r="46" spans="1:10" x14ac:dyDescent="0.25">
      <c r="A46" t="s">
        <v>25</v>
      </c>
      <c r="D46">
        <v>647</v>
      </c>
      <c r="E46">
        <v>332820</v>
      </c>
      <c r="F46">
        <v>814</v>
      </c>
      <c r="G46">
        <v>346194</v>
      </c>
      <c r="I46">
        <f t="shared" si="0"/>
        <v>0.19439937503755786</v>
      </c>
      <c r="J46">
        <f t="shared" si="1"/>
        <v>0.23512828067499725</v>
      </c>
    </row>
    <row r="47" spans="1:10" x14ac:dyDescent="0.25">
      <c r="A47" t="s">
        <v>22</v>
      </c>
      <c r="D47">
        <v>199</v>
      </c>
      <c r="E47">
        <v>116730</v>
      </c>
      <c r="F47">
        <v>561</v>
      </c>
      <c r="G47">
        <v>155204</v>
      </c>
      <c r="I47">
        <f t="shared" si="0"/>
        <v>0.17047888289214427</v>
      </c>
      <c r="J47">
        <f t="shared" si="1"/>
        <v>0.36145975619185072</v>
      </c>
    </row>
    <row r="48" spans="1:10" x14ac:dyDescent="0.25">
      <c r="A48" t="s">
        <v>22</v>
      </c>
      <c r="D48">
        <v>262</v>
      </c>
      <c r="E48">
        <v>82260</v>
      </c>
      <c r="F48">
        <v>810</v>
      </c>
      <c r="G48">
        <v>120407</v>
      </c>
      <c r="I48">
        <f t="shared" si="0"/>
        <v>0.31850230974957455</v>
      </c>
      <c r="J48">
        <f t="shared" si="1"/>
        <v>0.67271836355029202</v>
      </c>
    </row>
    <row r="49" spans="1:10" x14ac:dyDescent="0.25">
      <c r="A49" t="s">
        <v>24</v>
      </c>
      <c r="D49">
        <v>183</v>
      </c>
      <c r="E49">
        <v>64769</v>
      </c>
      <c r="F49">
        <v>303</v>
      </c>
      <c r="G49">
        <v>69063</v>
      </c>
      <c r="I49">
        <f t="shared" si="0"/>
        <v>0.28254257437971869</v>
      </c>
      <c r="J49">
        <f t="shared" si="1"/>
        <v>0.43872985534946352</v>
      </c>
    </row>
    <row r="50" spans="1:10" x14ac:dyDescent="0.25">
      <c r="A50" t="s">
        <v>22</v>
      </c>
      <c r="D50">
        <v>174</v>
      </c>
      <c r="E50">
        <v>61189</v>
      </c>
      <c r="F50">
        <v>319</v>
      </c>
      <c r="G50">
        <v>85479</v>
      </c>
      <c r="I50">
        <f t="shared" si="0"/>
        <v>0.28436483681707497</v>
      </c>
      <c r="J50">
        <f t="shared" si="1"/>
        <v>0.37319107617075542</v>
      </c>
    </row>
    <row r="51" spans="1:10" x14ac:dyDescent="0.25">
      <c r="A51" t="s">
        <v>25</v>
      </c>
      <c r="D51">
        <v>1256</v>
      </c>
      <c r="E51">
        <v>720391</v>
      </c>
      <c r="F51">
        <v>2280</v>
      </c>
      <c r="G51">
        <v>737600</v>
      </c>
      <c r="I51">
        <f t="shared" si="0"/>
        <v>0.17434976283712594</v>
      </c>
      <c r="J51">
        <f t="shared" si="1"/>
        <v>0.30911062906724512</v>
      </c>
    </row>
    <row r="52" spans="1:10" x14ac:dyDescent="0.25">
      <c r="A52" t="s">
        <v>22</v>
      </c>
      <c r="D52">
        <v>216</v>
      </c>
      <c r="E52">
        <v>98261</v>
      </c>
      <c r="F52">
        <v>446</v>
      </c>
      <c r="G52">
        <v>128054</v>
      </c>
      <c r="I52">
        <f t="shared" si="0"/>
        <v>0.21982271704949063</v>
      </c>
      <c r="J52">
        <f t="shared" si="1"/>
        <v>0.34829056491792526</v>
      </c>
    </row>
    <row r="53" spans="1:10" x14ac:dyDescent="0.25">
      <c r="A53" t="s">
        <v>22</v>
      </c>
      <c r="D53">
        <v>384</v>
      </c>
      <c r="E53">
        <v>112364</v>
      </c>
      <c r="F53">
        <v>570</v>
      </c>
      <c r="G53">
        <v>124584</v>
      </c>
      <c r="I53">
        <f t="shared" si="0"/>
        <v>0.34174646683991317</v>
      </c>
      <c r="J53">
        <f t="shared" si="1"/>
        <v>0.45752263533037951</v>
      </c>
    </row>
    <row r="54" spans="1:10" x14ac:dyDescent="0.25">
      <c r="A54" t="s">
        <v>24</v>
      </c>
      <c r="D54">
        <v>117</v>
      </c>
      <c r="E54">
        <v>46775</v>
      </c>
      <c r="F54">
        <v>212</v>
      </c>
      <c r="G54">
        <v>49376</v>
      </c>
      <c r="I54">
        <f t="shared" si="0"/>
        <v>0.25013361838588988</v>
      </c>
      <c r="J54">
        <f t="shared" si="1"/>
        <v>0.42935839274141285</v>
      </c>
    </row>
    <row r="55" spans="1:10" x14ac:dyDescent="0.25">
      <c r="A55" t="s">
        <v>22</v>
      </c>
      <c r="D55">
        <v>307</v>
      </c>
      <c r="E55">
        <v>120303</v>
      </c>
      <c r="F55">
        <v>547</v>
      </c>
      <c r="G55">
        <v>140195</v>
      </c>
      <c r="I55">
        <f t="shared" si="0"/>
        <v>0.25518898115591465</v>
      </c>
      <c r="J55">
        <f t="shared" si="1"/>
        <v>0.39017083348193587</v>
      </c>
    </row>
    <row r="56" spans="1:10" x14ac:dyDescent="0.25">
      <c r="A56" t="s">
        <v>24</v>
      </c>
      <c r="D56">
        <v>178</v>
      </c>
      <c r="E56">
        <v>109125</v>
      </c>
      <c r="F56">
        <v>324</v>
      </c>
      <c r="G56">
        <v>96345</v>
      </c>
      <c r="I56">
        <f t="shared" si="0"/>
        <v>0.1631156930126002</v>
      </c>
      <c r="J56">
        <f t="shared" si="1"/>
        <v>0.33629145259224658</v>
      </c>
    </row>
    <row r="57" spans="1:10" x14ac:dyDescent="0.25">
      <c r="A57" t="s">
        <v>25</v>
      </c>
      <c r="D57">
        <v>1343</v>
      </c>
      <c r="E57">
        <v>552134</v>
      </c>
      <c r="F57">
        <v>2527</v>
      </c>
      <c r="G57">
        <v>623324</v>
      </c>
      <c r="I57">
        <f t="shared" si="0"/>
        <v>0.24323805453024083</v>
      </c>
      <c r="J57">
        <f t="shared" si="1"/>
        <v>0.40540713978605025</v>
      </c>
    </row>
    <row r="58" spans="1:10" x14ac:dyDescent="0.25">
      <c r="A58" t="s">
        <v>22</v>
      </c>
      <c r="D58">
        <v>266</v>
      </c>
      <c r="E58">
        <v>132039</v>
      </c>
      <c r="F58">
        <v>546</v>
      </c>
      <c r="G58">
        <v>160902</v>
      </c>
      <c r="I58">
        <f t="shared" si="0"/>
        <v>0.20145563053340301</v>
      </c>
      <c r="J58">
        <f t="shared" si="1"/>
        <v>0.33933698773166276</v>
      </c>
    </row>
    <row r="59" spans="1:10" x14ac:dyDescent="0.25">
      <c r="A59" t="s">
        <v>22</v>
      </c>
      <c r="D59">
        <v>269</v>
      </c>
      <c r="E59">
        <v>111903</v>
      </c>
      <c r="F59">
        <v>349</v>
      </c>
      <c r="G59">
        <v>128794</v>
      </c>
      <c r="I59">
        <f t="shared" si="0"/>
        <v>0.24038676353627694</v>
      </c>
      <c r="J59">
        <f t="shared" si="1"/>
        <v>0.27097535599484451</v>
      </c>
    </row>
    <row r="60" spans="1:10" x14ac:dyDescent="0.25">
      <c r="A60" t="s">
        <v>24</v>
      </c>
      <c r="D60">
        <v>248</v>
      </c>
      <c r="E60">
        <v>85067</v>
      </c>
      <c r="F60">
        <v>262</v>
      </c>
      <c r="G60">
        <v>85472</v>
      </c>
      <c r="I60">
        <f t="shared" si="0"/>
        <v>0.29153490777857455</v>
      </c>
      <c r="J60">
        <f t="shared" si="1"/>
        <v>0.30653313365780605</v>
      </c>
    </row>
    <row r="61" spans="1:10" x14ac:dyDescent="0.25">
      <c r="A61" t="s">
        <v>24</v>
      </c>
      <c r="D61">
        <v>1</v>
      </c>
      <c r="E61">
        <v>1426</v>
      </c>
      <c r="F61">
        <v>3</v>
      </c>
      <c r="G61">
        <v>1014</v>
      </c>
      <c r="I61">
        <f t="shared" si="0"/>
        <v>7.0126227208976155E-2</v>
      </c>
      <c r="J61">
        <f t="shared" si="1"/>
        <v>0.29585798816568049</v>
      </c>
    </row>
    <row r="62" spans="1:10" x14ac:dyDescent="0.25">
      <c r="A62" t="s">
        <v>22</v>
      </c>
      <c r="D62">
        <v>192</v>
      </c>
      <c r="E62">
        <v>75678</v>
      </c>
      <c r="F62">
        <v>388</v>
      </c>
      <c r="G62">
        <v>95427</v>
      </c>
      <c r="I62">
        <f t="shared" si="0"/>
        <v>0.25370649330056294</v>
      </c>
      <c r="J62">
        <f t="shared" si="1"/>
        <v>0.40659352174960961</v>
      </c>
    </row>
    <row r="63" spans="1:10" x14ac:dyDescent="0.25">
      <c r="A63" t="s">
        <v>22</v>
      </c>
      <c r="D63">
        <v>154</v>
      </c>
      <c r="E63">
        <v>69749</v>
      </c>
      <c r="F63">
        <v>232</v>
      </c>
      <c r="G63">
        <v>81846</v>
      </c>
      <c r="I63">
        <f t="shared" si="0"/>
        <v>0.22079169593829301</v>
      </c>
      <c r="J63">
        <f t="shared" si="1"/>
        <v>0.28345917943454785</v>
      </c>
    </row>
    <row r="64" spans="1:10" x14ac:dyDescent="0.25">
      <c r="A64" t="s">
        <v>25</v>
      </c>
      <c r="D64">
        <v>1621</v>
      </c>
      <c r="E64">
        <v>790860</v>
      </c>
      <c r="F64">
        <v>2442</v>
      </c>
      <c r="G64">
        <v>832527</v>
      </c>
      <c r="I64">
        <f t="shared" si="0"/>
        <v>0.20496674506233722</v>
      </c>
      <c r="J64">
        <f t="shared" si="1"/>
        <v>0.29332382012835617</v>
      </c>
    </row>
    <row r="65" spans="1:10" x14ac:dyDescent="0.25">
      <c r="A65" t="s">
        <v>24</v>
      </c>
      <c r="D65">
        <v>158</v>
      </c>
      <c r="E65">
        <v>123761</v>
      </c>
      <c r="F65">
        <v>518</v>
      </c>
      <c r="G65">
        <v>146626</v>
      </c>
      <c r="I65">
        <f t="shared" si="0"/>
        <v>0.1276654196394664</v>
      </c>
      <c r="J65">
        <f t="shared" si="1"/>
        <v>0.35327977302797592</v>
      </c>
    </row>
    <row r="66" spans="1:10" x14ac:dyDescent="0.25">
      <c r="A66" t="s">
        <v>22</v>
      </c>
      <c r="D66">
        <v>139</v>
      </c>
      <c r="E66">
        <v>71727</v>
      </c>
      <c r="F66">
        <v>255</v>
      </c>
      <c r="G66">
        <v>92895</v>
      </c>
      <c r="I66">
        <f t="shared" si="0"/>
        <v>0.19379034394300612</v>
      </c>
      <c r="J66">
        <f t="shared" si="1"/>
        <v>0.27450347166155337</v>
      </c>
    </row>
    <row r="67" spans="1:10" x14ac:dyDescent="0.25">
      <c r="A67" t="s">
        <v>23</v>
      </c>
      <c r="D67">
        <v>529</v>
      </c>
      <c r="E67">
        <v>214157</v>
      </c>
      <c r="F67">
        <v>1325</v>
      </c>
      <c r="G67">
        <v>231555</v>
      </c>
      <c r="I67">
        <f t="shared" ref="I67:I130" si="2">(D67/E67)*100</f>
        <v>0.24701504036758079</v>
      </c>
      <c r="J67">
        <f t="shared" ref="J67:J130" si="3">(F67/G67)*100</f>
        <v>0.57221826347951887</v>
      </c>
    </row>
    <row r="68" spans="1:10" x14ac:dyDescent="0.25">
      <c r="A68" t="s">
        <v>23</v>
      </c>
      <c r="D68">
        <v>227</v>
      </c>
      <c r="E68">
        <v>70929</v>
      </c>
      <c r="F68">
        <v>380</v>
      </c>
      <c r="G68">
        <v>82982</v>
      </c>
      <c r="I68">
        <f t="shared" si="2"/>
        <v>0.32003834820736232</v>
      </c>
      <c r="J68">
        <f t="shared" si="3"/>
        <v>0.45793063555951896</v>
      </c>
    </row>
    <row r="69" spans="1:10" x14ac:dyDescent="0.25">
      <c r="A69" t="s">
        <v>22</v>
      </c>
      <c r="D69">
        <v>237</v>
      </c>
      <c r="E69">
        <v>101791</v>
      </c>
      <c r="F69">
        <v>755</v>
      </c>
      <c r="G69">
        <v>163025</v>
      </c>
      <c r="I69">
        <f t="shared" si="2"/>
        <v>0.23283001444135534</v>
      </c>
      <c r="J69">
        <f t="shared" si="3"/>
        <v>0.46311915350406385</v>
      </c>
    </row>
    <row r="70" spans="1:10" x14ac:dyDescent="0.25">
      <c r="A70" t="s">
        <v>25</v>
      </c>
      <c r="D70">
        <v>1907</v>
      </c>
      <c r="E70">
        <v>623507</v>
      </c>
      <c r="F70">
        <v>3125</v>
      </c>
      <c r="G70">
        <v>643680</v>
      </c>
      <c r="I70">
        <f t="shared" si="2"/>
        <v>0.30585061595138463</v>
      </c>
      <c r="J70">
        <f t="shared" si="3"/>
        <v>0.48548968431518763</v>
      </c>
    </row>
    <row r="71" spans="1:10" x14ac:dyDescent="0.25">
      <c r="A71" t="s">
        <v>23</v>
      </c>
      <c r="D71">
        <v>662</v>
      </c>
      <c r="E71">
        <v>345700</v>
      </c>
      <c r="F71">
        <v>1352</v>
      </c>
      <c r="G71">
        <v>405699</v>
      </c>
      <c r="I71">
        <f t="shared" si="2"/>
        <v>0.19149551634365058</v>
      </c>
      <c r="J71">
        <f t="shared" si="3"/>
        <v>0.33325199224055274</v>
      </c>
    </row>
    <row r="72" spans="1:10" x14ac:dyDescent="0.25">
      <c r="A72" t="s">
        <v>24</v>
      </c>
      <c r="D72">
        <v>305</v>
      </c>
      <c r="E72">
        <v>139503</v>
      </c>
      <c r="F72">
        <v>770</v>
      </c>
      <c r="G72">
        <v>167317</v>
      </c>
      <c r="I72">
        <f t="shared" si="2"/>
        <v>0.21863329104033605</v>
      </c>
      <c r="J72">
        <f t="shared" si="3"/>
        <v>0.46020428288817034</v>
      </c>
    </row>
    <row r="73" spans="1:10" x14ac:dyDescent="0.25">
      <c r="A73" t="s">
        <v>25</v>
      </c>
      <c r="D73">
        <v>898</v>
      </c>
      <c r="E73">
        <v>358847</v>
      </c>
      <c r="F73">
        <v>1722</v>
      </c>
      <c r="G73">
        <v>368863</v>
      </c>
      <c r="I73">
        <f t="shared" si="2"/>
        <v>0.25024592653693634</v>
      </c>
      <c r="J73">
        <f t="shared" si="3"/>
        <v>0.46683999208378174</v>
      </c>
    </row>
    <row r="74" spans="1:10" x14ac:dyDescent="0.25">
      <c r="A74" t="s">
        <v>22</v>
      </c>
      <c r="D74">
        <v>177</v>
      </c>
      <c r="E74">
        <v>110434</v>
      </c>
      <c r="F74">
        <v>565</v>
      </c>
      <c r="G74">
        <v>172580</v>
      </c>
      <c r="I74">
        <f t="shared" si="2"/>
        <v>0.16027672637050183</v>
      </c>
      <c r="J74">
        <f t="shared" si="3"/>
        <v>0.32738440143701469</v>
      </c>
    </row>
    <row r="75" spans="1:10" x14ac:dyDescent="0.25">
      <c r="A75" t="s">
        <v>25</v>
      </c>
      <c r="D75">
        <v>872</v>
      </c>
      <c r="E75">
        <v>410078</v>
      </c>
      <c r="F75">
        <v>1559</v>
      </c>
      <c r="G75">
        <v>405770</v>
      </c>
      <c r="I75">
        <f t="shared" si="2"/>
        <v>0.21264247289540039</v>
      </c>
      <c r="J75">
        <f t="shared" si="3"/>
        <v>0.38420780244966363</v>
      </c>
    </row>
    <row r="76" spans="1:10" x14ac:dyDescent="0.25">
      <c r="A76" t="s">
        <v>23</v>
      </c>
      <c r="D76">
        <v>654</v>
      </c>
      <c r="E76">
        <v>214481</v>
      </c>
      <c r="F76">
        <v>1158</v>
      </c>
      <c r="G76">
        <v>263622</v>
      </c>
      <c r="I76">
        <f t="shared" si="2"/>
        <v>0.30492211431315597</v>
      </c>
      <c r="J76">
        <f t="shared" si="3"/>
        <v>0.43926531169629246</v>
      </c>
    </row>
    <row r="77" spans="1:10" x14ac:dyDescent="0.25">
      <c r="A77" t="s">
        <v>24</v>
      </c>
      <c r="D77">
        <v>175</v>
      </c>
      <c r="E77">
        <v>90992</v>
      </c>
      <c r="F77">
        <v>372</v>
      </c>
      <c r="G77">
        <v>107280</v>
      </c>
      <c r="I77">
        <f t="shared" si="2"/>
        <v>0.19232459996483209</v>
      </c>
      <c r="J77">
        <f t="shared" si="3"/>
        <v>0.3467561521252796</v>
      </c>
    </row>
    <row r="78" spans="1:10" x14ac:dyDescent="0.25">
      <c r="A78" t="s">
        <v>23</v>
      </c>
      <c r="D78">
        <v>569</v>
      </c>
      <c r="E78">
        <v>194804</v>
      </c>
      <c r="F78">
        <v>1301</v>
      </c>
      <c r="G78">
        <v>261844</v>
      </c>
      <c r="I78">
        <f t="shared" si="2"/>
        <v>0.29208845814254331</v>
      </c>
      <c r="J78">
        <f t="shared" si="3"/>
        <v>0.49686072623394079</v>
      </c>
    </row>
    <row r="79" spans="1:10" x14ac:dyDescent="0.25">
      <c r="A79" t="s">
        <v>24</v>
      </c>
      <c r="D79">
        <v>376</v>
      </c>
      <c r="E79">
        <v>132628</v>
      </c>
      <c r="F79">
        <v>744</v>
      </c>
      <c r="G79">
        <v>146992</v>
      </c>
      <c r="I79">
        <f t="shared" si="2"/>
        <v>0.28349971348433212</v>
      </c>
      <c r="J79">
        <f t="shared" si="3"/>
        <v>0.50614999455752696</v>
      </c>
    </row>
    <row r="80" spans="1:10" x14ac:dyDescent="0.25">
      <c r="A80" t="s">
        <v>22</v>
      </c>
      <c r="D80">
        <v>184</v>
      </c>
      <c r="E80">
        <v>78619</v>
      </c>
      <c r="F80">
        <v>228</v>
      </c>
      <c r="G80">
        <v>100114</v>
      </c>
      <c r="I80">
        <f t="shared" si="2"/>
        <v>0.23404011752884163</v>
      </c>
      <c r="J80">
        <f t="shared" si="3"/>
        <v>0.22774037597139263</v>
      </c>
    </row>
    <row r="81" spans="1:10" x14ac:dyDescent="0.25">
      <c r="A81" t="s">
        <v>24</v>
      </c>
      <c r="D81">
        <v>113</v>
      </c>
      <c r="E81">
        <v>64752</v>
      </c>
      <c r="F81">
        <v>140</v>
      </c>
      <c r="G81">
        <v>70650</v>
      </c>
      <c r="I81">
        <f t="shared" si="2"/>
        <v>0.17451198418581665</v>
      </c>
      <c r="J81">
        <f t="shared" si="3"/>
        <v>0.19815994338287329</v>
      </c>
    </row>
    <row r="82" spans="1:10" x14ac:dyDescent="0.25">
      <c r="A82" t="s">
        <v>24</v>
      </c>
      <c r="D82">
        <v>295</v>
      </c>
      <c r="E82">
        <v>117803</v>
      </c>
      <c r="F82">
        <v>572</v>
      </c>
      <c r="G82">
        <v>134213</v>
      </c>
      <c r="I82">
        <f t="shared" si="2"/>
        <v>0.25041807084709217</v>
      </c>
      <c r="J82">
        <f t="shared" si="3"/>
        <v>0.42618822319745481</v>
      </c>
    </row>
    <row r="83" spans="1:10" x14ac:dyDescent="0.25">
      <c r="A83" t="s">
        <v>23</v>
      </c>
      <c r="D83">
        <v>193</v>
      </c>
      <c r="E83">
        <v>125862</v>
      </c>
      <c r="F83">
        <v>387</v>
      </c>
      <c r="G83">
        <v>154449</v>
      </c>
      <c r="I83">
        <f t="shared" si="2"/>
        <v>0.15334254977673961</v>
      </c>
      <c r="J83">
        <f t="shared" si="3"/>
        <v>0.25056814870928268</v>
      </c>
    </row>
    <row r="84" spans="1:10" x14ac:dyDescent="0.25">
      <c r="A84" t="s">
        <v>22</v>
      </c>
      <c r="D84">
        <v>206</v>
      </c>
      <c r="E84">
        <v>111074</v>
      </c>
      <c r="F84">
        <v>504</v>
      </c>
      <c r="G84">
        <v>126187</v>
      </c>
      <c r="I84">
        <f t="shared" si="2"/>
        <v>0.18546194428939267</v>
      </c>
      <c r="J84">
        <f t="shared" si="3"/>
        <v>0.39940722895385422</v>
      </c>
    </row>
    <row r="85" spans="1:10" x14ac:dyDescent="0.25">
      <c r="A85" t="s">
        <v>25</v>
      </c>
      <c r="D85">
        <v>1093</v>
      </c>
      <c r="E85">
        <v>490978</v>
      </c>
      <c r="F85">
        <v>1965</v>
      </c>
      <c r="G85">
        <v>480928</v>
      </c>
      <c r="I85">
        <f t="shared" si="2"/>
        <v>0.22261689933153828</v>
      </c>
      <c r="J85">
        <f t="shared" si="3"/>
        <v>0.40858506886685736</v>
      </c>
    </row>
    <row r="86" spans="1:10" x14ac:dyDescent="0.25">
      <c r="A86" t="s">
        <v>24</v>
      </c>
      <c r="D86">
        <v>173</v>
      </c>
      <c r="E86">
        <v>82979</v>
      </c>
      <c r="F86">
        <v>283</v>
      </c>
      <c r="G86">
        <v>85775</v>
      </c>
      <c r="I86">
        <f t="shared" si="2"/>
        <v>0.20848648453223104</v>
      </c>
      <c r="J86">
        <f t="shared" si="3"/>
        <v>0.32993296415039347</v>
      </c>
    </row>
    <row r="87" spans="1:10" x14ac:dyDescent="0.25">
      <c r="A87" t="s">
        <v>24</v>
      </c>
      <c r="D87">
        <v>113</v>
      </c>
      <c r="E87">
        <v>91962</v>
      </c>
      <c r="F87">
        <v>227</v>
      </c>
      <c r="G87">
        <v>91068</v>
      </c>
      <c r="I87">
        <f t="shared" si="2"/>
        <v>0.12287684043409235</v>
      </c>
      <c r="J87">
        <f t="shared" si="3"/>
        <v>0.249264286028023</v>
      </c>
    </row>
    <row r="88" spans="1:10" x14ac:dyDescent="0.25">
      <c r="A88" t="s">
        <v>24</v>
      </c>
      <c r="D88">
        <v>262</v>
      </c>
      <c r="E88">
        <v>114101</v>
      </c>
      <c r="F88">
        <v>571</v>
      </c>
      <c r="G88">
        <v>104523</v>
      </c>
      <c r="I88">
        <f t="shared" si="2"/>
        <v>0.22962112514351321</v>
      </c>
      <c r="J88">
        <f t="shared" si="3"/>
        <v>0.54629124690259567</v>
      </c>
    </row>
    <row r="89" spans="1:10" x14ac:dyDescent="0.25">
      <c r="A89" t="s">
        <v>23</v>
      </c>
      <c r="D89">
        <v>280</v>
      </c>
      <c r="E89">
        <v>105804</v>
      </c>
      <c r="F89">
        <v>491</v>
      </c>
      <c r="G89">
        <v>112965</v>
      </c>
      <c r="I89">
        <f t="shared" si="2"/>
        <v>0.26464027825034969</v>
      </c>
      <c r="J89">
        <f t="shared" si="3"/>
        <v>0.43464789979197094</v>
      </c>
    </row>
    <row r="90" spans="1:10" x14ac:dyDescent="0.25">
      <c r="A90" t="s">
        <v>25</v>
      </c>
      <c r="D90">
        <v>1039</v>
      </c>
      <c r="E90">
        <v>345749</v>
      </c>
      <c r="F90">
        <v>1568</v>
      </c>
      <c r="G90">
        <v>330429</v>
      </c>
      <c r="I90">
        <f t="shared" si="2"/>
        <v>0.3005070152046716</v>
      </c>
      <c r="J90">
        <f t="shared" si="3"/>
        <v>0.47453462014532621</v>
      </c>
    </row>
    <row r="91" spans="1:10" x14ac:dyDescent="0.25">
      <c r="A91" t="s">
        <v>25</v>
      </c>
      <c r="D91">
        <v>1213</v>
      </c>
      <c r="E91">
        <v>363837</v>
      </c>
      <c r="F91">
        <v>2288</v>
      </c>
      <c r="G91">
        <v>387576</v>
      </c>
      <c r="I91">
        <f t="shared" si="2"/>
        <v>0.33339105148734183</v>
      </c>
      <c r="J91">
        <f t="shared" si="3"/>
        <v>0.59033583090800257</v>
      </c>
    </row>
    <row r="92" spans="1:10" x14ac:dyDescent="0.25">
      <c r="A92" t="s">
        <v>24</v>
      </c>
      <c r="D92">
        <v>482</v>
      </c>
      <c r="E92">
        <v>179122</v>
      </c>
      <c r="F92">
        <v>804</v>
      </c>
      <c r="G92">
        <v>172670</v>
      </c>
      <c r="I92">
        <f t="shared" si="2"/>
        <v>0.26909034066167192</v>
      </c>
      <c r="J92">
        <f t="shared" si="3"/>
        <v>0.46562807667805639</v>
      </c>
    </row>
    <row r="93" spans="1:10" x14ac:dyDescent="0.25">
      <c r="A93" t="s">
        <v>24</v>
      </c>
      <c r="D93">
        <v>599</v>
      </c>
      <c r="E93">
        <v>128704</v>
      </c>
      <c r="F93">
        <v>1481</v>
      </c>
      <c r="G93">
        <v>163683</v>
      </c>
      <c r="I93">
        <f t="shared" si="2"/>
        <v>0.46540900049726502</v>
      </c>
      <c r="J93">
        <f t="shared" si="3"/>
        <v>0.90479768821441453</v>
      </c>
    </row>
    <row r="94" spans="1:10" x14ac:dyDescent="0.25">
      <c r="A94" t="s">
        <v>25</v>
      </c>
      <c r="D94">
        <v>2000</v>
      </c>
      <c r="E94">
        <v>431134</v>
      </c>
      <c r="F94">
        <v>3745</v>
      </c>
      <c r="G94">
        <v>439048</v>
      </c>
      <c r="I94">
        <f t="shared" si="2"/>
        <v>0.46389289640807729</v>
      </c>
      <c r="J94">
        <f t="shared" si="3"/>
        <v>0.85298190630637205</v>
      </c>
    </row>
    <row r="95" spans="1:10" x14ac:dyDescent="0.25">
      <c r="A95" t="s">
        <v>23</v>
      </c>
      <c r="D95">
        <v>352</v>
      </c>
      <c r="E95">
        <v>106394</v>
      </c>
      <c r="F95">
        <v>492</v>
      </c>
      <c r="G95">
        <v>118317</v>
      </c>
      <c r="I95">
        <f t="shared" si="2"/>
        <v>0.33084572438295395</v>
      </c>
      <c r="J95">
        <f t="shared" si="3"/>
        <v>0.41583204442303306</v>
      </c>
    </row>
    <row r="96" spans="1:10" x14ac:dyDescent="0.25">
      <c r="A96" t="s">
        <v>25</v>
      </c>
      <c r="D96">
        <v>402</v>
      </c>
      <c r="E96">
        <v>336128</v>
      </c>
      <c r="F96">
        <v>891</v>
      </c>
      <c r="G96">
        <v>360184</v>
      </c>
      <c r="I96">
        <f t="shared" si="2"/>
        <v>0.11959729626808834</v>
      </c>
      <c r="J96">
        <f t="shared" si="3"/>
        <v>0.24737356462252624</v>
      </c>
    </row>
    <row r="97" spans="1:10" x14ac:dyDescent="0.25">
      <c r="A97" t="s">
        <v>24</v>
      </c>
      <c r="D97">
        <v>136</v>
      </c>
      <c r="E97">
        <v>90337</v>
      </c>
      <c r="F97">
        <v>369</v>
      </c>
      <c r="G97">
        <v>105036</v>
      </c>
      <c r="I97">
        <f t="shared" si="2"/>
        <v>0.15054739475519444</v>
      </c>
      <c r="J97">
        <f t="shared" si="3"/>
        <v>0.35130812292928137</v>
      </c>
    </row>
    <row r="98" spans="1:10" x14ac:dyDescent="0.25">
      <c r="A98" t="s">
        <v>24</v>
      </c>
      <c r="D98">
        <v>316</v>
      </c>
      <c r="E98">
        <v>127746</v>
      </c>
      <c r="F98">
        <v>445</v>
      </c>
      <c r="G98">
        <v>136624</v>
      </c>
      <c r="I98">
        <f t="shared" si="2"/>
        <v>0.24736586664161697</v>
      </c>
      <c r="J98">
        <f t="shared" si="3"/>
        <v>0.32571144162079868</v>
      </c>
    </row>
    <row r="99" spans="1:10" x14ac:dyDescent="0.25">
      <c r="A99" t="s">
        <v>24</v>
      </c>
      <c r="D99">
        <v>216</v>
      </c>
      <c r="E99">
        <v>80842</v>
      </c>
      <c r="F99">
        <v>362</v>
      </c>
      <c r="G99">
        <v>80960</v>
      </c>
      <c r="I99">
        <f t="shared" si="2"/>
        <v>0.2671878479008436</v>
      </c>
      <c r="J99">
        <f t="shared" si="3"/>
        <v>0.44713438735177868</v>
      </c>
    </row>
    <row r="100" spans="1:10" x14ac:dyDescent="0.25">
      <c r="A100" t="s">
        <v>24</v>
      </c>
      <c r="D100">
        <v>221</v>
      </c>
      <c r="E100">
        <v>94742</v>
      </c>
      <c r="F100">
        <v>418</v>
      </c>
      <c r="G100">
        <v>107545</v>
      </c>
      <c r="I100">
        <f t="shared" si="2"/>
        <v>0.23326507779020922</v>
      </c>
      <c r="J100">
        <f t="shared" si="3"/>
        <v>0.38867450834534384</v>
      </c>
    </row>
    <row r="101" spans="1:10" x14ac:dyDescent="0.25">
      <c r="A101" t="s">
        <v>24</v>
      </c>
      <c r="D101">
        <v>51</v>
      </c>
      <c r="E101">
        <v>68686</v>
      </c>
      <c r="F101">
        <v>105</v>
      </c>
      <c r="G101">
        <v>72864</v>
      </c>
      <c r="I101">
        <f t="shared" si="2"/>
        <v>7.4250939055993948E-2</v>
      </c>
      <c r="J101">
        <f t="shared" si="3"/>
        <v>0.14410408432147562</v>
      </c>
    </row>
    <row r="102" spans="1:10" x14ac:dyDescent="0.25">
      <c r="A102" t="s">
        <v>22</v>
      </c>
      <c r="D102">
        <v>262</v>
      </c>
      <c r="E102">
        <v>124384</v>
      </c>
      <c r="F102">
        <v>512</v>
      </c>
      <c r="G102">
        <v>150265</v>
      </c>
      <c r="I102">
        <f t="shared" si="2"/>
        <v>0.2106380241831747</v>
      </c>
      <c r="J102">
        <f t="shared" si="3"/>
        <v>0.3407313745715902</v>
      </c>
    </row>
    <row r="103" spans="1:10" x14ac:dyDescent="0.25">
      <c r="A103" t="s">
        <v>24</v>
      </c>
      <c r="D103">
        <v>101</v>
      </c>
      <c r="E103">
        <v>70932</v>
      </c>
      <c r="F103">
        <v>148</v>
      </c>
      <c r="G103">
        <v>74413</v>
      </c>
      <c r="I103">
        <f t="shared" si="2"/>
        <v>0.14238989454688999</v>
      </c>
      <c r="J103">
        <f t="shared" si="3"/>
        <v>0.19888997890153601</v>
      </c>
    </row>
    <row r="104" spans="1:10" x14ac:dyDescent="0.25">
      <c r="A104" t="s">
        <v>22</v>
      </c>
      <c r="D104">
        <v>146</v>
      </c>
      <c r="E104">
        <v>84215</v>
      </c>
      <c r="F104">
        <v>211</v>
      </c>
      <c r="G104">
        <v>102280</v>
      </c>
      <c r="I104">
        <f t="shared" si="2"/>
        <v>0.17336578994240931</v>
      </c>
      <c r="J104">
        <f t="shared" si="3"/>
        <v>0.20629644114196324</v>
      </c>
    </row>
    <row r="105" spans="1:10" x14ac:dyDescent="0.25">
      <c r="A105" t="s">
        <v>23</v>
      </c>
      <c r="D105">
        <v>332</v>
      </c>
      <c r="E105">
        <v>102472</v>
      </c>
      <c r="F105">
        <v>492</v>
      </c>
      <c r="G105">
        <v>112736</v>
      </c>
      <c r="I105">
        <f t="shared" si="2"/>
        <v>0.32399094386759308</v>
      </c>
      <c r="J105">
        <f t="shared" si="3"/>
        <v>0.43641782571671867</v>
      </c>
    </row>
    <row r="106" spans="1:10" x14ac:dyDescent="0.25">
      <c r="A106" t="s">
        <v>23</v>
      </c>
      <c r="D106">
        <v>338</v>
      </c>
      <c r="E106">
        <v>135342</v>
      </c>
      <c r="F106">
        <v>690</v>
      </c>
      <c r="G106">
        <v>140733</v>
      </c>
      <c r="I106">
        <f t="shared" si="2"/>
        <v>0.24973770152650321</v>
      </c>
      <c r="J106">
        <f t="shared" si="3"/>
        <v>0.49029012385154874</v>
      </c>
    </row>
    <row r="107" spans="1:10" x14ac:dyDescent="0.25">
      <c r="A107" t="s">
        <v>24</v>
      </c>
      <c r="D107">
        <v>26</v>
      </c>
      <c r="E107">
        <v>23196</v>
      </c>
      <c r="F107">
        <v>60</v>
      </c>
      <c r="G107">
        <v>19756</v>
      </c>
      <c r="I107">
        <f t="shared" si="2"/>
        <v>0.11208829108466976</v>
      </c>
      <c r="J107">
        <f t="shared" si="3"/>
        <v>0.30370520348248631</v>
      </c>
    </row>
    <row r="108" spans="1:10" x14ac:dyDescent="0.25">
      <c r="A108" t="s">
        <v>23</v>
      </c>
      <c r="D108">
        <v>554</v>
      </c>
      <c r="E108">
        <v>110012</v>
      </c>
      <c r="F108">
        <v>1064</v>
      </c>
      <c r="G108">
        <v>124733</v>
      </c>
      <c r="I108">
        <f t="shared" si="2"/>
        <v>0.5035814274806385</v>
      </c>
      <c r="J108">
        <f t="shared" si="3"/>
        <v>0.85302205510971429</v>
      </c>
    </row>
    <row r="109" spans="1:10" x14ac:dyDescent="0.25">
      <c r="A109" t="s">
        <v>23</v>
      </c>
      <c r="D109">
        <v>292</v>
      </c>
      <c r="E109">
        <v>150053</v>
      </c>
      <c r="F109">
        <v>763</v>
      </c>
      <c r="G109">
        <v>173177</v>
      </c>
      <c r="I109">
        <f t="shared" si="2"/>
        <v>0.19459790873891225</v>
      </c>
      <c r="J109">
        <f t="shared" si="3"/>
        <v>0.44058968569729234</v>
      </c>
    </row>
    <row r="110" spans="1:10" x14ac:dyDescent="0.25">
      <c r="A110" t="s">
        <v>23</v>
      </c>
      <c r="D110">
        <v>378</v>
      </c>
      <c r="E110">
        <v>148441</v>
      </c>
      <c r="F110">
        <v>531</v>
      </c>
      <c r="G110">
        <v>148600</v>
      </c>
      <c r="I110">
        <f t="shared" si="2"/>
        <v>0.2546466272795252</v>
      </c>
      <c r="J110">
        <f t="shared" si="3"/>
        <v>0.35733512786002691</v>
      </c>
    </row>
    <row r="111" spans="1:10" x14ac:dyDescent="0.25">
      <c r="A111" t="s">
        <v>23</v>
      </c>
      <c r="D111">
        <v>454</v>
      </c>
      <c r="E111">
        <v>269517</v>
      </c>
      <c r="F111">
        <v>1108</v>
      </c>
      <c r="G111">
        <v>309322</v>
      </c>
      <c r="I111">
        <f t="shared" si="2"/>
        <v>0.16844948556120765</v>
      </c>
      <c r="J111">
        <f t="shared" si="3"/>
        <v>0.35820277898112646</v>
      </c>
    </row>
    <row r="112" spans="1:10" x14ac:dyDescent="0.25">
      <c r="A112" t="s">
        <v>24</v>
      </c>
      <c r="D112">
        <v>522</v>
      </c>
      <c r="E112">
        <v>181483</v>
      </c>
      <c r="F112">
        <v>884</v>
      </c>
      <c r="G112">
        <v>171851</v>
      </c>
      <c r="I112">
        <f t="shared" si="2"/>
        <v>0.28763024635916312</v>
      </c>
      <c r="J112">
        <f t="shared" si="3"/>
        <v>0.51439910154727064</v>
      </c>
    </row>
    <row r="113" spans="1:10" x14ac:dyDescent="0.25">
      <c r="A113" t="s">
        <v>24</v>
      </c>
      <c r="D113">
        <v>254</v>
      </c>
      <c r="E113">
        <v>53960</v>
      </c>
      <c r="F113">
        <v>525</v>
      </c>
      <c r="G113">
        <v>65241</v>
      </c>
      <c r="I113">
        <f t="shared" si="2"/>
        <v>0.47071905114899926</v>
      </c>
      <c r="J113">
        <f t="shared" si="3"/>
        <v>0.80470869545224633</v>
      </c>
    </row>
    <row r="114" spans="1:10" x14ac:dyDescent="0.25">
      <c r="A114" t="s">
        <v>23</v>
      </c>
      <c r="D114">
        <v>166</v>
      </c>
      <c r="E114">
        <v>108104</v>
      </c>
      <c r="F114">
        <v>481</v>
      </c>
      <c r="G114">
        <v>106475</v>
      </c>
      <c r="I114">
        <f t="shared" si="2"/>
        <v>0.15355583512173462</v>
      </c>
      <c r="J114">
        <f t="shared" si="3"/>
        <v>0.45174923691007279</v>
      </c>
    </row>
    <row r="115" spans="1:10" x14ac:dyDescent="0.25">
      <c r="A115" t="s">
        <v>25</v>
      </c>
      <c r="D115">
        <v>586</v>
      </c>
      <c r="E115">
        <v>303940</v>
      </c>
      <c r="F115">
        <v>1341</v>
      </c>
      <c r="G115">
        <v>280026</v>
      </c>
      <c r="I115">
        <f t="shared" si="2"/>
        <v>0.19280121076528264</v>
      </c>
      <c r="J115">
        <f t="shared" si="3"/>
        <v>0.47888410361894967</v>
      </c>
    </row>
    <row r="116" spans="1:10" x14ac:dyDescent="0.25">
      <c r="A116" t="s">
        <v>24</v>
      </c>
      <c r="D116">
        <v>342</v>
      </c>
      <c r="E116">
        <v>141353</v>
      </c>
      <c r="F116">
        <v>989</v>
      </c>
      <c r="G116">
        <v>149601</v>
      </c>
      <c r="I116">
        <f t="shared" si="2"/>
        <v>0.24194746485748445</v>
      </c>
      <c r="J116">
        <f t="shared" si="3"/>
        <v>0.66109183762140633</v>
      </c>
    </row>
    <row r="117" spans="1:10" x14ac:dyDescent="0.25">
      <c r="A117" t="s">
        <v>23</v>
      </c>
      <c r="D117">
        <v>105</v>
      </c>
      <c r="E117">
        <v>77284</v>
      </c>
      <c r="F117">
        <v>205</v>
      </c>
      <c r="G117">
        <v>82274</v>
      </c>
      <c r="I117">
        <f t="shared" si="2"/>
        <v>0.13586253299518658</v>
      </c>
      <c r="J117">
        <f t="shared" si="3"/>
        <v>0.24916741619466659</v>
      </c>
    </row>
    <row r="118" spans="1:10" x14ac:dyDescent="0.25">
      <c r="A118" t="s">
        <v>24</v>
      </c>
      <c r="D118">
        <v>439</v>
      </c>
      <c r="E118">
        <v>104156</v>
      </c>
      <c r="F118">
        <v>853</v>
      </c>
      <c r="G118">
        <v>121190</v>
      </c>
      <c r="I118">
        <f t="shared" si="2"/>
        <v>0.42148315987557122</v>
      </c>
      <c r="J118">
        <f t="shared" si="3"/>
        <v>0.70385345325521909</v>
      </c>
    </row>
    <row r="119" spans="1:10" x14ac:dyDescent="0.25">
      <c r="A119" t="s">
        <v>24</v>
      </c>
      <c r="D119">
        <v>100</v>
      </c>
      <c r="E119">
        <v>91118</v>
      </c>
      <c r="F119">
        <v>271</v>
      </c>
      <c r="G119">
        <v>99066</v>
      </c>
      <c r="I119">
        <f t="shared" si="2"/>
        <v>0.10974779955661888</v>
      </c>
      <c r="J119">
        <f t="shared" si="3"/>
        <v>0.27355500373488384</v>
      </c>
    </row>
    <row r="120" spans="1:10" x14ac:dyDescent="0.25">
      <c r="A120" t="s">
        <v>22</v>
      </c>
      <c r="D120">
        <v>302</v>
      </c>
      <c r="E120">
        <v>107593</v>
      </c>
      <c r="F120">
        <v>793</v>
      </c>
      <c r="G120">
        <v>162810</v>
      </c>
      <c r="I120">
        <f t="shared" si="2"/>
        <v>0.28068740531447212</v>
      </c>
      <c r="J120">
        <f t="shared" si="3"/>
        <v>0.48707081874577729</v>
      </c>
    </row>
    <row r="121" spans="1:10" x14ac:dyDescent="0.25">
      <c r="A121" t="s">
        <v>23</v>
      </c>
      <c r="D121">
        <v>269</v>
      </c>
      <c r="E121">
        <v>94583</v>
      </c>
      <c r="F121">
        <v>373</v>
      </c>
      <c r="G121">
        <v>96648</v>
      </c>
      <c r="I121">
        <f t="shared" si="2"/>
        <v>0.2844062886565239</v>
      </c>
      <c r="J121">
        <f t="shared" si="3"/>
        <v>0.38593659465276053</v>
      </c>
    </row>
    <row r="122" spans="1:10" x14ac:dyDescent="0.25">
      <c r="A122" t="s">
        <v>25</v>
      </c>
      <c r="D122">
        <v>1668</v>
      </c>
      <c r="E122">
        <v>471250</v>
      </c>
      <c r="F122">
        <v>3094</v>
      </c>
      <c r="G122">
        <v>467247</v>
      </c>
      <c r="I122">
        <f t="shared" si="2"/>
        <v>0.35395225464190982</v>
      </c>
      <c r="J122">
        <f t="shared" si="3"/>
        <v>0.66217653617893746</v>
      </c>
    </row>
    <row r="123" spans="1:10" x14ac:dyDescent="0.25">
      <c r="A123" t="s">
        <v>23</v>
      </c>
      <c r="D123">
        <v>678</v>
      </c>
      <c r="E123">
        <v>148638</v>
      </c>
      <c r="F123">
        <v>1022</v>
      </c>
      <c r="G123">
        <v>156665</v>
      </c>
      <c r="I123">
        <f t="shared" si="2"/>
        <v>0.45614176724659905</v>
      </c>
      <c r="J123">
        <f t="shared" si="3"/>
        <v>0.65234736539750426</v>
      </c>
    </row>
    <row r="124" spans="1:10" x14ac:dyDescent="0.25">
      <c r="A124" t="s">
        <v>24</v>
      </c>
      <c r="D124">
        <v>209</v>
      </c>
      <c r="E124">
        <v>97231</v>
      </c>
      <c r="F124">
        <v>387</v>
      </c>
      <c r="G124">
        <v>104492</v>
      </c>
      <c r="I124">
        <f t="shared" si="2"/>
        <v>0.21495202147463255</v>
      </c>
      <c r="J124">
        <f t="shared" si="3"/>
        <v>0.37036328139953295</v>
      </c>
    </row>
    <row r="125" spans="1:10" x14ac:dyDescent="0.25">
      <c r="A125" t="s">
        <v>24</v>
      </c>
      <c r="D125">
        <v>370</v>
      </c>
      <c r="E125">
        <v>126541</v>
      </c>
      <c r="F125">
        <v>903</v>
      </c>
      <c r="G125">
        <v>135545</v>
      </c>
      <c r="I125">
        <f t="shared" si="2"/>
        <v>0.29239535012367535</v>
      </c>
      <c r="J125">
        <f t="shared" si="3"/>
        <v>0.66619941716773023</v>
      </c>
    </row>
    <row r="126" spans="1:10" x14ac:dyDescent="0.25">
      <c r="A126" t="s">
        <v>25</v>
      </c>
      <c r="D126">
        <v>1033</v>
      </c>
      <c r="E126">
        <v>410409</v>
      </c>
      <c r="F126">
        <v>1771</v>
      </c>
      <c r="G126">
        <v>398554</v>
      </c>
      <c r="I126">
        <f t="shared" si="2"/>
        <v>0.25170013328167756</v>
      </c>
      <c r="J126">
        <f t="shared" si="3"/>
        <v>0.44435634819873843</v>
      </c>
    </row>
    <row r="127" spans="1:10" x14ac:dyDescent="0.25">
      <c r="A127" t="s">
        <v>23</v>
      </c>
      <c r="D127">
        <v>281</v>
      </c>
      <c r="E127">
        <v>142810</v>
      </c>
      <c r="F127">
        <v>524</v>
      </c>
      <c r="G127">
        <v>155322</v>
      </c>
      <c r="I127">
        <f t="shared" si="2"/>
        <v>0.19676493242770116</v>
      </c>
      <c r="J127">
        <f t="shared" si="3"/>
        <v>0.33736367031070935</v>
      </c>
    </row>
    <row r="128" spans="1:10" x14ac:dyDescent="0.25">
      <c r="A128" t="s">
        <v>25</v>
      </c>
      <c r="D128">
        <v>614</v>
      </c>
      <c r="E128">
        <v>588827</v>
      </c>
      <c r="F128">
        <v>1272</v>
      </c>
      <c r="G128">
        <v>612233</v>
      </c>
      <c r="I128">
        <f t="shared" si="2"/>
        <v>0.10427510966718578</v>
      </c>
      <c r="J128">
        <f t="shared" si="3"/>
        <v>0.20776403754779632</v>
      </c>
    </row>
    <row r="129" spans="1:10" x14ac:dyDescent="0.25">
      <c r="A129" t="s">
        <v>22</v>
      </c>
      <c r="D129">
        <v>158</v>
      </c>
      <c r="E129">
        <v>93749</v>
      </c>
      <c r="F129">
        <v>282</v>
      </c>
      <c r="G129">
        <v>109062</v>
      </c>
      <c r="I129">
        <f t="shared" si="2"/>
        <v>0.16853513104139778</v>
      </c>
      <c r="J129">
        <f t="shared" si="3"/>
        <v>0.25856852065797437</v>
      </c>
    </row>
    <row r="130" spans="1:10" x14ac:dyDescent="0.25">
      <c r="A130" t="s">
        <v>24</v>
      </c>
      <c r="D130">
        <v>231</v>
      </c>
      <c r="E130">
        <v>107465</v>
      </c>
      <c r="F130">
        <v>501</v>
      </c>
      <c r="G130">
        <v>115919</v>
      </c>
      <c r="I130">
        <f t="shared" si="2"/>
        <v>0.21495370585772111</v>
      </c>
      <c r="J130">
        <f t="shared" si="3"/>
        <v>0.43219834539635438</v>
      </c>
    </row>
    <row r="131" spans="1:10" x14ac:dyDescent="0.25">
      <c r="A131" t="s">
        <v>23</v>
      </c>
      <c r="D131">
        <v>310</v>
      </c>
      <c r="E131">
        <v>112053</v>
      </c>
      <c r="F131">
        <v>432</v>
      </c>
      <c r="G131">
        <v>119080</v>
      </c>
      <c r="I131">
        <f t="shared" ref="I131:I153" si="4">(D131/E131)*100</f>
        <v>0.2766547972834284</v>
      </c>
      <c r="J131">
        <f t="shared" ref="J131:J153" si="5">(F131/G131)*100</f>
        <v>0.36278132348001341</v>
      </c>
    </row>
    <row r="132" spans="1:10" x14ac:dyDescent="0.25">
      <c r="A132" t="s">
        <v>24</v>
      </c>
      <c r="D132">
        <v>279</v>
      </c>
      <c r="E132">
        <v>85994</v>
      </c>
      <c r="F132">
        <v>583</v>
      </c>
      <c r="G132">
        <v>92609</v>
      </c>
      <c r="I132">
        <f t="shared" si="4"/>
        <v>0.32444124008651765</v>
      </c>
      <c r="J132">
        <f t="shared" si="5"/>
        <v>0.62952844755909254</v>
      </c>
    </row>
    <row r="133" spans="1:10" x14ac:dyDescent="0.25">
      <c r="A133" t="s">
        <v>24</v>
      </c>
      <c r="D133">
        <v>122</v>
      </c>
      <c r="E133">
        <v>76297</v>
      </c>
      <c r="F133">
        <v>159</v>
      </c>
      <c r="G133">
        <v>85360</v>
      </c>
      <c r="I133">
        <f t="shared" si="4"/>
        <v>0.1599014378022727</v>
      </c>
      <c r="J133">
        <f t="shared" si="5"/>
        <v>0.18626991565135895</v>
      </c>
    </row>
    <row r="134" spans="1:10" x14ac:dyDescent="0.25">
      <c r="A134" t="s">
        <v>24</v>
      </c>
      <c r="D134">
        <v>200</v>
      </c>
      <c r="E134">
        <v>75083</v>
      </c>
      <c r="F134">
        <v>433</v>
      </c>
      <c r="G134">
        <v>66790</v>
      </c>
      <c r="I134">
        <f t="shared" si="4"/>
        <v>0.26637188178415883</v>
      </c>
      <c r="J134">
        <f t="shared" si="5"/>
        <v>0.64830064380895347</v>
      </c>
    </row>
    <row r="135" spans="1:10" x14ac:dyDescent="0.25">
      <c r="A135" t="s">
        <v>22</v>
      </c>
      <c r="D135">
        <v>199</v>
      </c>
      <c r="E135">
        <v>89013</v>
      </c>
      <c r="F135">
        <v>406</v>
      </c>
      <c r="G135">
        <v>98269</v>
      </c>
      <c r="I135">
        <f t="shared" si="4"/>
        <v>0.22356285037017065</v>
      </c>
      <c r="J135">
        <f t="shared" si="5"/>
        <v>0.41315165515065794</v>
      </c>
    </row>
    <row r="136" spans="1:10" x14ac:dyDescent="0.25">
      <c r="A136" t="s">
        <v>23</v>
      </c>
      <c r="D136">
        <v>345</v>
      </c>
      <c r="E136">
        <v>111356</v>
      </c>
      <c r="F136">
        <v>544</v>
      </c>
      <c r="G136">
        <v>123196</v>
      </c>
      <c r="I136">
        <f t="shared" si="4"/>
        <v>0.30981716297280792</v>
      </c>
      <c r="J136">
        <f t="shared" si="5"/>
        <v>0.44157277833695902</v>
      </c>
    </row>
    <row r="137" spans="1:10" x14ac:dyDescent="0.25">
      <c r="A137" t="s">
        <v>23</v>
      </c>
      <c r="D137">
        <v>597</v>
      </c>
      <c r="E137">
        <v>175756</v>
      </c>
      <c r="F137">
        <v>1470</v>
      </c>
      <c r="G137">
        <v>182621</v>
      </c>
      <c r="I137">
        <f t="shared" si="4"/>
        <v>0.33967545915928904</v>
      </c>
      <c r="J137">
        <f t="shared" si="5"/>
        <v>0.8049457619879421</v>
      </c>
    </row>
    <row r="138" spans="1:10" x14ac:dyDescent="0.25">
      <c r="A138" t="s">
        <v>23</v>
      </c>
      <c r="D138">
        <v>417</v>
      </c>
      <c r="E138">
        <v>133996</v>
      </c>
      <c r="F138">
        <v>1006</v>
      </c>
      <c r="G138">
        <v>149350</v>
      </c>
      <c r="I138">
        <f t="shared" si="4"/>
        <v>0.31120331950207469</v>
      </c>
      <c r="J138">
        <f t="shared" si="5"/>
        <v>0.67358553732842319</v>
      </c>
    </row>
    <row r="139" spans="1:10" x14ac:dyDescent="0.25">
      <c r="A139" t="s">
        <v>22</v>
      </c>
      <c r="D139">
        <v>213</v>
      </c>
      <c r="E139">
        <v>106795</v>
      </c>
      <c r="F139">
        <v>405</v>
      </c>
      <c r="G139">
        <v>133654</v>
      </c>
      <c r="I139">
        <f t="shared" si="4"/>
        <v>0.19944753967882392</v>
      </c>
      <c r="J139">
        <f t="shared" si="5"/>
        <v>0.30302123393239261</v>
      </c>
    </row>
    <row r="140" spans="1:10" x14ac:dyDescent="0.25">
      <c r="A140" t="s">
        <v>22</v>
      </c>
      <c r="D140">
        <v>180</v>
      </c>
      <c r="E140">
        <v>95213</v>
      </c>
      <c r="F140">
        <v>358</v>
      </c>
      <c r="G140">
        <v>136138</v>
      </c>
      <c r="I140">
        <f t="shared" si="4"/>
        <v>0.189049814626154</v>
      </c>
      <c r="J140">
        <f t="shared" si="5"/>
        <v>0.26296845847595823</v>
      </c>
    </row>
    <row r="141" spans="1:10" x14ac:dyDescent="0.25">
      <c r="A141" t="s">
        <v>24</v>
      </c>
      <c r="D141">
        <v>282</v>
      </c>
      <c r="E141">
        <v>106859</v>
      </c>
      <c r="F141">
        <v>295</v>
      </c>
      <c r="G141">
        <v>112453</v>
      </c>
      <c r="I141">
        <f t="shared" si="4"/>
        <v>0.26389915683283577</v>
      </c>
      <c r="J141">
        <f t="shared" si="5"/>
        <v>0.26233181862644839</v>
      </c>
    </row>
    <row r="142" spans="1:10" x14ac:dyDescent="0.25">
      <c r="A142" t="s">
        <v>25</v>
      </c>
      <c r="D142">
        <v>1035</v>
      </c>
      <c r="E142">
        <v>296972</v>
      </c>
      <c r="F142">
        <v>1897</v>
      </c>
      <c r="G142">
        <v>301656</v>
      </c>
      <c r="I142">
        <f t="shared" si="4"/>
        <v>0.34851770537289711</v>
      </c>
      <c r="J142">
        <f t="shared" si="5"/>
        <v>0.62886201501047545</v>
      </c>
    </row>
    <row r="143" spans="1:10" x14ac:dyDescent="0.25">
      <c r="A143" t="s">
        <v>24</v>
      </c>
      <c r="D143">
        <v>62</v>
      </c>
      <c r="E143">
        <v>82728</v>
      </c>
      <c r="F143">
        <v>122</v>
      </c>
      <c r="G143">
        <v>83640</v>
      </c>
      <c r="I143">
        <f t="shared" si="4"/>
        <v>7.4944396093221149E-2</v>
      </c>
      <c r="J143">
        <f t="shared" si="5"/>
        <v>0.14586322333811574</v>
      </c>
    </row>
    <row r="144" spans="1:10" x14ac:dyDescent="0.25">
      <c r="A144" t="s">
        <v>25</v>
      </c>
      <c r="D144">
        <v>969</v>
      </c>
      <c r="E144">
        <v>448651</v>
      </c>
      <c r="F144">
        <v>1788</v>
      </c>
      <c r="G144">
        <v>455165</v>
      </c>
      <c r="I144">
        <f t="shared" si="4"/>
        <v>0.21598079576329929</v>
      </c>
      <c r="J144">
        <f t="shared" si="5"/>
        <v>0.39282458009732735</v>
      </c>
    </row>
    <row r="145" spans="1:10" x14ac:dyDescent="0.25">
      <c r="A145" t="s">
        <v>22</v>
      </c>
      <c r="D145">
        <v>251</v>
      </c>
      <c r="E145">
        <v>103658</v>
      </c>
      <c r="F145">
        <v>368</v>
      </c>
      <c r="G145">
        <v>120313</v>
      </c>
      <c r="I145">
        <f t="shared" si="4"/>
        <v>0.24214242991375487</v>
      </c>
      <c r="J145">
        <f t="shared" si="5"/>
        <v>0.3058688587268209</v>
      </c>
    </row>
    <row r="146" spans="1:10" x14ac:dyDescent="0.25">
      <c r="A146" t="s">
        <v>23</v>
      </c>
      <c r="D146">
        <v>978</v>
      </c>
      <c r="E146">
        <v>167003</v>
      </c>
      <c r="F146">
        <v>1437</v>
      </c>
      <c r="G146">
        <v>172858</v>
      </c>
      <c r="I146">
        <f t="shared" si="4"/>
        <v>0.58561822242714201</v>
      </c>
      <c r="J146">
        <f t="shared" si="5"/>
        <v>0.83131819181061917</v>
      </c>
    </row>
    <row r="147" spans="1:10" x14ac:dyDescent="0.25">
      <c r="A147" t="s">
        <v>24</v>
      </c>
      <c r="D147">
        <v>521</v>
      </c>
      <c r="E147">
        <v>264246</v>
      </c>
      <c r="F147">
        <v>995</v>
      </c>
      <c r="G147">
        <v>258072</v>
      </c>
      <c r="I147">
        <f t="shared" si="4"/>
        <v>0.19716476313737957</v>
      </c>
      <c r="J147">
        <f t="shared" si="5"/>
        <v>0.38555131901174866</v>
      </c>
    </row>
    <row r="148" spans="1:10" x14ac:dyDescent="0.25">
      <c r="A148" t="s">
        <v>24</v>
      </c>
      <c r="D148">
        <v>195</v>
      </c>
      <c r="E148">
        <v>73984</v>
      </c>
      <c r="F148">
        <v>332</v>
      </c>
      <c r="G148">
        <v>78626</v>
      </c>
      <c r="I148">
        <f t="shared" si="4"/>
        <v>0.26357050173010382</v>
      </c>
      <c r="J148">
        <f t="shared" si="5"/>
        <v>0.42225218121232155</v>
      </c>
    </row>
    <row r="149" spans="1:10" x14ac:dyDescent="0.25">
      <c r="A149" t="s">
        <v>23</v>
      </c>
      <c r="D149">
        <v>1103</v>
      </c>
      <c r="E149">
        <v>167467</v>
      </c>
      <c r="F149">
        <v>1884</v>
      </c>
      <c r="G149">
        <v>174733</v>
      </c>
      <c r="I149">
        <f t="shared" si="4"/>
        <v>0.65863722405011138</v>
      </c>
      <c r="J149">
        <f t="shared" si="5"/>
        <v>1.0782164788563122</v>
      </c>
    </row>
    <row r="150" spans="1:10" x14ac:dyDescent="0.25">
      <c r="A150" t="s">
        <v>24</v>
      </c>
      <c r="D150">
        <v>67</v>
      </c>
      <c r="E150">
        <v>80477</v>
      </c>
      <c r="F150">
        <v>102</v>
      </c>
      <c r="G150">
        <v>86210</v>
      </c>
      <c r="I150">
        <f t="shared" si="4"/>
        <v>8.3253600407569864E-2</v>
      </c>
      <c r="J150">
        <f t="shared" si="5"/>
        <v>0.11831574063333719</v>
      </c>
    </row>
    <row r="151" spans="1:10" x14ac:dyDescent="0.25">
      <c r="A151" t="s">
        <v>23</v>
      </c>
      <c r="D151">
        <v>492</v>
      </c>
      <c r="E151">
        <v>123433</v>
      </c>
      <c r="F151">
        <v>1236</v>
      </c>
      <c r="G151">
        <v>140604</v>
      </c>
      <c r="I151">
        <f t="shared" si="4"/>
        <v>0.39859680960521093</v>
      </c>
      <c r="J151">
        <f t="shared" si="5"/>
        <v>0.87906460698130917</v>
      </c>
    </row>
    <row r="152" spans="1:10" x14ac:dyDescent="0.25">
      <c r="A152" t="s">
        <v>25</v>
      </c>
      <c r="D152">
        <v>1204</v>
      </c>
      <c r="E152">
        <v>318871</v>
      </c>
      <c r="F152">
        <v>2033</v>
      </c>
      <c r="G152">
        <v>317961</v>
      </c>
      <c r="I152">
        <f t="shared" si="4"/>
        <v>0.37758215704783438</v>
      </c>
      <c r="J152">
        <f t="shared" si="5"/>
        <v>0.63938659143731458</v>
      </c>
    </row>
    <row r="153" spans="1:10" x14ac:dyDescent="0.25">
      <c r="A153" t="s">
        <v>24</v>
      </c>
      <c r="D153">
        <v>518</v>
      </c>
      <c r="E153">
        <v>97416</v>
      </c>
      <c r="F153">
        <v>896</v>
      </c>
      <c r="G153">
        <v>114667</v>
      </c>
      <c r="I153">
        <f t="shared" si="4"/>
        <v>0.53174016588650741</v>
      </c>
      <c r="J153">
        <f t="shared" si="5"/>
        <v>0.7813930773457054</v>
      </c>
    </row>
  </sheetData>
  <autoFilter ref="A1:A153" xr:uid="{492AA443-72D1-419D-B62B-CE13A14891B2}"/>
  <phoneticPr fontId="1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0EDF-1BF7-4334-9EAD-561969BA1D2B}">
  <dimension ref="A1:Q153"/>
  <sheetViews>
    <sheetView workbookViewId="0">
      <selection sqref="A1:M17"/>
    </sheetView>
  </sheetViews>
  <sheetFormatPr defaultRowHeight="13.8" x14ac:dyDescent="0.25"/>
  <cols>
    <col min="2" max="2" width="9.109375" bestFit="1" customWidth="1"/>
    <col min="7" max="7" width="11.21875" bestFit="1" customWidth="1"/>
    <col min="13" max="13" width="11.21875" bestFit="1" customWidth="1"/>
    <col min="15" max="15" width="19.109375" bestFit="1" customWidth="1"/>
    <col min="16" max="17" width="12.77734375" bestFit="1" customWidth="1"/>
  </cols>
  <sheetData>
    <row r="1" spans="1:17" x14ac:dyDescent="0.25">
      <c r="B1" t="s">
        <v>36</v>
      </c>
      <c r="H1" t="s">
        <v>44</v>
      </c>
      <c r="O1" t="s">
        <v>30</v>
      </c>
      <c r="P1" t="s">
        <v>34</v>
      </c>
      <c r="Q1" t="s">
        <v>35</v>
      </c>
    </row>
    <row r="2" spans="1:17" x14ac:dyDescent="0.25">
      <c r="A2">
        <v>2018</v>
      </c>
      <c r="B2" t="s">
        <v>37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37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O2" t="s">
        <v>22</v>
      </c>
      <c r="P2">
        <v>0.29493607581139475</v>
      </c>
      <c r="Q2">
        <v>0.51350726424910409</v>
      </c>
    </row>
    <row r="3" spans="1:17" x14ac:dyDescent="0.25">
      <c r="A3" s="3" t="s">
        <v>45</v>
      </c>
      <c r="B3">
        <f>COUNT(P2:P153)</f>
        <v>152</v>
      </c>
      <c r="C3">
        <f>COUNT(P2:P33)</f>
        <v>32</v>
      </c>
      <c r="D3">
        <f>COUNT(P34:P69)</f>
        <v>36</v>
      </c>
      <c r="E3">
        <f>COUNT(P70:P96)</f>
        <v>27</v>
      </c>
      <c r="F3">
        <f>COUNT(P97)</f>
        <v>1</v>
      </c>
      <c r="G3">
        <f>COUNT(P98:P153)</f>
        <v>56</v>
      </c>
      <c r="H3">
        <f>COUNT(Q2:Q153)</f>
        <v>152</v>
      </c>
      <c r="I3">
        <f>COUNT(Q2:Q33)</f>
        <v>32</v>
      </c>
      <c r="J3">
        <f>COUNT(Q34:Q69)</f>
        <v>36</v>
      </c>
      <c r="K3">
        <v>27</v>
      </c>
      <c r="L3">
        <f>COUNT(Q97)</f>
        <v>1</v>
      </c>
      <c r="M3">
        <f>COUNT(Q98:Q153)</f>
        <v>56</v>
      </c>
      <c r="O3" t="s">
        <v>22</v>
      </c>
      <c r="P3">
        <v>0.18050429934041751</v>
      </c>
      <c r="Q3">
        <v>0.24770065813189418</v>
      </c>
    </row>
    <row r="4" spans="1:17" x14ac:dyDescent="0.25">
      <c r="A4" s="3" t="s">
        <v>46</v>
      </c>
      <c r="B4">
        <f>AVERAGE(P2:P153)</f>
        <v>0.24699747398976438</v>
      </c>
      <c r="C4">
        <f>AVERAGE(P2:P33)</f>
        <v>0.2272069931589332</v>
      </c>
      <c r="D4">
        <f>AVERAGE(P34:P69)</f>
        <v>0.2874431446439617</v>
      </c>
      <c r="E4">
        <f>AVERAGE(P70:P96)</f>
        <v>0.2416816662039698</v>
      </c>
      <c r="F4">
        <f>AVERAGE(P97)</f>
        <v>6.8243858052775261E-2</v>
      </c>
      <c r="G4">
        <f>AVERAGE(P98:P153)</f>
        <v>0.23806053951099551</v>
      </c>
      <c r="H4">
        <f>AVERAGE(Q2:Q153)</f>
        <v>0.43457391122432748</v>
      </c>
      <c r="I4">
        <f>AVERAGE(Q2:Q33)</f>
        <v>0.36138966667053507</v>
      </c>
      <c r="J4">
        <f>AVERAGE(Q34:Q69)</f>
        <v>0.51390755142838518</v>
      </c>
      <c r="K4">
        <f>AVERAGE(Q70:Q96)</f>
        <v>0.42889828410913927</v>
      </c>
      <c r="L4">
        <f>AVERAGE(Q97)</f>
        <v>0.24252223120452709</v>
      </c>
      <c r="M4">
        <f>AVERAGE(Q98:Q153)</f>
        <v>0.43155923962620474</v>
      </c>
      <c r="O4" t="s">
        <v>22</v>
      </c>
      <c r="P4">
        <v>0.23695204838810249</v>
      </c>
      <c r="Q4">
        <v>0.33003794313768042</v>
      </c>
    </row>
    <row r="5" spans="1:17" x14ac:dyDescent="0.25">
      <c r="A5" s="3" t="s">
        <v>47</v>
      </c>
      <c r="B5">
        <f>MEDIAN(P2:P153)</f>
        <v>0.2328607847811634</v>
      </c>
      <c r="C5">
        <f>MEDIAN(P2:P33)</f>
        <v>0.22175360134490885</v>
      </c>
      <c r="D5">
        <f>MEDIAN(P34:P69)</f>
        <v>0.27064753776688905</v>
      </c>
      <c r="E5">
        <f>MEDIAN(P70:P96)</f>
        <v>0.22261689933153828</v>
      </c>
      <c r="F5">
        <f>MEDIAN(P97)</f>
        <v>6.8243858052775261E-2</v>
      </c>
      <c r="G5">
        <f>MEDIAN(P98:P153)</f>
        <v>0.2314431014668612</v>
      </c>
      <c r="H5">
        <f>MEDIAN(Q:Q)</f>
        <v>0.39611590452559076</v>
      </c>
      <c r="I5">
        <f>MEDIAN(Q2:Q33)</f>
        <v>0.3445109697447577</v>
      </c>
      <c r="J5">
        <f>MEDIAN(Q34:Q69)</f>
        <v>0.4466610076235159</v>
      </c>
      <c r="K5">
        <f>MEDIAN(Q70:Q96)</f>
        <v>0.40540713978605025</v>
      </c>
      <c r="L5">
        <f>MEDIAN(Q97)</f>
        <v>0.24252223120452709</v>
      </c>
      <c r="M5">
        <f>MEDIAN(Q98:Q153)</f>
        <v>0.39877893697460487</v>
      </c>
      <c r="O5" t="s">
        <v>22</v>
      </c>
      <c r="P5">
        <v>0.30949282873504913</v>
      </c>
      <c r="Q5">
        <v>0.49824854255978346</v>
      </c>
    </row>
    <row r="6" spans="1:17" x14ac:dyDescent="0.25">
      <c r="A6" s="3" t="s">
        <v>48</v>
      </c>
      <c r="B6">
        <f>MIN(P:P)</f>
        <v>6.8243858052775261E-2</v>
      </c>
      <c r="C6">
        <f>MIN(P2:P33)</f>
        <v>0.14142641635936976</v>
      </c>
      <c r="D6">
        <f>MIN(P34:P69)</f>
        <v>0.13586253299518658</v>
      </c>
      <c r="E6">
        <f>MIN(P70:P96)</f>
        <v>0.10427510966718578</v>
      </c>
      <c r="F6">
        <f>MIN(P97)</f>
        <v>6.8243858052775261E-2</v>
      </c>
      <c r="G6">
        <f>MIN(P98:P153)</f>
        <v>7.0126227208976155E-2</v>
      </c>
      <c r="H6">
        <f>MIN(Q:Q)</f>
        <v>0.11831574063333719</v>
      </c>
      <c r="I6">
        <f>MIN(Q2:Q33)</f>
        <v>0.20580617592939801</v>
      </c>
      <c r="J6">
        <f>MIN(Q34:Q69)</f>
        <v>0.24077414620723392</v>
      </c>
      <c r="K6">
        <f>MIN(Q70:Q96)</f>
        <v>0.20776403754779632</v>
      </c>
      <c r="L6">
        <f>MIN(Q97)</f>
        <v>0.24252223120452709</v>
      </c>
      <c r="M6">
        <f>MIN(Q98:Q153)</f>
        <v>0.11831574063333719</v>
      </c>
      <c r="O6" t="s">
        <v>22</v>
      </c>
      <c r="P6">
        <v>0.16812808773699592</v>
      </c>
      <c r="Q6">
        <v>0.37051267976726315</v>
      </c>
    </row>
    <row r="7" spans="1:17" x14ac:dyDescent="0.25">
      <c r="A7" s="3" t="s">
        <v>49</v>
      </c>
      <c r="B7">
        <f>MAX(P:P)</f>
        <v>0.65863722405011138</v>
      </c>
      <c r="C7">
        <f>MAX(P2:P33)</f>
        <v>0.34174646683991317</v>
      </c>
      <c r="D7">
        <f>MAX(P34:P69)</f>
        <v>0.65863722405011138</v>
      </c>
      <c r="E7">
        <f>MAX(P70:P96)</f>
        <v>0.46389289640807729</v>
      </c>
      <c r="F7">
        <f>MAX(P97)</f>
        <v>6.8243858052775261E-2</v>
      </c>
      <c r="G7">
        <f>MAX(P98:P153)</f>
        <v>0.53174016588650741</v>
      </c>
      <c r="H7">
        <f>MAX(Q:Q)</f>
        <v>1.0782164788563122</v>
      </c>
      <c r="I7">
        <f>MAX(Q2:Q33)</f>
        <v>0.67271836355029202</v>
      </c>
      <c r="J7">
        <f>MAX(Q34:Q69)</f>
        <v>1.0782164788563122</v>
      </c>
      <c r="K7">
        <f>MAX(Q70:Q96)</f>
        <v>0.85298190630637205</v>
      </c>
      <c r="L7">
        <f>MAX(Q97)</f>
        <v>0.24252223120452709</v>
      </c>
      <c r="M7">
        <f>MAX(Q98:Q153)</f>
        <v>0.90912786050103644</v>
      </c>
      <c r="O7" t="s">
        <v>22</v>
      </c>
      <c r="P7">
        <v>0.14142641635936976</v>
      </c>
      <c r="Q7">
        <v>0.20580617592939801</v>
      </c>
    </row>
    <row r="8" spans="1:17" x14ac:dyDescent="0.25">
      <c r="A8" s="3" t="s">
        <v>50</v>
      </c>
      <c r="B8">
        <f>B7-B6</f>
        <v>0.59039336599733616</v>
      </c>
      <c r="C8">
        <f t="shared" ref="C8:M8" si="0">C7-C6</f>
        <v>0.20032005048054341</v>
      </c>
      <c r="D8">
        <f t="shared" si="0"/>
        <v>0.5227746910549248</v>
      </c>
      <c r="E8">
        <f>E7-E6</f>
        <v>0.35961778674089151</v>
      </c>
      <c r="F8">
        <f t="shared" si="0"/>
        <v>0</v>
      </c>
      <c r="G8">
        <f t="shared" si="0"/>
        <v>0.46161393867753125</v>
      </c>
      <c r="H8">
        <f t="shared" si="0"/>
        <v>0.95990073822297506</v>
      </c>
      <c r="I8">
        <f t="shared" si="0"/>
        <v>0.46691218762089404</v>
      </c>
      <c r="J8">
        <f t="shared" si="0"/>
        <v>0.8374423326490783</v>
      </c>
      <c r="K8">
        <f t="shared" si="0"/>
        <v>0.64521786875857567</v>
      </c>
      <c r="L8">
        <f t="shared" si="0"/>
        <v>0</v>
      </c>
      <c r="M8">
        <f t="shared" si="0"/>
        <v>0.79081211986769928</v>
      </c>
      <c r="O8" t="s">
        <v>22</v>
      </c>
      <c r="P8">
        <v>0.18913855443252467</v>
      </c>
      <c r="Q8">
        <v>0.33234788321449965</v>
      </c>
    </row>
    <row r="9" spans="1:17" x14ac:dyDescent="0.25">
      <c r="A9" s="3" t="s">
        <v>51</v>
      </c>
      <c r="B9">
        <f>_xlfn.QUARTILE.INC(P:P,1)</f>
        <v>0.18116679980572126</v>
      </c>
      <c r="C9">
        <f>_xlfn.QUARTILE.INC(P2:P33,1)</f>
        <v>0.18815284704196367</v>
      </c>
      <c r="D9">
        <f>_xlfn.QUARTILE.INC(P34:P69,1)</f>
        <v>0.19622317650550392</v>
      </c>
      <c r="E9">
        <f>_xlfn.QUARTILE.INC(P70:P96,1)</f>
        <v>0.18673900238978336</v>
      </c>
      <c r="F9">
        <f>_xlfn.QUARTILE.INC(P97,1)</f>
        <v>6.8243858052775261E-2</v>
      </c>
      <c r="G9">
        <f>_xlfn.QUARTILE.INC(P98:P153,1)</f>
        <v>0.17105352126411816</v>
      </c>
      <c r="H9">
        <f>_xlfn.QUARTILE.INC(Q:Q,1)</f>
        <v>0.30353421109496287</v>
      </c>
      <c r="I9">
        <f>_xlfn.QUARTILE.INC(Q2:Q33,1)</f>
        <v>0.28122025249129923</v>
      </c>
      <c r="J9">
        <f>_xlfn.QUARTILE.INC(Q34:Q69,1)</f>
        <v>0.36163668735529164</v>
      </c>
      <c r="K9">
        <f>_xlfn.QUARTILE.INC(Q70:Q96,1)</f>
        <v>0.29948036101393238</v>
      </c>
      <c r="L9">
        <f>_xlfn.QUARTILE.INC(Q97,1)</f>
        <v>0.24252223120452709</v>
      </c>
      <c r="M9">
        <f>_xlfn.QUARTILE.INC(Q98:Q153,1)</f>
        <v>0.28417579712203223</v>
      </c>
      <c r="O9" t="s">
        <v>22</v>
      </c>
      <c r="P9">
        <v>0.32705705407437885</v>
      </c>
      <c r="Q9">
        <v>0.54161640530759947</v>
      </c>
    </row>
    <row r="10" spans="1:17" x14ac:dyDescent="0.25">
      <c r="A10" s="3" t="s">
        <v>52</v>
      </c>
      <c r="B10">
        <f>_xlfn.QUARTILE.INC(P:P,3)</f>
        <v>0.2921651811378263</v>
      </c>
      <c r="C10">
        <f>_xlfn.QUARTILE.INC(P2:P33,3)</f>
        <v>0.25407711526440085</v>
      </c>
      <c r="D10">
        <f>_xlfn.QUARTILE.INC(P34:P69,3)</f>
        <v>0.32570463899643332</v>
      </c>
      <c r="E10">
        <f>_xlfn.QUARTILE.INC(P70:P96,3)</f>
        <v>0.30317881557802812</v>
      </c>
      <c r="F10">
        <f>_xlfn.QUARTILE.INC(P97,3)</f>
        <v>6.8243858052775261E-2</v>
      </c>
      <c r="G10">
        <f>_xlfn.QUARTILE.INC(P98:P153,3)</f>
        <v>0.28278185915587206</v>
      </c>
      <c r="H10">
        <f>_xlfn.QUARTILE.INC(Q:Q,3)</f>
        <v>0.51373022357364573</v>
      </c>
      <c r="I10">
        <f>_xlfn.QUARTILE.INC(Q2:Q33,3)</f>
        <v>0.40823305509987168</v>
      </c>
      <c r="J10">
        <f>_xlfn.QUARTILE.INC(Q34:Q69,3)</f>
        <v>0.65765690838023394</v>
      </c>
      <c r="K10">
        <f>_xlfn.QUARTILE.INC(Q70:Q96,3)</f>
        <v>0.48218689396706865</v>
      </c>
      <c r="L10">
        <f>_xlfn.QUARTILE.INC(Q97,3)</f>
        <v>0.24252223120452709</v>
      </c>
      <c r="M10">
        <f>_xlfn.QUARTILE.INC(Q98:Q153,3)</f>
        <v>0.57250810437765476</v>
      </c>
      <c r="O10" t="s">
        <v>22</v>
      </c>
      <c r="P10">
        <v>0.22271550675152471</v>
      </c>
      <c r="Q10">
        <v>0.35114151367507868</v>
      </c>
    </row>
    <row r="11" spans="1:17" x14ac:dyDescent="0.25">
      <c r="A11" s="3" t="s">
        <v>53</v>
      </c>
      <c r="B11">
        <f>B10-B9</f>
        <v>0.11099838133210504</v>
      </c>
      <c r="C11">
        <f t="shared" ref="C11:M11" si="1">C10-C9</f>
        <v>6.5924268222437188E-2</v>
      </c>
      <c r="D11">
        <f t="shared" si="1"/>
        <v>0.1294814624909294</v>
      </c>
      <c r="E11">
        <f t="shared" si="1"/>
        <v>0.11643981318824476</v>
      </c>
      <c r="F11">
        <f t="shared" si="1"/>
        <v>0</v>
      </c>
      <c r="G11">
        <f t="shared" si="1"/>
        <v>0.1117283378917539</v>
      </c>
      <c r="H11">
        <f t="shared" si="1"/>
        <v>0.21019601247868286</v>
      </c>
      <c r="I11">
        <f t="shared" si="1"/>
        <v>0.12701280260857245</v>
      </c>
      <c r="J11">
        <f t="shared" si="1"/>
        <v>0.2960202210249423</v>
      </c>
      <c r="K11">
        <f t="shared" si="1"/>
        <v>0.18270653295313627</v>
      </c>
      <c r="L11">
        <f t="shared" si="1"/>
        <v>0</v>
      </c>
      <c r="M11">
        <f t="shared" si="1"/>
        <v>0.28833230725562253</v>
      </c>
      <c r="O11" t="s">
        <v>22</v>
      </c>
      <c r="P11">
        <v>0.17047888289214427</v>
      </c>
      <c r="Q11">
        <v>0.36145975619185072</v>
      </c>
    </row>
    <row r="12" spans="1:17" x14ac:dyDescent="0.25">
      <c r="A12" s="3" t="s">
        <v>54</v>
      </c>
      <c r="B12">
        <f>B9-1.5*B11</f>
        <v>1.4669227807563689E-2</v>
      </c>
      <c r="C12">
        <f t="shared" ref="C12:M12" si="2">C9-1.5*C11</f>
        <v>8.9266444708307885E-2</v>
      </c>
      <c r="D12">
        <f t="shared" si="2"/>
        <v>2.0009827691098159E-3</v>
      </c>
      <c r="E12">
        <f t="shared" si="2"/>
        <v>1.2079282607416225E-2</v>
      </c>
      <c r="F12">
        <f t="shared" si="2"/>
        <v>6.8243858052775261E-2</v>
      </c>
      <c r="G12">
        <f t="shared" si="2"/>
        <v>3.4610144264873022E-3</v>
      </c>
      <c r="H12">
        <f t="shared" si="2"/>
        <v>-1.1759807623061447E-2</v>
      </c>
      <c r="I12">
        <f t="shared" si="2"/>
        <v>9.0701048578440552E-2</v>
      </c>
      <c r="J12">
        <f t="shared" si="2"/>
        <v>-8.2393644182121806E-2</v>
      </c>
      <c r="K12">
        <f t="shared" si="2"/>
        <v>2.5420561584228007E-2</v>
      </c>
      <c r="L12">
        <f t="shared" si="2"/>
        <v>0.24252223120452709</v>
      </c>
      <c r="M12">
        <f t="shared" si="2"/>
        <v>-0.14832266376140157</v>
      </c>
      <c r="O12" t="s">
        <v>22</v>
      </c>
      <c r="P12">
        <v>0.31850230974957455</v>
      </c>
      <c r="Q12">
        <v>0.67271836355029202</v>
      </c>
    </row>
    <row r="13" spans="1:17" x14ac:dyDescent="0.25">
      <c r="A13" s="3" t="s">
        <v>55</v>
      </c>
      <c r="B13">
        <f>B10+1.5*B11</f>
        <v>0.45866275313598387</v>
      </c>
      <c r="C13">
        <f t="shared" ref="C13:M13" si="3">C10+1.5*C11</f>
        <v>0.35296351759805666</v>
      </c>
      <c r="D13">
        <f t="shared" si="3"/>
        <v>0.51992683273282747</v>
      </c>
      <c r="E13">
        <f t="shared" si="3"/>
        <v>0.47783853536039522</v>
      </c>
      <c r="F13">
        <f t="shared" si="3"/>
        <v>6.8243858052775261E-2</v>
      </c>
      <c r="G13">
        <f t="shared" si="3"/>
        <v>0.45037436599350289</v>
      </c>
      <c r="H13">
        <f t="shared" si="3"/>
        <v>0.82902424229167004</v>
      </c>
      <c r="I13">
        <f t="shared" si="3"/>
        <v>0.59875225901273033</v>
      </c>
      <c r="J13">
        <f t="shared" si="3"/>
        <v>1.1016872399176474</v>
      </c>
      <c r="K13">
        <f t="shared" si="3"/>
        <v>0.75624669339677308</v>
      </c>
      <c r="L13">
        <f t="shared" si="3"/>
        <v>0.24252223120452709</v>
      </c>
      <c r="M13">
        <f t="shared" si="3"/>
        <v>1.0050065652610884</v>
      </c>
      <c r="O13" t="s">
        <v>22</v>
      </c>
      <c r="P13">
        <v>0.28436483681707497</v>
      </c>
      <c r="Q13">
        <v>0.37319107617075542</v>
      </c>
    </row>
    <row r="14" spans="1:17" x14ac:dyDescent="0.25">
      <c r="A14" s="3" t="s">
        <v>56</v>
      </c>
      <c r="B14">
        <f>COUNTIF(P:P,CONCATENATE("&lt;",B12))</f>
        <v>0</v>
      </c>
      <c r="C14">
        <f>COUNTIF(P2:P33,CONCATENATE("&lt;",C12))</f>
        <v>0</v>
      </c>
      <c r="D14">
        <f>COUNTIF(P34:P69,CONCATENATE("&lt;",D12))</f>
        <v>0</v>
      </c>
      <c r="E14">
        <f>COUNTIF(P70:P96,CONCATENATE("&lt;",E12))</f>
        <v>0</v>
      </c>
      <c r="F14">
        <f>COUNTIF(P97,CONCATENATE("&lt;",F12))</f>
        <v>0</v>
      </c>
      <c r="G14">
        <f>COUNTIF(P98:P153,CONCATENATE("&lt;",G12))</f>
        <v>0</v>
      </c>
      <c r="H14">
        <f>COUNTIF(Q:Q,CONCATENATE("&lt;",H12))</f>
        <v>0</v>
      </c>
      <c r="I14">
        <f>COUNTIF(Q2:Q33,CONCATENATE("&lt;",I12))</f>
        <v>0</v>
      </c>
      <c r="J14">
        <f>COUNTIF(Q34:Q69,CONCATENATE("&lt;",J12))</f>
        <v>0</v>
      </c>
      <c r="K14">
        <f>COUNTIF(Q70:Q96,CONCATENATE("&lt;",K12))</f>
        <v>0</v>
      </c>
      <c r="L14">
        <f>COUNTIF(Q97,CONCATENATE("&lt;",L12))</f>
        <v>0</v>
      </c>
      <c r="M14">
        <f>COUNTIF(Q98:Q153,CONCATENATE("&lt;",M12))</f>
        <v>0</v>
      </c>
      <c r="O14" t="s">
        <v>22</v>
      </c>
      <c r="P14">
        <v>0.21982271704949063</v>
      </c>
      <c r="Q14">
        <v>0.34829056491792526</v>
      </c>
    </row>
    <row r="15" spans="1:17" x14ac:dyDescent="0.25">
      <c r="A15" s="3" t="s">
        <v>57</v>
      </c>
      <c r="B15">
        <f>COUNTIF(P:P,CONCATENATE("&gt;",B13))</f>
        <v>8</v>
      </c>
      <c r="C15">
        <f>COUNTIF(P2:P33,CONCATENATE("&gt;",C13))</f>
        <v>0</v>
      </c>
      <c r="D15">
        <f>COUNTIF(P34:P69,CONCATENATE("&gt;",D13))</f>
        <v>2</v>
      </c>
      <c r="E15">
        <f>COUNTIF(P70:P96,CONCATENATE("&gt;",E13))</f>
        <v>0</v>
      </c>
      <c r="F15">
        <f>COUNTIF(P97,CONCATENATE("&gt;",F13))</f>
        <v>0</v>
      </c>
      <c r="G15">
        <f>COUNTIF(P98:P153,CONCATENATE("&gt;",G13))</f>
        <v>4</v>
      </c>
      <c r="H15">
        <f>COUNTIF(Q:Q,CONCATENATE("&gt;",H13))</f>
        <v>8</v>
      </c>
      <c r="I15">
        <f>COUNTIF(Q2:Q33,CONCATENATE("&gt;",I13))</f>
        <v>1</v>
      </c>
      <c r="J15">
        <f>COUNTIF(Q34:Q69,CONCATENATE("&gt;",J13))</f>
        <v>0</v>
      </c>
      <c r="K15">
        <f>COUNTIF(Q70:Q96,CONCATENATE("&gt;",K13))</f>
        <v>1</v>
      </c>
      <c r="L15">
        <f>COUNTIF(Q97,CONCATENATE("&gt;",L13))</f>
        <v>0</v>
      </c>
      <c r="M15">
        <f>COUNTIF(Q98:Q153,CONCATENATE("&gt;",M13))</f>
        <v>0</v>
      </c>
      <c r="O15" t="s">
        <v>22</v>
      </c>
      <c r="P15">
        <v>0.34174646683991317</v>
      </c>
      <c r="Q15">
        <v>0.45752263533037951</v>
      </c>
    </row>
    <row r="16" spans="1:17" x14ac:dyDescent="0.25">
      <c r="A16" s="3" t="s">
        <v>68</v>
      </c>
      <c r="B16">
        <f>_xlfn.VAR.P(P:P)</f>
        <v>9.6866245615730012E-3</v>
      </c>
      <c r="C16">
        <f>_xlfn.VAR.P(P2:P33)</f>
        <v>2.6761074792864825E-3</v>
      </c>
      <c r="D16">
        <f>_xlfn.VAR.P(P34:P69)</f>
        <v>1.3678933846910447E-2</v>
      </c>
      <c r="E16">
        <f>_xlfn.VAR.P(P70:P96)</f>
        <v>6.8032896308345752E-3</v>
      </c>
      <c r="F16">
        <f>_xlfn.VAR.P(P97)</f>
        <v>0</v>
      </c>
      <c r="G16">
        <f>_xlfn.VAR.P(P98:P153)</f>
        <v>1.0749797938877686E-2</v>
      </c>
      <c r="H16">
        <f>_xlfn.VAR.P(Q:Q)</f>
        <v>3.3609572745065458E-2</v>
      </c>
      <c r="I16">
        <f>_xlfn.VAR.P(Q2:Q33)</f>
        <v>1.0801492796708223E-2</v>
      </c>
      <c r="J16">
        <f>_xlfn.VAR.P(Q34:Q69)</f>
        <v>4.1229502972084019E-2</v>
      </c>
      <c r="K16">
        <f>_xlfn.VAR.P(Q70:Q96)</f>
        <v>2.5037170772569502E-2</v>
      </c>
      <c r="L16">
        <f>_xlfn.VAR.P(Q97)</f>
        <v>0</v>
      </c>
      <c r="M16">
        <f>_xlfn.VAR.P(Q98:Q153)</f>
        <v>3.8687703690143634E-2</v>
      </c>
      <c r="O16" t="s">
        <v>22</v>
      </c>
      <c r="P16">
        <v>0.25518898115591465</v>
      </c>
      <c r="Q16">
        <v>0.39017083348193587</v>
      </c>
    </row>
    <row r="17" spans="1:17" x14ac:dyDescent="0.25">
      <c r="A17" s="3" t="s">
        <v>58</v>
      </c>
      <c r="B17">
        <f>_xlfn.STDEV.P(P:P)</f>
        <v>9.8420651093015038E-2</v>
      </c>
      <c r="C17">
        <f>_xlfn.STDEV.P(P2:P33)</f>
        <v>5.1731107462401019E-2</v>
      </c>
      <c r="D17">
        <f>_xlfn.STDEV.P(P34:P69)</f>
        <v>0.11695697434061146</v>
      </c>
      <c r="E17">
        <f>_xlfn.STDEV.P(P70:P96)</f>
        <v>8.2482056417347988E-2</v>
      </c>
      <c r="F17">
        <f>_xlfn.STDEV.P(P97)</f>
        <v>0</v>
      </c>
      <c r="G17">
        <f>_xlfn.STDEV.P(P98:P153)</f>
        <v>0.10368123233680089</v>
      </c>
      <c r="H17">
        <f>_xlfn.STDEV.P(Q:Q)</f>
        <v>0.18332913774156431</v>
      </c>
      <c r="I17">
        <f>_xlfn.STDEV.P(Q2:Q33)</f>
        <v>0.10393023042747583</v>
      </c>
      <c r="J17">
        <f>_xlfn.STDEV.P(Q34:Q69)</f>
        <v>0.20305049365141672</v>
      </c>
      <c r="K17">
        <f>_xlfn.STDEV.P(Q70:Q96)</f>
        <v>0.15823138365245215</v>
      </c>
      <c r="L17">
        <f>_xlfn.STDEV.P(Q97)</f>
        <v>0</v>
      </c>
      <c r="M17">
        <f>_xlfn.STDEV.P(Q98:Q153)</f>
        <v>0.19669190041825219</v>
      </c>
      <c r="O17" t="s">
        <v>22</v>
      </c>
      <c r="P17">
        <v>0.20145563053340301</v>
      </c>
      <c r="Q17">
        <v>0.33933698773166276</v>
      </c>
    </row>
    <row r="18" spans="1:17" x14ac:dyDescent="0.25">
      <c r="O18" t="s">
        <v>22</v>
      </c>
      <c r="P18">
        <v>0.24038676353627694</v>
      </c>
      <c r="Q18">
        <v>0.27097535599484451</v>
      </c>
    </row>
    <row r="19" spans="1:17" x14ac:dyDescent="0.25">
      <c r="O19" t="s">
        <v>22</v>
      </c>
      <c r="P19">
        <v>0.25370649330056294</v>
      </c>
      <c r="Q19">
        <v>0.40659352174960961</v>
      </c>
    </row>
    <row r="20" spans="1:17" x14ac:dyDescent="0.25">
      <c r="O20" t="s">
        <v>22</v>
      </c>
      <c r="P20">
        <v>0.22079169593829301</v>
      </c>
      <c r="Q20">
        <v>0.28345917943454785</v>
      </c>
    </row>
    <row r="21" spans="1:17" x14ac:dyDescent="0.25">
      <c r="O21" t="s">
        <v>22</v>
      </c>
      <c r="P21">
        <v>0.19379034394300612</v>
      </c>
      <c r="Q21">
        <v>0.27450347166155337</v>
      </c>
    </row>
    <row r="22" spans="1:17" x14ac:dyDescent="0.25">
      <c r="O22" t="s">
        <v>22</v>
      </c>
      <c r="P22">
        <v>0.23283001444135534</v>
      </c>
      <c r="Q22">
        <v>0.46311915350406385</v>
      </c>
    </row>
    <row r="23" spans="1:17" x14ac:dyDescent="0.25">
      <c r="O23" t="s">
        <v>22</v>
      </c>
      <c r="P23">
        <v>0.16027672637050183</v>
      </c>
      <c r="Q23">
        <v>0.32738440143701469</v>
      </c>
    </row>
    <row r="24" spans="1:17" x14ac:dyDescent="0.25">
      <c r="O24" t="s">
        <v>22</v>
      </c>
      <c r="P24">
        <v>0.23404011752884163</v>
      </c>
      <c r="Q24">
        <v>0.22774037597139263</v>
      </c>
    </row>
    <row r="25" spans="1:17" x14ac:dyDescent="0.25">
      <c r="O25" t="s">
        <v>22</v>
      </c>
      <c r="P25">
        <v>0.18546194428939267</v>
      </c>
      <c r="Q25">
        <v>0.39940722895385422</v>
      </c>
    </row>
    <row r="26" spans="1:17" x14ac:dyDescent="0.25">
      <c r="O26" t="s">
        <v>22</v>
      </c>
      <c r="P26">
        <v>0.2106380241831747</v>
      </c>
      <c r="Q26">
        <v>0.3407313745715902</v>
      </c>
    </row>
    <row r="27" spans="1:17" x14ac:dyDescent="0.25">
      <c r="O27" t="s">
        <v>22</v>
      </c>
      <c r="P27">
        <v>0.17336578994240931</v>
      </c>
      <c r="Q27">
        <v>0.20629644114196324</v>
      </c>
    </row>
    <row r="28" spans="1:17" x14ac:dyDescent="0.25">
      <c r="O28" t="s">
        <v>22</v>
      </c>
      <c r="P28">
        <v>0.28068740531447212</v>
      </c>
      <c r="Q28">
        <v>0.48707081874577729</v>
      </c>
    </row>
    <row r="29" spans="1:17" x14ac:dyDescent="0.25">
      <c r="O29" t="s">
        <v>22</v>
      </c>
      <c r="P29">
        <v>0.16853513104139778</v>
      </c>
      <c r="Q29">
        <v>0.25856852065797437</v>
      </c>
    </row>
    <row r="30" spans="1:17" x14ac:dyDescent="0.25">
      <c r="O30" t="s">
        <v>22</v>
      </c>
      <c r="P30">
        <v>0.22356285037017065</v>
      </c>
      <c r="Q30">
        <v>0.41315165515065794</v>
      </c>
    </row>
    <row r="31" spans="1:17" x14ac:dyDescent="0.25">
      <c r="O31" t="s">
        <v>22</v>
      </c>
      <c r="P31">
        <v>0.19944753967882392</v>
      </c>
      <c r="Q31">
        <v>0.30302123393239261</v>
      </c>
    </row>
    <row r="32" spans="1:17" x14ac:dyDescent="0.25">
      <c r="O32" t="s">
        <v>22</v>
      </c>
      <c r="P32">
        <v>0.189049814626154</v>
      </c>
      <c r="Q32">
        <v>0.26296845847595823</v>
      </c>
    </row>
    <row r="33" spans="15:17" x14ac:dyDescent="0.25">
      <c r="O33" t="s">
        <v>22</v>
      </c>
      <c r="P33">
        <v>0.24214242991375487</v>
      </c>
      <c r="Q33">
        <v>0.3058688587268209</v>
      </c>
    </row>
    <row r="34" spans="15:17" x14ac:dyDescent="0.25">
      <c r="O34" t="s">
        <v>38</v>
      </c>
      <c r="P34">
        <v>0.16685687300775254</v>
      </c>
      <c r="Q34">
        <v>0.24077414620723392</v>
      </c>
    </row>
    <row r="35" spans="15:17" x14ac:dyDescent="0.25">
      <c r="O35" t="s">
        <v>63</v>
      </c>
      <c r="P35">
        <v>0.18548287374799061</v>
      </c>
      <c r="Q35">
        <v>0.49512728026601144</v>
      </c>
    </row>
    <row r="36" spans="15:17" x14ac:dyDescent="0.25">
      <c r="O36" t="s">
        <v>23</v>
      </c>
      <c r="P36">
        <v>0.20743301642178047</v>
      </c>
      <c r="Q36">
        <v>0.27183935523529812</v>
      </c>
    </row>
    <row r="37" spans="15:17" x14ac:dyDescent="0.25">
      <c r="O37" t="s">
        <v>23</v>
      </c>
      <c r="P37">
        <v>0.35178639563600378</v>
      </c>
      <c r="Q37">
        <v>0.67882606045920801</v>
      </c>
    </row>
    <row r="38" spans="15:17" x14ac:dyDescent="0.25">
      <c r="O38" t="s">
        <v>23</v>
      </c>
      <c r="P38">
        <v>0.26126994324874181</v>
      </c>
      <c r="Q38">
        <v>0.33541395838088339</v>
      </c>
    </row>
    <row r="39" spans="15:17" x14ac:dyDescent="0.25">
      <c r="O39" t="s">
        <v>23</v>
      </c>
      <c r="P39">
        <v>0.20717056096868791</v>
      </c>
      <c r="Q39">
        <v>0.50757714077049476</v>
      </c>
    </row>
    <row r="40" spans="15:17" x14ac:dyDescent="0.25">
      <c r="O40" t="s">
        <v>23</v>
      </c>
      <c r="P40">
        <v>0.37798844997590914</v>
      </c>
      <c r="Q40">
        <v>0.68419469763568219</v>
      </c>
    </row>
    <row r="41" spans="15:17" x14ac:dyDescent="0.25">
      <c r="O41" t="s">
        <v>23</v>
      </c>
      <c r="P41">
        <v>0.22179182806447581</v>
      </c>
      <c r="Q41">
        <v>0.58438931919851722</v>
      </c>
    </row>
    <row r="42" spans="15:17" x14ac:dyDescent="0.25">
      <c r="O42" t="s">
        <v>23</v>
      </c>
      <c r="P42">
        <v>0.27803918213705192</v>
      </c>
      <c r="Q42">
        <v>0.83497789587969606</v>
      </c>
    </row>
    <row r="43" spans="15:17" x14ac:dyDescent="0.25">
      <c r="O43" t="s">
        <v>23</v>
      </c>
      <c r="P43">
        <v>0.18380760828770221</v>
      </c>
      <c r="Q43">
        <v>0.38307041579101381</v>
      </c>
    </row>
    <row r="44" spans="15:17" x14ac:dyDescent="0.25">
      <c r="O44" t="s">
        <v>23</v>
      </c>
      <c r="P44">
        <v>0.24701504036758079</v>
      </c>
      <c r="Q44">
        <v>0.57221826347951887</v>
      </c>
    </row>
    <row r="45" spans="15:17" x14ac:dyDescent="0.25">
      <c r="O45" t="s">
        <v>23</v>
      </c>
      <c r="P45">
        <v>0.32003834820736232</v>
      </c>
      <c r="Q45">
        <v>0.45793063555951896</v>
      </c>
    </row>
    <row r="46" spans="15:17" x14ac:dyDescent="0.25">
      <c r="O46" t="s">
        <v>23</v>
      </c>
      <c r="P46">
        <v>0.19149551634365058</v>
      </c>
      <c r="Q46">
        <v>0.33325199224055274</v>
      </c>
    </row>
    <row r="47" spans="15:17" x14ac:dyDescent="0.25">
      <c r="O47" t="s">
        <v>23</v>
      </c>
      <c r="P47">
        <v>0.30492211431315597</v>
      </c>
      <c r="Q47">
        <v>0.43926531169629246</v>
      </c>
    </row>
    <row r="48" spans="15:17" x14ac:dyDescent="0.25">
      <c r="O48" t="s">
        <v>23</v>
      </c>
      <c r="P48">
        <v>0.29208845814254331</v>
      </c>
      <c r="Q48">
        <v>0.49686072623394079</v>
      </c>
    </row>
    <row r="49" spans="15:17" x14ac:dyDescent="0.25">
      <c r="O49" t="s">
        <v>23</v>
      </c>
      <c r="P49">
        <v>0.15334254977673961</v>
      </c>
      <c r="Q49">
        <v>0.25056814870928268</v>
      </c>
    </row>
    <row r="50" spans="15:17" x14ac:dyDescent="0.25">
      <c r="O50" t="s">
        <v>23</v>
      </c>
      <c r="P50">
        <v>0.26464027825034969</v>
      </c>
      <c r="Q50">
        <v>0.43464789979197094</v>
      </c>
    </row>
    <row r="51" spans="15:17" x14ac:dyDescent="0.25">
      <c r="O51" t="s">
        <v>23</v>
      </c>
      <c r="P51">
        <v>0.33084572438295395</v>
      </c>
      <c r="Q51">
        <v>0.41583204442303306</v>
      </c>
    </row>
    <row r="52" spans="15:17" x14ac:dyDescent="0.25">
      <c r="O52" t="s">
        <v>23</v>
      </c>
      <c r="P52">
        <v>0.32399094386759308</v>
      </c>
      <c r="Q52">
        <v>0.43641782571671867</v>
      </c>
    </row>
    <row r="53" spans="15:17" x14ac:dyDescent="0.25">
      <c r="O53" t="s">
        <v>23</v>
      </c>
      <c r="P53">
        <v>0.24973770152650321</v>
      </c>
      <c r="Q53">
        <v>0.49029012385154874</v>
      </c>
    </row>
    <row r="54" spans="15:17" x14ac:dyDescent="0.25">
      <c r="O54" t="s">
        <v>23</v>
      </c>
      <c r="P54">
        <v>0.5035814274806385</v>
      </c>
      <c r="Q54">
        <v>0.85302205510971429</v>
      </c>
    </row>
    <row r="55" spans="15:17" x14ac:dyDescent="0.25">
      <c r="O55" t="s">
        <v>23</v>
      </c>
      <c r="P55">
        <v>0.19459790873891225</v>
      </c>
      <c r="Q55">
        <v>0.44058968569729234</v>
      </c>
    </row>
    <row r="56" spans="15:17" x14ac:dyDescent="0.25">
      <c r="O56" t="s">
        <v>23</v>
      </c>
      <c r="P56">
        <v>0.2546466272795252</v>
      </c>
      <c r="Q56">
        <v>0.35733512786002691</v>
      </c>
    </row>
    <row r="57" spans="15:17" x14ac:dyDescent="0.25">
      <c r="O57" t="s">
        <v>23</v>
      </c>
      <c r="P57">
        <v>0.16844948556120765</v>
      </c>
      <c r="Q57">
        <v>0.35820277898112646</v>
      </c>
    </row>
    <row r="58" spans="15:17" x14ac:dyDescent="0.25">
      <c r="O58" t="s">
        <v>23</v>
      </c>
      <c r="P58">
        <v>0.15355583512173462</v>
      </c>
      <c r="Q58">
        <v>0.45174923691007279</v>
      </c>
    </row>
    <row r="59" spans="15:17" x14ac:dyDescent="0.25">
      <c r="O59" t="s">
        <v>23</v>
      </c>
      <c r="P59">
        <v>0.13586253299518658</v>
      </c>
      <c r="Q59">
        <v>0.24916741619466659</v>
      </c>
    </row>
    <row r="60" spans="15:17" x14ac:dyDescent="0.25">
      <c r="O60" t="s">
        <v>23</v>
      </c>
      <c r="P60">
        <v>0.2844062886565239</v>
      </c>
      <c r="Q60">
        <v>0.38593659465276053</v>
      </c>
    </row>
    <row r="61" spans="15:17" x14ac:dyDescent="0.25">
      <c r="O61" t="s">
        <v>23</v>
      </c>
      <c r="P61">
        <v>0.45614176724659905</v>
      </c>
      <c r="Q61">
        <v>0.65234736539750426</v>
      </c>
    </row>
    <row r="62" spans="15:17" x14ac:dyDescent="0.25">
      <c r="O62" t="s">
        <v>23</v>
      </c>
      <c r="P62">
        <v>0.19676493242770116</v>
      </c>
      <c r="Q62">
        <v>0.33736367031070935</v>
      </c>
    </row>
    <row r="63" spans="15:17" x14ac:dyDescent="0.25">
      <c r="O63" t="s">
        <v>23</v>
      </c>
      <c r="P63">
        <v>0.2766547972834284</v>
      </c>
      <c r="Q63">
        <v>0.36278132348001341</v>
      </c>
    </row>
    <row r="64" spans="15:17" x14ac:dyDescent="0.25">
      <c r="O64" t="s">
        <v>23</v>
      </c>
      <c r="P64">
        <v>0.30981716297280792</v>
      </c>
      <c r="Q64">
        <v>0.44157277833695902</v>
      </c>
    </row>
    <row r="65" spans="15:17" x14ac:dyDescent="0.25">
      <c r="O65" t="s">
        <v>23</v>
      </c>
      <c r="P65">
        <v>0.33967545915928904</v>
      </c>
      <c r="Q65">
        <v>0.8049457619879421</v>
      </c>
    </row>
    <row r="66" spans="15:17" x14ac:dyDescent="0.25">
      <c r="O66" t="s">
        <v>23</v>
      </c>
      <c r="P66">
        <v>0.31120331950207469</v>
      </c>
      <c r="Q66">
        <v>0.67358553732842319</v>
      </c>
    </row>
    <row r="67" spans="15:17" x14ac:dyDescent="0.25">
      <c r="O67" t="s">
        <v>23</v>
      </c>
      <c r="P67">
        <v>0.58561822242714201</v>
      </c>
      <c r="Q67">
        <v>0.83131819181061917</v>
      </c>
    </row>
    <row r="68" spans="15:17" x14ac:dyDescent="0.25">
      <c r="O68" t="s">
        <v>23</v>
      </c>
      <c r="P68">
        <v>0.65863722405011138</v>
      </c>
      <c r="Q68">
        <v>1.0782164788563122</v>
      </c>
    </row>
    <row r="69" spans="15:17" x14ac:dyDescent="0.25">
      <c r="O69" t="s">
        <v>23</v>
      </c>
      <c r="P69">
        <v>0.39859680960521093</v>
      </c>
      <c r="Q69">
        <v>0.87906460698130917</v>
      </c>
    </row>
    <row r="70" spans="15:17" x14ac:dyDescent="0.25">
      <c r="O70" t="s">
        <v>32</v>
      </c>
      <c r="P70">
        <v>0.17747538427772439</v>
      </c>
      <c r="Q70">
        <v>0.29517513131737017</v>
      </c>
    </row>
    <row r="71" spans="15:17" x14ac:dyDescent="0.25">
      <c r="O71" t="s">
        <v>25</v>
      </c>
      <c r="P71">
        <v>0.20865968467151486</v>
      </c>
      <c r="Q71">
        <v>0.30378559071049466</v>
      </c>
    </row>
    <row r="72" spans="15:17" x14ac:dyDescent="0.25">
      <c r="O72" t="s">
        <v>25</v>
      </c>
      <c r="P72">
        <v>0.18067679401428408</v>
      </c>
      <c r="Q72">
        <v>0.37311551454646297</v>
      </c>
    </row>
    <row r="73" spans="15:17" x14ac:dyDescent="0.25">
      <c r="O73" t="s">
        <v>25</v>
      </c>
      <c r="P73">
        <v>0.31569509252565464</v>
      </c>
      <c r="Q73">
        <v>0.69119607913798697</v>
      </c>
    </row>
    <row r="74" spans="15:17" x14ac:dyDescent="0.25">
      <c r="O74" t="s">
        <v>25</v>
      </c>
      <c r="P74">
        <v>0.14726940800412625</v>
      </c>
      <c r="Q74">
        <v>0.26856471276791571</v>
      </c>
    </row>
    <row r="75" spans="15:17" x14ac:dyDescent="0.25">
      <c r="O75" t="s">
        <v>25</v>
      </c>
      <c r="P75">
        <v>0.2272883544323139</v>
      </c>
      <c r="Q75">
        <v>0.38167311690125799</v>
      </c>
    </row>
    <row r="76" spans="15:17" x14ac:dyDescent="0.25">
      <c r="O76" t="s">
        <v>64</v>
      </c>
      <c r="P76">
        <v>0.23289155512097146</v>
      </c>
      <c r="Q76">
        <v>0.40839444345078402</v>
      </c>
    </row>
    <row r="77" spans="15:17" x14ac:dyDescent="0.25">
      <c r="O77" t="s">
        <v>25</v>
      </c>
      <c r="P77">
        <v>0.16494123636980779</v>
      </c>
      <c r="Q77">
        <v>0.25077653067057948</v>
      </c>
    </row>
    <row r="78" spans="15:17" x14ac:dyDescent="0.25">
      <c r="O78" t="s">
        <v>65</v>
      </c>
      <c r="P78">
        <v>0.19439937503755786</v>
      </c>
      <c r="Q78">
        <v>0.23512828067499725</v>
      </c>
    </row>
    <row r="79" spans="15:17" x14ac:dyDescent="0.25">
      <c r="O79" t="s">
        <v>25</v>
      </c>
      <c r="P79">
        <v>0.17434976283712594</v>
      </c>
      <c r="Q79">
        <v>0.30911062906724512</v>
      </c>
    </row>
    <row r="80" spans="15:17" x14ac:dyDescent="0.25">
      <c r="O80" t="s">
        <v>25</v>
      </c>
      <c r="P80">
        <v>0.24323805453024083</v>
      </c>
      <c r="Q80">
        <v>0.40540713978605025</v>
      </c>
    </row>
    <row r="81" spans="15:17" x14ac:dyDescent="0.25">
      <c r="O81" t="s">
        <v>25</v>
      </c>
      <c r="P81">
        <v>0.20496674506233722</v>
      </c>
      <c r="Q81">
        <v>0.29332382012835617</v>
      </c>
    </row>
    <row r="82" spans="15:17" x14ac:dyDescent="0.25">
      <c r="O82" t="s">
        <v>25</v>
      </c>
      <c r="P82">
        <v>0.30585061595138463</v>
      </c>
      <c r="Q82">
        <v>0.48548968431518763</v>
      </c>
    </row>
    <row r="83" spans="15:17" x14ac:dyDescent="0.25">
      <c r="O83" t="s">
        <v>25</v>
      </c>
      <c r="P83">
        <v>0.25024592653693634</v>
      </c>
      <c r="Q83">
        <v>0.46683999208378174</v>
      </c>
    </row>
    <row r="84" spans="15:17" x14ac:dyDescent="0.25">
      <c r="O84" t="s">
        <v>25</v>
      </c>
      <c r="P84">
        <v>0.21264247289540039</v>
      </c>
      <c r="Q84">
        <v>0.38420780244966363</v>
      </c>
    </row>
    <row r="85" spans="15:17" x14ac:dyDescent="0.25">
      <c r="O85" t="s">
        <v>25</v>
      </c>
      <c r="P85">
        <v>0.22261689933153828</v>
      </c>
      <c r="Q85">
        <v>0.40858506886685736</v>
      </c>
    </row>
    <row r="86" spans="15:17" x14ac:dyDescent="0.25">
      <c r="O86" t="s">
        <v>25</v>
      </c>
      <c r="P86">
        <v>0.3005070152046716</v>
      </c>
      <c r="Q86">
        <v>0.47453462014532621</v>
      </c>
    </row>
    <row r="87" spans="15:17" x14ac:dyDescent="0.25">
      <c r="O87" t="s">
        <v>25</v>
      </c>
      <c r="P87">
        <v>0.33339105148734183</v>
      </c>
      <c r="Q87">
        <v>0.59033583090800257</v>
      </c>
    </row>
    <row r="88" spans="15:17" x14ac:dyDescent="0.25">
      <c r="O88" t="s">
        <v>25</v>
      </c>
      <c r="P88">
        <v>0.46389289640807729</v>
      </c>
      <c r="Q88">
        <v>0.85298190630637205</v>
      </c>
    </row>
    <row r="89" spans="15:17" x14ac:dyDescent="0.25">
      <c r="O89" t="s">
        <v>25</v>
      </c>
      <c r="P89">
        <v>0.11959729626808834</v>
      </c>
      <c r="Q89">
        <v>0.24737356462252624</v>
      </c>
    </row>
    <row r="90" spans="15:17" x14ac:dyDescent="0.25">
      <c r="O90" t="s">
        <v>25</v>
      </c>
      <c r="P90">
        <v>0.19280121076528264</v>
      </c>
      <c r="Q90">
        <v>0.47888410361894967</v>
      </c>
    </row>
    <row r="91" spans="15:17" x14ac:dyDescent="0.25">
      <c r="O91" t="s">
        <v>25</v>
      </c>
      <c r="P91">
        <v>0.35395225464190982</v>
      </c>
      <c r="Q91">
        <v>0.66217653617893746</v>
      </c>
    </row>
    <row r="92" spans="15:17" x14ac:dyDescent="0.25">
      <c r="O92" t="s">
        <v>25</v>
      </c>
      <c r="P92">
        <v>0.25170013328167756</v>
      </c>
      <c r="Q92">
        <v>0.44435634819873843</v>
      </c>
    </row>
    <row r="93" spans="15:17" x14ac:dyDescent="0.25">
      <c r="O93" t="s">
        <v>25</v>
      </c>
      <c r="P93">
        <v>0.10427510966718578</v>
      </c>
      <c r="Q93">
        <v>0.20776403754779632</v>
      </c>
    </row>
    <row r="94" spans="15:17" x14ac:dyDescent="0.25">
      <c r="O94" t="s">
        <v>25</v>
      </c>
      <c r="P94">
        <v>0.34851770537289711</v>
      </c>
      <c r="Q94">
        <v>0.62886201501047545</v>
      </c>
    </row>
    <row r="95" spans="15:17" x14ac:dyDescent="0.25">
      <c r="O95" t="s">
        <v>25</v>
      </c>
      <c r="P95">
        <v>0.21598079576329929</v>
      </c>
      <c r="Q95">
        <v>0.39282458009732735</v>
      </c>
    </row>
    <row r="96" spans="15:17" x14ac:dyDescent="0.25">
      <c r="O96" t="s">
        <v>25</v>
      </c>
      <c r="P96">
        <v>0.37758215704783438</v>
      </c>
      <c r="Q96">
        <v>0.63938659143731458</v>
      </c>
    </row>
    <row r="97" spans="15:17" x14ac:dyDescent="0.25">
      <c r="O97" t="s">
        <v>33</v>
      </c>
      <c r="P97">
        <v>6.8243858052775261E-2</v>
      </c>
      <c r="Q97">
        <v>0.24252223120452709</v>
      </c>
    </row>
    <row r="98" spans="15:17" x14ac:dyDescent="0.25">
      <c r="O98" t="s">
        <v>31</v>
      </c>
      <c r="P98">
        <v>0.17163604356914952</v>
      </c>
      <c r="Q98">
        <v>0.34334240786640119</v>
      </c>
    </row>
    <row r="99" spans="15:17" x14ac:dyDescent="0.25">
      <c r="O99" t="s">
        <v>24</v>
      </c>
      <c r="P99">
        <v>0.1888414095316491</v>
      </c>
      <c r="Q99">
        <v>0.24017119311585131</v>
      </c>
    </row>
    <row r="100" spans="15:17" x14ac:dyDescent="0.25">
      <c r="O100" t="s">
        <v>24</v>
      </c>
      <c r="P100">
        <v>0.42536397123311698</v>
      </c>
      <c r="Q100">
        <v>0.90912786050103644</v>
      </c>
    </row>
    <row r="101" spans="15:17" x14ac:dyDescent="0.25">
      <c r="O101" t="s">
        <v>24</v>
      </c>
      <c r="P101">
        <v>0.26548193097469797</v>
      </c>
      <c r="Q101">
        <v>0.57924223720444401</v>
      </c>
    </row>
    <row r="102" spans="15:17" x14ac:dyDescent="0.25">
      <c r="O102" t="s">
        <v>31</v>
      </c>
      <c r="P102">
        <v>0.46402174273308811</v>
      </c>
      <c r="Q102">
        <v>0.57919313786399984</v>
      </c>
    </row>
    <row r="103" spans="15:17" x14ac:dyDescent="0.25">
      <c r="O103" t="s">
        <v>66</v>
      </c>
      <c r="P103">
        <v>0.17840730929339893</v>
      </c>
      <c r="Q103">
        <v>0.24912805181863479</v>
      </c>
    </row>
    <row r="104" spans="15:17" x14ac:dyDescent="0.25">
      <c r="O104" t="s">
        <v>24</v>
      </c>
      <c r="P104">
        <v>0.17312408829328502</v>
      </c>
      <c r="Q104">
        <v>0.28771606158441498</v>
      </c>
    </row>
    <row r="105" spans="15:17" x14ac:dyDescent="0.25">
      <c r="O105" t="s">
        <v>24</v>
      </c>
      <c r="P105">
        <v>0.32131682048854882</v>
      </c>
      <c r="Q105">
        <v>0.60491054139880718</v>
      </c>
    </row>
    <row r="106" spans="15:17" x14ac:dyDescent="0.25">
      <c r="O106" t="s">
        <v>24</v>
      </c>
      <c r="P106">
        <v>0.18133013506953366</v>
      </c>
      <c r="Q106">
        <v>0.26377823929694749</v>
      </c>
    </row>
    <row r="107" spans="15:17" x14ac:dyDescent="0.25">
      <c r="O107" t="s">
        <v>24</v>
      </c>
      <c r="P107">
        <v>0.29366132039918363</v>
      </c>
      <c r="Q107">
        <v>0.52948704000165792</v>
      </c>
    </row>
    <row r="108" spans="15:17" x14ac:dyDescent="0.25">
      <c r="O108" t="s">
        <v>24</v>
      </c>
      <c r="P108">
        <v>0.26929174584256271</v>
      </c>
      <c r="Q108">
        <v>0.57027975988220636</v>
      </c>
    </row>
    <row r="109" spans="15:17" x14ac:dyDescent="0.25">
      <c r="O109" t="s">
        <v>24</v>
      </c>
      <c r="P109">
        <v>0.38324196225050527</v>
      </c>
      <c r="Q109">
        <v>0.82062575310591268</v>
      </c>
    </row>
    <row r="110" spans="15:17" x14ac:dyDescent="0.25">
      <c r="O110" t="s">
        <v>24</v>
      </c>
      <c r="P110">
        <v>0.148030272190663</v>
      </c>
      <c r="Q110">
        <v>0.1574149353906831</v>
      </c>
    </row>
    <row r="111" spans="15:17" x14ac:dyDescent="0.25">
      <c r="O111" t="s">
        <v>24</v>
      </c>
      <c r="P111">
        <v>0.23341057510006319</v>
      </c>
      <c r="Q111">
        <v>0.62519712633607849</v>
      </c>
    </row>
    <row r="112" spans="15:17" x14ac:dyDescent="0.25">
      <c r="O112" t="s">
        <v>24</v>
      </c>
      <c r="P112">
        <v>0.16930595434902404</v>
      </c>
      <c r="Q112">
        <v>0.23969302472272355</v>
      </c>
    </row>
    <row r="113" spans="15:17" x14ac:dyDescent="0.25">
      <c r="O113" t="s">
        <v>24</v>
      </c>
      <c r="P113">
        <v>0.21872378531102524</v>
      </c>
      <c r="Q113">
        <v>0.40888336560386584</v>
      </c>
    </row>
    <row r="114" spans="15:17" x14ac:dyDescent="0.25">
      <c r="O114" t="s">
        <v>24</v>
      </c>
      <c r="P114">
        <v>0.28254257437971869</v>
      </c>
      <c r="Q114">
        <v>0.43872985534946352</v>
      </c>
    </row>
    <row r="115" spans="15:17" x14ac:dyDescent="0.25">
      <c r="O115" t="s">
        <v>24</v>
      </c>
      <c r="P115">
        <v>0.25013361838588988</v>
      </c>
      <c r="Q115">
        <v>0.42935839274141285</v>
      </c>
    </row>
    <row r="116" spans="15:17" x14ac:dyDescent="0.25">
      <c r="O116" t="s">
        <v>24</v>
      </c>
      <c r="P116">
        <v>0.1631156930126002</v>
      </c>
      <c r="Q116">
        <v>0.33629145259224658</v>
      </c>
    </row>
    <row r="117" spans="15:17" x14ac:dyDescent="0.25">
      <c r="O117" t="s">
        <v>24</v>
      </c>
      <c r="P117">
        <v>0.29153490777857455</v>
      </c>
      <c r="Q117">
        <v>0.30653313365780605</v>
      </c>
    </row>
    <row r="118" spans="15:17" x14ac:dyDescent="0.25">
      <c r="O118" t="s">
        <v>24</v>
      </c>
      <c r="P118">
        <v>7.0126227208976155E-2</v>
      </c>
      <c r="Q118">
        <v>0.29585798816568049</v>
      </c>
    </row>
    <row r="119" spans="15:17" x14ac:dyDescent="0.25">
      <c r="O119" t="s">
        <v>24</v>
      </c>
      <c r="P119">
        <v>0.1276654196394664</v>
      </c>
      <c r="Q119">
        <v>0.35327977302797592</v>
      </c>
    </row>
    <row r="120" spans="15:17" x14ac:dyDescent="0.25">
      <c r="O120" t="s">
        <v>24</v>
      </c>
      <c r="P120">
        <v>0.21863329104033605</v>
      </c>
      <c r="Q120">
        <v>0.46020428288817034</v>
      </c>
    </row>
    <row r="121" spans="15:17" x14ac:dyDescent="0.25">
      <c r="O121" t="s">
        <v>24</v>
      </c>
      <c r="P121">
        <v>0.19232459996483209</v>
      </c>
      <c r="Q121">
        <v>0.3467561521252796</v>
      </c>
    </row>
    <row r="122" spans="15:17" x14ac:dyDescent="0.25">
      <c r="O122" t="s">
        <v>24</v>
      </c>
      <c r="P122">
        <v>0.28349971348433212</v>
      </c>
      <c r="Q122">
        <v>0.50614999455752696</v>
      </c>
    </row>
    <row r="123" spans="15:17" x14ac:dyDescent="0.25">
      <c r="O123" t="s">
        <v>24</v>
      </c>
      <c r="P123">
        <v>0.17451198418581665</v>
      </c>
      <c r="Q123">
        <v>0.19815994338287329</v>
      </c>
    </row>
    <row r="124" spans="15:17" x14ac:dyDescent="0.25">
      <c r="O124" t="s">
        <v>24</v>
      </c>
      <c r="P124">
        <v>0.25041807084709217</v>
      </c>
      <c r="Q124">
        <v>0.42618822319745481</v>
      </c>
    </row>
    <row r="125" spans="15:17" x14ac:dyDescent="0.25">
      <c r="O125" t="s">
        <v>24</v>
      </c>
      <c r="P125">
        <v>0.20848648453223104</v>
      </c>
      <c r="Q125">
        <v>0.32993296415039347</v>
      </c>
    </row>
    <row r="126" spans="15:17" x14ac:dyDescent="0.25">
      <c r="O126" t="s">
        <v>24</v>
      </c>
      <c r="P126">
        <v>0.12287684043409235</v>
      </c>
      <c r="Q126">
        <v>0.249264286028023</v>
      </c>
    </row>
    <row r="127" spans="15:17" x14ac:dyDescent="0.25">
      <c r="O127" t="s">
        <v>24</v>
      </c>
      <c r="P127">
        <v>0.22962112514351321</v>
      </c>
      <c r="Q127">
        <v>0.54629124690259567</v>
      </c>
    </row>
    <row r="128" spans="15:17" x14ac:dyDescent="0.25">
      <c r="O128" t="s">
        <v>24</v>
      </c>
      <c r="P128">
        <v>0.26909034066167192</v>
      </c>
      <c r="Q128">
        <v>0.46562807667805639</v>
      </c>
    </row>
    <row r="129" spans="15:17" x14ac:dyDescent="0.25">
      <c r="O129" t="s">
        <v>24</v>
      </c>
      <c r="P129">
        <v>0.46540900049726502</v>
      </c>
      <c r="Q129">
        <v>0.90479768821441453</v>
      </c>
    </row>
    <row r="130" spans="15:17" x14ac:dyDescent="0.25">
      <c r="O130" t="s">
        <v>24</v>
      </c>
      <c r="P130">
        <v>0.15054739475519444</v>
      </c>
      <c r="Q130">
        <v>0.35130812292928137</v>
      </c>
    </row>
    <row r="131" spans="15:17" x14ac:dyDescent="0.25">
      <c r="O131" t="s">
        <v>24</v>
      </c>
      <c r="P131">
        <v>0.24736586664161697</v>
      </c>
      <c r="Q131">
        <v>0.32571144162079868</v>
      </c>
    </row>
    <row r="132" spans="15:17" x14ac:dyDescent="0.25">
      <c r="O132" t="s">
        <v>24</v>
      </c>
      <c r="P132">
        <v>0.2671878479008436</v>
      </c>
      <c r="Q132">
        <v>0.44713438735177868</v>
      </c>
    </row>
    <row r="133" spans="15:17" x14ac:dyDescent="0.25">
      <c r="O133" t="s">
        <v>24</v>
      </c>
      <c r="P133">
        <v>0.23326507779020922</v>
      </c>
      <c r="Q133">
        <v>0.38867450834534384</v>
      </c>
    </row>
    <row r="134" spans="15:17" x14ac:dyDescent="0.25">
      <c r="O134" t="s">
        <v>24</v>
      </c>
      <c r="P134">
        <v>7.4250939055993948E-2</v>
      </c>
      <c r="Q134">
        <v>0.14410408432147562</v>
      </c>
    </row>
    <row r="135" spans="15:17" x14ac:dyDescent="0.25">
      <c r="O135" t="s">
        <v>24</v>
      </c>
      <c r="P135">
        <v>0.14238989454688999</v>
      </c>
      <c r="Q135">
        <v>0.19888997890153601</v>
      </c>
    </row>
    <row r="136" spans="15:17" x14ac:dyDescent="0.25">
      <c r="O136" t="s">
        <v>24</v>
      </c>
      <c r="P136">
        <v>0.11208829108466976</v>
      </c>
      <c r="Q136">
        <v>0.30370520348248631</v>
      </c>
    </row>
    <row r="137" spans="15:17" x14ac:dyDescent="0.25">
      <c r="O137" t="s">
        <v>24</v>
      </c>
      <c r="P137">
        <v>0.28763024635916312</v>
      </c>
      <c r="Q137">
        <v>0.51439910154727064</v>
      </c>
    </row>
    <row r="138" spans="15:17" x14ac:dyDescent="0.25">
      <c r="O138" t="s">
        <v>24</v>
      </c>
      <c r="P138">
        <v>0.47071905114899926</v>
      </c>
      <c r="Q138">
        <v>0.80470869545224633</v>
      </c>
    </row>
    <row r="139" spans="15:17" x14ac:dyDescent="0.25">
      <c r="O139" t="s">
        <v>24</v>
      </c>
      <c r="P139">
        <v>0.24194746485748445</v>
      </c>
      <c r="Q139">
        <v>0.66109183762140633</v>
      </c>
    </row>
    <row r="140" spans="15:17" x14ac:dyDescent="0.25">
      <c r="O140" t="s">
        <v>24</v>
      </c>
      <c r="P140">
        <v>0.42148315987557122</v>
      </c>
      <c r="Q140">
        <v>0.70385345325521909</v>
      </c>
    </row>
    <row r="141" spans="15:17" x14ac:dyDescent="0.25">
      <c r="O141" t="s">
        <v>24</v>
      </c>
      <c r="P141">
        <v>0.10974779955661888</v>
      </c>
      <c r="Q141">
        <v>0.27355500373488384</v>
      </c>
    </row>
    <row r="142" spans="15:17" x14ac:dyDescent="0.25">
      <c r="O142" t="s">
        <v>24</v>
      </c>
      <c r="P142">
        <v>0.21495202147463255</v>
      </c>
      <c r="Q142">
        <v>0.37036328139953295</v>
      </c>
    </row>
    <row r="143" spans="15:17" x14ac:dyDescent="0.25">
      <c r="O143" t="s">
        <v>24</v>
      </c>
      <c r="P143">
        <v>0.29239535012367535</v>
      </c>
      <c r="Q143">
        <v>0.66619941716773023</v>
      </c>
    </row>
    <row r="144" spans="15:17" x14ac:dyDescent="0.25">
      <c r="O144" t="s">
        <v>24</v>
      </c>
      <c r="P144">
        <v>0.21495370585772111</v>
      </c>
      <c r="Q144">
        <v>0.43219834539635438</v>
      </c>
    </row>
    <row r="145" spans="15:17" x14ac:dyDescent="0.25">
      <c r="O145" t="s">
        <v>24</v>
      </c>
      <c r="P145">
        <v>0.32444124008651765</v>
      </c>
      <c r="Q145">
        <v>0.62952844755909254</v>
      </c>
    </row>
    <row r="146" spans="15:17" x14ac:dyDescent="0.25">
      <c r="O146" t="s">
        <v>24</v>
      </c>
      <c r="P146">
        <v>0.1599014378022727</v>
      </c>
      <c r="Q146">
        <v>0.18626991565135895</v>
      </c>
    </row>
    <row r="147" spans="15:17" x14ac:dyDescent="0.25">
      <c r="O147" t="s">
        <v>24</v>
      </c>
      <c r="P147">
        <v>0.26637188178415883</v>
      </c>
      <c r="Q147">
        <v>0.64830064380895347</v>
      </c>
    </row>
    <row r="148" spans="15:17" x14ac:dyDescent="0.25">
      <c r="O148" t="s">
        <v>24</v>
      </c>
      <c r="P148">
        <v>0.26389915683283577</v>
      </c>
      <c r="Q148">
        <v>0.26233181862644839</v>
      </c>
    </row>
    <row r="149" spans="15:17" x14ac:dyDescent="0.25">
      <c r="O149" t="s">
        <v>24</v>
      </c>
      <c r="P149">
        <v>7.4944396093221149E-2</v>
      </c>
      <c r="Q149">
        <v>0.14586322333811574</v>
      </c>
    </row>
    <row r="150" spans="15:17" x14ac:dyDescent="0.25">
      <c r="O150" t="s">
        <v>24</v>
      </c>
      <c r="P150">
        <v>0.19716476313737957</v>
      </c>
      <c r="Q150">
        <v>0.38555131901174866</v>
      </c>
    </row>
    <row r="151" spans="15:17" x14ac:dyDescent="0.25">
      <c r="O151" t="s">
        <v>24</v>
      </c>
      <c r="P151">
        <v>0.26357050173010382</v>
      </c>
      <c r="Q151">
        <v>0.42225218121232155</v>
      </c>
    </row>
    <row r="152" spans="15:17" x14ac:dyDescent="0.25">
      <c r="O152" t="s">
        <v>24</v>
      </c>
      <c r="P152">
        <v>8.3253600407569864E-2</v>
      </c>
      <c r="Q152">
        <v>0.11831574063333719</v>
      </c>
    </row>
    <row r="153" spans="15:17" x14ac:dyDescent="0.25">
      <c r="O153" t="s">
        <v>24</v>
      </c>
      <c r="P153">
        <v>0.53174016588650741</v>
      </c>
      <c r="Q153">
        <v>0.7813930773457054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E085-4773-4F53-BE12-368983A29FF4}">
  <dimension ref="A1"/>
  <sheetViews>
    <sheetView topLeftCell="A9" zoomScale="85" zoomScaleNormal="85" workbookViewId="0">
      <selection activeCell="C29" sqref="C29"/>
    </sheetView>
  </sheetViews>
  <sheetFormatPr defaultRowHeight="13.8" x14ac:dyDescent="0.25"/>
  <sheetData/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388E-5AAA-4B3F-9D9A-7D02C7E466C6}">
  <dimension ref="A1"/>
  <sheetViews>
    <sheetView tabSelected="1" zoomScale="40" zoomScaleNormal="40" workbookViewId="0">
      <selection activeCell="AF72" sqref="AF72"/>
    </sheetView>
  </sheetViews>
  <sheetFormatPr defaultRowHeight="13.8" x14ac:dyDescent="0.25"/>
  <sheetData/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3621-849B-434A-802A-49FA9A17664F}">
  <dimension ref="A1"/>
  <sheetViews>
    <sheetView workbookViewId="0"/>
  </sheetViews>
  <sheetFormatPr defaultRowHeight="13.8" x14ac:dyDescent="0.25"/>
  <sheetData/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301A-A314-45C7-8E52-9D5904D69A58}">
  <dimension ref="A1:M153"/>
  <sheetViews>
    <sheetView workbookViewId="0">
      <selection sqref="A1:C6"/>
    </sheetView>
  </sheetViews>
  <sheetFormatPr defaultRowHeight="13.8" x14ac:dyDescent="0.25"/>
  <cols>
    <col min="1" max="1" width="40.77734375" bestFit="1" customWidth="1"/>
    <col min="2" max="2" width="14.5546875" bestFit="1" customWidth="1"/>
    <col min="3" max="3" width="17.88671875" bestFit="1" customWidth="1"/>
    <col min="5" max="5" width="16.109375" customWidth="1"/>
    <col min="11" max="11" width="24.44140625" bestFit="1" customWidth="1"/>
    <col min="12" max="13" width="12.77734375" bestFit="1" customWidth="1"/>
  </cols>
  <sheetData>
    <row r="1" spans="1:13" ht="22.8" x14ac:dyDescent="0.4">
      <c r="A1" s="4" t="s">
        <v>59</v>
      </c>
      <c r="B1" s="5" t="s">
        <v>60</v>
      </c>
      <c r="C1" s="5" t="s">
        <v>61</v>
      </c>
      <c r="K1" t="s">
        <v>30</v>
      </c>
      <c r="L1" t="s">
        <v>34</v>
      </c>
      <c r="M1" t="s">
        <v>35</v>
      </c>
    </row>
    <row r="2" spans="1:13" ht="22.8" x14ac:dyDescent="0.4">
      <c r="A2" s="4" t="s">
        <v>67</v>
      </c>
      <c r="B2" s="6">
        <f>CORREL(summary!P2:P153,summary!Q2:Q153)</f>
        <v>0.84997418469211505</v>
      </c>
      <c r="C2" s="6">
        <f>CORREL(F2:F153,G2:G153)</f>
        <v>0.82039926462045265</v>
      </c>
      <c r="E2" t="s">
        <v>22</v>
      </c>
      <c r="F2">
        <f>_xlfn.RANK.AVG(correlations!L2,correlations!L2:L153)</f>
        <v>36</v>
      </c>
      <c r="G2">
        <f>_xlfn.RANK.AVG(correlations!M2,correlations!M2:M153)</f>
        <v>39</v>
      </c>
      <c r="H2">
        <f>_xlfn.RANK.AVG(F2,F2:F33)</f>
        <v>28</v>
      </c>
      <c r="I2">
        <f>_xlfn.RANK.AVG(G2,G2:G33)</f>
        <v>30</v>
      </c>
      <c r="K2" t="s">
        <v>22</v>
      </c>
      <c r="L2">
        <v>0.29493607581139475</v>
      </c>
      <c r="M2">
        <v>0.51350726424910409</v>
      </c>
    </row>
    <row r="3" spans="1:13" ht="22.8" x14ac:dyDescent="0.4">
      <c r="A3" s="4" t="s">
        <v>62</v>
      </c>
      <c r="B3" s="6">
        <f>CORREL(summary!P2:P33,summary!Q2:Q33)</f>
        <v>0.75363290429110241</v>
      </c>
      <c r="C3" s="6">
        <f>CORREL(H2:H33,I2:I33)</f>
        <v>0.65835777126099704</v>
      </c>
      <c r="E3" t="s">
        <v>22</v>
      </c>
      <c r="F3">
        <f>_xlfn.RANK.AVG(correlations!L3,correlations!L2:L153)</f>
        <v>116</v>
      </c>
      <c r="G3">
        <f>_xlfn.RANK.AVG(correlations!M3,correlations!M2:M153)</f>
        <v>135</v>
      </c>
      <c r="H3">
        <f>_xlfn.RANK.AVG(F3,F2:F33)</f>
        <v>7</v>
      </c>
      <c r="I3">
        <f>_xlfn.RANK.AVG(G3,G2:G33)</f>
        <v>4</v>
      </c>
      <c r="K3" t="s">
        <v>22</v>
      </c>
      <c r="L3">
        <v>0.18050429934041751</v>
      </c>
      <c r="M3">
        <v>0.24770065813189418</v>
      </c>
    </row>
    <row r="4" spans="1:13" ht="22.8" x14ac:dyDescent="0.4">
      <c r="A4" s="4" t="s">
        <v>38</v>
      </c>
      <c r="B4" s="6">
        <f>CORREL(summary!P34:P69,summary!Q34:Q69)</f>
        <v>0.80674036290616857</v>
      </c>
      <c r="C4" s="6">
        <f>CORREL(H34:H69,I34:I69)</f>
        <v>0.70836550836550827</v>
      </c>
      <c r="E4" t="s">
        <v>22</v>
      </c>
      <c r="F4">
        <f>_xlfn.RANK.AVG(correlations!L4,correlations!L2:L153)</f>
        <v>72</v>
      </c>
      <c r="G4">
        <f>_xlfn.RANK.AVG(correlations!M4,correlations!M2:M153)</f>
        <v>106</v>
      </c>
      <c r="H4">
        <f>_xlfn.RANK.AVG(F4,F2:F33)</f>
        <v>21</v>
      </c>
      <c r="I4">
        <f>_xlfn.RANK.AVG(G4,G2:G33)</f>
        <v>13</v>
      </c>
      <c r="K4" t="s">
        <v>22</v>
      </c>
      <c r="L4">
        <v>0.23695204838810249</v>
      </c>
      <c r="M4">
        <v>0.33003794313768042</v>
      </c>
    </row>
    <row r="5" spans="1:13" ht="22.8" x14ac:dyDescent="0.4">
      <c r="A5" s="4" t="s">
        <v>32</v>
      </c>
      <c r="B5" s="6">
        <f>CORREL(summary!P70:P96,summary!Q70:Q96)</f>
        <v>0.94238385534803992</v>
      </c>
      <c r="C5" s="6">
        <f>CORREL(H70:H96,I70:I96)</f>
        <v>0.90659340659340659</v>
      </c>
      <c r="E5" t="s">
        <v>22</v>
      </c>
      <c r="F5">
        <f>_xlfn.RANK.AVG(correlations!L5,correlations!L2:L153)</f>
        <v>32</v>
      </c>
      <c r="G5">
        <f>_xlfn.RANK.AVG(correlations!M5,correlations!M2:M153)</f>
        <v>42</v>
      </c>
      <c r="H5">
        <f>_xlfn.RANK.AVG(F5,F2:F33)</f>
        <v>29</v>
      </c>
      <c r="I5">
        <f>_xlfn.RANK.AVG(G5,G2:G33)</f>
        <v>29</v>
      </c>
      <c r="K5" t="s">
        <v>22</v>
      </c>
      <c r="L5">
        <v>0.30949282873504913</v>
      </c>
      <c r="M5">
        <v>0.49824854255978346</v>
      </c>
    </row>
    <row r="6" spans="1:13" ht="22.8" x14ac:dyDescent="0.4">
      <c r="A6" s="4" t="s">
        <v>31</v>
      </c>
      <c r="B6" s="6">
        <f>CORREL(summary!P98:P153,summary!Q98:Q153)</f>
        <v>0.85915058841638881</v>
      </c>
      <c r="C6" s="6">
        <f>CORREL(H98:H153,I98:I153)</f>
        <v>0.84688995215311003</v>
      </c>
      <c r="E6" t="s">
        <v>22</v>
      </c>
      <c r="F6">
        <f>_xlfn.RANK.AVG(correlations!L6,correlations!L2:L153)</f>
        <v>128</v>
      </c>
      <c r="G6">
        <f>_xlfn.RANK.AVG(correlations!M6,correlations!M2:M153)</f>
        <v>87</v>
      </c>
      <c r="H6">
        <f>_xlfn.RANK.AVG(F6,F2:F33)</f>
        <v>3</v>
      </c>
      <c r="I6">
        <f>_xlfn.RANK.AVG(G6,G2:G33)</f>
        <v>20</v>
      </c>
      <c r="K6" t="s">
        <v>22</v>
      </c>
      <c r="L6">
        <v>0.16812808773699592</v>
      </c>
      <c r="M6">
        <v>0.37051267976726315</v>
      </c>
    </row>
    <row r="7" spans="1:13" x14ac:dyDescent="0.25">
      <c r="E7" t="s">
        <v>22</v>
      </c>
      <c r="F7">
        <f>_xlfn.RANK.AVG(correlations!L7,correlations!L2:L153)</f>
        <v>140</v>
      </c>
      <c r="G7">
        <f>_xlfn.RANK.AVG(correlations!M7,correlations!M2:M153)</f>
        <v>145</v>
      </c>
      <c r="H7">
        <f>_xlfn.RANK.AVG(F7,F2:F33)</f>
        <v>1</v>
      </c>
      <c r="I7">
        <f>_xlfn.RANK.AVG(G7,G2:G33)</f>
        <v>1</v>
      </c>
      <c r="K7" t="s">
        <v>22</v>
      </c>
      <c r="L7">
        <v>0.14142641635936976</v>
      </c>
      <c r="M7">
        <v>0.20580617592939801</v>
      </c>
    </row>
    <row r="8" spans="1:13" x14ac:dyDescent="0.25">
      <c r="B8">
        <v>0.85</v>
      </c>
      <c r="C8">
        <v>0.82</v>
      </c>
      <c r="E8" t="s">
        <v>22</v>
      </c>
      <c r="F8">
        <f>_xlfn.RANK.AVG(correlations!L8,correlations!L2:L153)</f>
        <v>108</v>
      </c>
      <c r="G8">
        <f>_xlfn.RANK.AVG(correlations!M8,correlations!M2:M153)</f>
        <v>105</v>
      </c>
      <c r="H8">
        <f>_xlfn.RANK.AVG(F8,F2:F33)</f>
        <v>10</v>
      </c>
      <c r="I8">
        <f>_xlfn.RANK.AVG(G8,G2:G33)</f>
        <v>14</v>
      </c>
      <c r="K8" t="s">
        <v>22</v>
      </c>
      <c r="L8">
        <v>0.18913855443252467</v>
      </c>
      <c r="M8">
        <v>0.33234788321449965</v>
      </c>
    </row>
    <row r="9" spans="1:13" x14ac:dyDescent="0.25">
      <c r="B9">
        <v>0.75</v>
      </c>
      <c r="C9">
        <v>0.66</v>
      </c>
      <c r="E9" t="s">
        <v>22</v>
      </c>
      <c r="F9">
        <f>_xlfn.RANK.AVG(correlations!L9,correlations!L2:L153)</f>
        <v>23</v>
      </c>
      <c r="G9">
        <f>_xlfn.RANK.AVG(correlations!M9,correlations!M2:M153)</f>
        <v>36</v>
      </c>
      <c r="H9">
        <f>_xlfn.RANK.AVG(F9,F2:F33)</f>
        <v>31</v>
      </c>
      <c r="I9">
        <f>_xlfn.RANK.AVG(G9,G2:G33)</f>
        <v>31</v>
      </c>
      <c r="K9" t="s">
        <v>22</v>
      </c>
      <c r="L9">
        <v>0.32705705407437885</v>
      </c>
      <c r="M9">
        <v>0.54161640530759947</v>
      </c>
    </row>
    <row r="10" spans="1:13" x14ac:dyDescent="0.25">
      <c r="B10">
        <v>0.81</v>
      </c>
      <c r="C10">
        <v>0.71</v>
      </c>
      <c r="E10" t="s">
        <v>22</v>
      </c>
      <c r="F10">
        <f>_xlfn.RANK.AVG(correlations!L10,correlations!L2:L153)</f>
        <v>81</v>
      </c>
      <c r="G10">
        <f>_xlfn.RANK.AVG(correlations!M10,correlations!M2:M153)</f>
        <v>95</v>
      </c>
      <c r="H10">
        <f>_xlfn.RANK.AVG(F10,F2:F33)</f>
        <v>17</v>
      </c>
      <c r="I10">
        <f>_xlfn.RANK.AVG(G10,G2:G33)</f>
        <v>18</v>
      </c>
      <c r="K10" t="s">
        <v>22</v>
      </c>
      <c r="L10">
        <v>0.22271550675152471</v>
      </c>
      <c r="M10">
        <v>0.35114151367507868</v>
      </c>
    </row>
    <row r="11" spans="1:13" x14ac:dyDescent="0.25">
      <c r="B11">
        <v>0.94</v>
      </c>
      <c r="C11">
        <v>0.91</v>
      </c>
      <c r="E11" t="s">
        <v>22</v>
      </c>
      <c r="F11">
        <f>_xlfn.RANK.AVG(correlations!L11,correlations!L2:L153)</f>
        <v>124</v>
      </c>
      <c r="G11">
        <f>_xlfn.RANK.AVG(correlations!M11,correlations!M2:M153)</f>
        <v>90</v>
      </c>
      <c r="H11">
        <f>_xlfn.RANK.AVG(F11,F2:F33)</f>
        <v>5</v>
      </c>
      <c r="I11">
        <f>_xlfn.RANK.AVG(G11,G2:G33)</f>
        <v>19</v>
      </c>
      <c r="K11" t="s">
        <v>22</v>
      </c>
      <c r="L11">
        <v>0.17047888289214427</v>
      </c>
      <c r="M11">
        <v>0.36145975619185072</v>
      </c>
    </row>
    <row r="12" spans="1:13" x14ac:dyDescent="0.25">
      <c r="B12">
        <v>0.86</v>
      </c>
      <c r="C12">
        <v>0.85</v>
      </c>
      <c r="E12" t="s">
        <v>22</v>
      </c>
      <c r="F12">
        <f>_xlfn.RANK.AVG(correlations!L12,correlations!L2:L153)</f>
        <v>28</v>
      </c>
      <c r="G12">
        <f>_xlfn.RANK.AVG(correlations!M12,correlations!M2:M153)</f>
        <v>18</v>
      </c>
      <c r="H12">
        <f>_xlfn.RANK.AVG(F12,F2:F33)</f>
        <v>30</v>
      </c>
      <c r="I12">
        <f>_xlfn.RANK.AVG(G12,G2:G33)</f>
        <v>32</v>
      </c>
      <c r="K12" t="s">
        <v>22</v>
      </c>
      <c r="L12">
        <v>0.31850230974957455</v>
      </c>
      <c r="M12">
        <v>0.67271836355029202</v>
      </c>
    </row>
    <row r="13" spans="1:13" x14ac:dyDescent="0.25">
      <c r="E13" t="s">
        <v>22</v>
      </c>
      <c r="F13">
        <f>_xlfn.RANK.AVG(correlations!L13,correlations!L2:L153)</f>
        <v>43</v>
      </c>
      <c r="G13">
        <f>_xlfn.RANK.AVG(correlations!M13,correlations!M2:M153)</f>
        <v>85</v>
      </c>
      <c r="H13">
        <f>_xlfn.RANK.AVG(F13,F2:F33)</f>
        <v>27</v>
      </c>
      <c r="I13">
        <f>_xlfn.RANK.AVG(G13,G2:G33)</f>
        <v>21</v>
      </c>
      <c r="K13" t="s">
        <v>22</v>
      </c>
      <c r="L13">
        <v>0.28436483681707497</v>
      </c>
      <c r="M13">
        <v>0.37319107617075542</v>
      </c>
    </row>
    <row r="14" spans="1:13" x14ac:dyDescent="0.25">
      <c r="E14" t="s">
        <v>22</v>
      </c>
      <c r="F14">
        <f>_xlfn.RANK.AVG(correlations!L14,correlations!L2:L153)</f>
        <v>85</v>
      </c>
      <c r="G14">
        <f>_xlfn.RANK.AVG(correlations!M14,correlations!M2:M153)</f>
        <v>96</v>
      </c>
      <c r="H14">
        <f>_xlfn.RANK.AVG(F14,F2:F33)</f>
        <v>15</v>
      </c>
      <c r="I14">
        <f>_xlfn.RANK.AVG(G14,G2:G33)</f>
        <v>17</v>
      </c>
      <c r="K14" t="s">
        <v>22</v>
      </c>
      <c r="L14">
        <v>0.21982271704949063</v>
      </c>
      <c r="M14">
        <v>0.34829056491792526</v>
      </c>
    </row>
    <row r="15" spans="1:13" x14ac:dyDescent="0.25">
      <c r="E15" t="s">
        <v>22</v>
      </c>
      <c r="F15">
        <f>_xlfn.RANK.AVG(correlations!L15,correlations!L2:L153)</f>
        <v>19</v>
      </c>
      <c r="G15">
        <f>_xlfn.RANK.AVG(correlations!M15,correlations!M2:M153)</f>
        <v>55</v>
      </c>
      <c r="H15">
        <f>_xlfn.RANK.AVG(F15,F2:F33)</f>
        <v>32</v>
      </c>
      <c r="I15">
        <f>_xlfn.RANK.AVG(G15,G2:G33)</f>
        <v>26</v>
      </c>
      <c r="K15" t="s">
        <v>22</v>
      </c>
      <c r="L15">
        <v>0.34174646683991317</v>
      </c>
      <c r="M15">
        <v>0.45752263533037951</v>
      </c>
    </row>
    <row r="16" spans="1:13" x14ac:dyDescent="0.25">
      <c r="E16" t="s">
        <v>22</v>
      </c>
      <c r="F16">
        <f>_xlfn.RANK.AVG(correlations!L16,correlations!L2:L153)</f>
        <v>58</v>
      </c>
      <c r="G16">
        <f>_xlfn.RANK.AVG(correlations!M16,correlations!M2:M153)</f>
        <v>78</v>
      </c>
      <c r="H16">
        <f>_xlfn.RANK.AVG(F16,F2:F33)</f>
        <v>25</v>
      </c>
      <c r="I16">
        <f>_xlfn.RANK.AVG(G16,G2:G33)</f>
        <v>22</v>
      </c>
      <c r="K16" t="s">
        <v>22</v>
      </c>
      <c r="L16">
        <v>0.25518898115591465</v>
      </c>
      <c r="M16">
        <v>0.39017083348193587</v>
      </c>
    </row>
    <row r="17" spans="5:13" x14ac:dyDescent="0.25">
      <c r="E17" t="s">
        <v>22</v>
      </c>
      <c r="F17">
        <f>_xlfn.RANK.AVG(correlations!L17,correlations!L2:L153)</f>
        <v>98</v>
      </c>
      <c r="G17">
        <f>_xlfn.RANK.AVG(correlations!M17,correlations!M2:M153)</f>
        <v>100</v>
      </c>
      <c r="H17">
        <f>_xlfn.RANK.AVG(F17,F2:F33)</f>
        <v>13</v>
      </c>
      <c r="I17">
        <f>_xlfn.RANK.AVG(G17,G2:G33)</f>
        <v>15</v>
      </c>
      <c r="K17" t="s">
        <v>22</v>
      </c>
      <c r="L17">
        <v>0.20145563053340301</v>
      </c>
      <c r="M17">
        <v>0.33933698773166276</v>
      </c>
    </row>
    <row r="18" spans="5:13" x14ac:dyDescent="0.25">
      <c r="E18" t="s">
        <v>22</v>
      </c>
      <c r="F18">
        <f>_xlfn.RANK.AVG(correlations!L18,correlations!L2:L153)</f>
        <v>71</v>
      </c>
      <c r="G18">
        <f>_xlfn.RANK.AVG(correlations!M18,correlations!M2:M153)</f>
        <v>124</v>
      </c>
      <c r="H18">
        <f>_xlfn.RANK.AVG(F18,F2:F33)</f>
        <v>22</v>
      </c>
      <c r="I18">
        <f>_xlfn.RANK.AVG(G18,G2:G33)</f>
        <v>7</v>
      </c>
      <c r="K18" t="s">
        <v>22</v>
      </c>
      <c r="L18">
        <v>0.24038676353627694</v>
      </c>
      <c r="M18">
        <v>0.27097535599484451</v>
      </c>
    </row>
    <row r="19" spans="5:13" x14ac:dyDescent="0.25">
      <c r="E19" t="s">
        <v>22</v>
      </c>
      <c r="F19">
        <f>_xlfn.RANK.AVG(correlations!L19,correlations!L2:L153)</f>
        <v>60</v>
      </c>
      <c r="G19">
        <f>_xlfn.RANK.AVG(correlations!M19,correlations!M2:M153)</f>
        <v>74</v>
      </c>
      <c r="H19">
        <f>_xlfn.RANK.AVG(F19,F2:F33)</f>
        <v>24</v>
      </c>
      <c r="I19">
        <f>_xlfn.RANK.AVG(G19,G2:G33)</f>
        <v>24</v>
      </c>
      <c r="K19" t="s">
        <v>22</v>
      </c>
      <c r="L19">
        <v>0.25370649330056294</v>
      </c>
      <c r="M19">
        <v>0.40659352174960961</v>
      </c>
    </row>
    <row r="20" spans="5:13" x14ac:dyDescent="0.25">
      <c r="E20" t="s">
        <v>22</v>
      </c>
      <c r="F20">
        <f>_xlfn.RANK.AVG(correlations!L20,correlations!L2:L153)</f>
        <v>84</v>
      </c>
      <c r="G20">
        <f>_xlfn.RANK.AVG(correlations!M20,correlations!M2:M153)</f>
        <v>120</v>
      </c>
      <c r="H20">
        <f>_xlfn.RANK.AVG(F20,F2:F33)</f>
        <v>16</v>
      </c>
      <c r="I20">
        <f>_xlfn.RANK.AVG(G20,G2:G33)</f>
        <v>9</v>
      </c>
      <c r="K20" t="s">
        <v>22</v>
      </c>
      <c r="L20">
        <v>0.22079169593829301</v>
      </c>
      <c r="M20">
        <v>0.28345917943454785</v>
      </c>
    </row>
    <row r="21" spans="5:13" x14ac:dyDescent="0.25">
      <c r="E21" t="s">
        <v>22</v>
      </c>
      <c r="F21">
        <f>_xlfn.RANK.AVG(correlations!L21,correlations!L2:L153)</f>
        <v>104</v>
      </c>
      <c r="G21">
        <f>_xlfn.RANK.AVG(correlations!M21,correlations!M2:M153)</f>
        <v>121</v>
      </c>
      <c r="H21">
        <f>_xlfn.RANK.AVG(F21,F2:F33)</f>
        <v>11</v>
      </c>
      <c r="I21">
        <f>_xlfn.RANK.AVG(G21,G2:G33)</f>
        <v>8</v>
      </c>
      <c r="K21" t="s">
        <v>22</v>
      </c>
      <c r="L21">
        <v>0.19379034394300612</v>
      </c>
      <c r="M21">
        <v>0.27450347166155337</v>
      </c>
    </row>
    <row r="22" spans="5:13" x14ac:dyDescent="0.25">
      <c r="E22" t="s">
        <v>22</v>
      </c>
      <c r="F22">
        <f>_xlfn.RANK.AVG(correlations!L22,correlations!L2:L153)</f>
        <v>77</v>
      </c>
      <c r="G22">
        <f>_xlfn.RANK.AVG(correlations!M22,correlations!M2:M153)</f>
        <v>52</v>
      </c>
      <c r="H22">
        <f>_xlfn.RANK.AVG(F22,F2:F33)</f>
        <v>19</v>
      </c>
      <c r="I22">
        <f>_xlfn.RANK.AVG(G22,G2:G33)</f>
        <v>27</v>
      </c>
      <c r="K22" t="s">
        <v>22</v>
      </c>
      <c r="L22">
        <v>0.23283001444135534</v>
      </c>
      <c r="M22">
        <v>0.46311915350406385</v>
      </c>
    </row>
    <row r="23" spans="5:13" x14ac:dyDescent="0.25">
      <c r="E23" t="s">
        <v>22</v>
      </c>
      <c r="F23">
        <f>_xlfn.RANK.AVG(correlations!L23,correlations!L2:L153)</f>
        <v>132</v>
      </c>
      <c r="G23">
        <f>_xlfn.RANK.AVG(correlations!M23,correlations!M2:M153)</f>
        <v>108</v>
      </c>
      <c r="H23">
        <f>_xlfn.RANK.AVG(F23,F2:F33)</f>
        <v>2</v>
      </c>
      <c r="I23">
        <f>_xlfn.RANK.AVG(G23,G2:G33)</f>
        <v>12</v>
      </c>
      <c r="K23" t="s">
        <v>22</v>
      </c>
      <c r="L23">
        <v>0.16027672637050183</v>
      </c>
      <c r="M23">
        <v>0.32738440143701469</v>
      </c>
    </row>
    <row r="24" spans="5:13" x14ac:dyDescent="0.25">
      <c r="E24" t="s">
        <v>22</v>
      </c>
      <c r="F24">
        <f>_xlfn.RANK.AVG(correlations!L24,correlations!L2:L153)</f>
        <v>73</v>
      </c>
      <c r="G24">
        <f>_xlfn.RANK.AVG(correlations!M24,correlations!M2:M153)</f>
        <v>142</v>
      </c>
      <c r="H24">
        <f>_xlfn.RANK.AVG(F24,F2:F33)</f>
        <v>20</v>
      </c>
      <c r="I24">
        <f>_xlfn.RANK.AVG(G24,G2:G33)</f>
        <v>3</v>
      </c>
      <c r="K24" t="s">
        <v>22</v>
      </c>
      <c r="L24">
        <v>0.23404011752884163</v>
      </c>
      <c r="M24">
        <v>0.22774037597139263</v>
      </c>
    </row>
    <row r="25" spans="5:13" x14ac:dyDescent="0.25">
      <c r="E25" t="s">
        <v>22</v>
      </c>
      <c r="F25">
        <f>_xlfn.RANK.AVG(correlations!L25,correlations!L2:L153)</f>
        <v>112</v>
      </c>
      <c r="G25">
        <f>_xlfn.RANK.AVG(correlations!M25,correlations!M2:M153)</f>
        <v>76</v>
      </c>
      <c r="H25">
        <f>_xlfn.RANK.AVG(F25,F2:F33)</f>
        <v>8</v>
      </c>
      <c r="I25">
        <f>_xlfn.RANK.AVG(G25,G2:G33)</f>
        <v>23</v>
      </c>
      <c r="K25" t="s">
        <v>22</v>
      </c>
      <c r="L25">
        <v>0.18546194428939267</v>
      </c>
      <c r="M25">
        <v>0.39940722895385422</v>
      </c>
    </row>
    <row r="26" spans="5:13" x14ac:dyDescent="0.25">
      <c r="E26" t="s">
        <v>22</v>
      </c>
      <c r="F26">
        <f>_xlfn.RANK.AVG(correlations!L26,correlations!L2:L153)</f>
        <v>92</v>
      </c>
      <c r="G26">
        <f>_xlfn.RANK.AVG(correlations!M26,correlations!M2:M153)</f>
        <v>99</v>
      </c>
      <c r="H26">
        <f>_xlfn.RANK.AVG(F26,F2:F33)</f>
        <v>14</v>
      </c>
      <c r="I26">
        <f>_xlfn.RANK.AVG(G26,G2:G33)</f>
        <v>16</v>
      </c>
      <c r="K26" t="s">
        <v>22</v>
      </c>
      <c r="L26">
        <v>0.2106380241831747</v>
      </c>
      <c r="M26">
        <v>0.3407313745715902</v>
      </c>
    </row>
    <row r="27" spans="5:13" x14ac:dyDescent="0.25">
      <c r="E27" t="s">
        <v>22</v>
      </c>
      <c r="F27">
        <f>_xlfn.RANK.AVG(correlations!L27,correlations!L2:L153)</f>
        <v>121</v>
      </c>
      <c r="G27">
        <f>_xlfn.RANK.AVG(correlations!M27,correlations!M2:M153)</f>
        <v>144</v>
      </c>
      <c r="H27">
        <f>_xlfn.RANK.AVG(F27,F2:F33)</f>
        <v>6</v>
      </c>
      <c r="I27">
        <f>_xlfn.RANK.AVG(G27,G2:G33)</f>
        <v>2</v>
      </c>
      <c r="K27" t="s">
        <v>22</v>
      </c>
      <c r="L27">
        <v>0.17336578994240931</v>
      </c>
      <c r="M27">
        <v>0.20629644114196324</v>
      </c>
    </row>
    <row r="28" spans="5:13" x14ac:dyDescent="0.25">
      <c r="E28" t="s">
        <v>22</v>
      </c>
      <c r="F28">
        <f>_xlfn.RANK.AVG(correlations!L28,correlations!L2:L153)</f>
        <v>46</v>
      </c>
      <c r="G28">
        <f>_xlfn.RANK.AVG(correlations!M28,correlations!M2:M153)</f>
        <v>46</v>
      </c>
      <c r="H28">
        <f>_xlfn.RANK.AVG(F28,F2:F33)</f>
        <v>26</v>
      </c>
      <c r="I28">
        <f>_xlfn.RANK.AVG(G28,G2:G33)</f>
        <v>28</v>
      </c>
      <c r="K28" t="s">
        <v>22</v>
      </c>
      <c r="L28">
        <v>0.28068740531447212</v>
      </c>
      <c r="M28">
        <v>0.48707081874577729</v>
      </c>
    </row>
    <row r="29" spans="5:13" x14ac:dyDescent="0.25">
      <c r="E29" t="s">
        <v>22</v>
      </c>
      <c r="F29">
        <f>_xlfn.RANK.AVG(correlations!L29,correlations!L2:L153)</f>
        <v>126</v>
      </c>
      <c r="G29">
        <f>_xlfn.RANK.AVG(correlations!M29,correlations!M2:M153)</f>
        <v>129</v>
      </c>
      <c r="H29">
        <f>_xlfn.RANK.AVG(F29,F2:F33)</f>
        <v>4</v>
      </c>
      <c r="I29">
        <f>_xlfn.RANK.AVG(G29,G2:G33)</f>
        <v>5</v>
      </c>
      <c r="K29" t="s">
        <v>22</v>
      </c>
      <c r="L29">
        <v>0.16853513104139778</v>
      </c>
      <c r="M29">
        <v>0.25856852065797437</v>
      </c>
    </row>
    <row r="30" spans="5:13" x14ac:dyDescent="0.25">
      <c r="E30" t="s">
        <v>22</v>
      </c>
      <c r="F30">
        <f>_xlfn.RANK.AVG(correlations!L30,correlations!L2:L153)</f>
        <v>80</v>
      </c>
      <c r="G30">
        <f>_xlfn.RANK.AVG(correlations!M30,correlations!M2:M153)</f>
        <v>70</v>
      </c>
      <c r="H30">
        <f>_xlfn.RANK.AVG(F30,F2:F33)</f>
        <v>18</v>
      </c>
      <c r="I30">
        <f>_xlfn.RANK.AVG(G30,G2:G33)</f>
        <v>25</v>
      </c>
      <c r="K30" t="s">
        <v>22</v>
      </c>
      <c r="L30">
        <v>0.22356285037017065</v>
      </c>
      <c r="M30">
        <v>0.41315165515065794</v>
      </c>
    </row>
    <row r="31" spans="5:13" x14ac:dyDescent="0.25">
      <c r="E31" t="s">
        <v>22</v>
      </c>
      <c r="F31">
        <f>_xlfn.RANK.AVG(correlations!L31,correlations!L2:L153)</f>
        <v>99</v>
      </c>
      <c r="G31">
        <f>_xlfn.RANK.AVG(correlations!M31,correlations!M2:M153)</f>
        <v>115</v>
      </c>
      <c r="H31">
        <f>_xlfn.RANK.AVG(F31,F2:F33)</f>
        <v>12</v>
      </c>
      <c r="I31">
        <f>_xlfn.RANK.AVG(G31,G2:G33)</f>
        <v>10</v>
      </c>
      <c r="K31" t="s">
        <v>22</v>
      </c>
      <c r="L31">
        <v>0.19944753967882392</v>
      </c>
      <c r="M31">
        <v>0.30302123393239261</v>
      </c>
    </row>
    <row r="32" spans="5:13" x14ac:dyDescent="0.25">
      <c r="E32" t="s">
        <v>22</v>
      </c>
      <c r="F32">
        <f>_xlfn.RANK.AVG(correlations!L32,correlations!L2:L153)</f>
        <v>109</v>
      </c>
      <c r="G32">
        <f>_xlfn.RANK.AVG(correlations!M32,correlations!M2:M153)</f>
        <v>127</v>
      </c>
      <c r="H32">
        <f>_xlfn.RANK.AVG(F32,F2:F33)</f>
        <v>9</v>
      </c>
      <c r="I32">
        <f>_xlfn.RANK.AVG(G32,G2:G33)</f>
        <v>6</v>
      </c>
      <c r="K32" t="s">
        <v>22</v>
      </c>
      <c r="L32">
        <v>0.189049814626154</v>
      </c>
      <c r="M32">
        <v>0.26296845847595823</v>
      </c>
    </row>
    <row r="33" spans="5:13" x14ac:dyDescent="0.25">
      <c r="E33" t="s">
        <v>22</v>
      </c>
      <c r="F33">
        <f>_xlfn.RANK.AVG(correlations!L33,correlations!L2:L153)</f>
        <v>69</v>
      </c>
      <c r="G33">
        <f>_xlfn.RANK.AVG(correlations!M33,correlations!M2:M153)</f>
        <v>112</v>
      </c>
      <c r="H33">
        <f>_xlfn.RANK.AVG(F33,F2:F33)</f>
        <v>23</v>
      </c>
      <c r="I33">
        <f>_xlfn.RANK.AVG(G33,G2:G33)</f>
        <v>11</v>
      </c>
      <c r="K33" t="s">
        <v>22</v>
      </c>
      <c r="L33">
        <v>0.24214242991375487</v>
      </c>
      <c r="M33">
        <v>0.3058688587268209</v>
      </c>
    </row>
    <row r="34" spans="5:13" x14ac:dyDescent="0.25">
      <c r="E34" t="s">
        <v>38</v>
      </c>
      <c r="F34">
        <f>_xlfn.RANK.AVG(correlations!L34,correlations!L2:L153)</f>
        <v>129</v>
      </c>
      <c r="G34">
        <f>_xlfn.RANK.AVG(correlations!M34,correlations!M2:M153)</f>
        <v>138</v>
      </c>
      <c r="H34">
        <f>_xlfn.RANK.AVG(F34,F34:F69)</f>
        <v>4</v>
      </c>
      <c r="I34">
        <f>_xlfn.RANK.AVG(G34,G34:G69)</f>
        <v>1</v>
      </c>
      <c r="K34" t="s">
        <v>38</v>
      </c>
      <c r="L34">
        <v>0.16685687300775254</v>
      </c>
      <c r="M34">
        <v>0.24077414620723392</v>
      </c>
    </row>
    <row r="35" spans="5:13" x14ac:dyDescent="0.25">
      <c r="E35" t="s">
        <v>38</v>
      </c>
      <c r="F35">
        <f>_xlfn.RANK.AVG(correlations!L35,correlations!L2:L153)</f>
        <v>111</v>
      </c>
      <c r="G35">
        <f>_xlfn.RANK.AVG(correlations!M35,correlations!M2:M153)</f>
        <v>44</v>
      </c>
      <c r="H35">
        <f>_xlfn.RANK.AVG(F35,F34:F69)</f>
        <v>7</v>
      </c>
      <c r="I35">
        <f>_xlfn.RANK.AVG(G35,G34:G69)</f>
        <v>22</v>
      </c>
      <c r="K35" t="s">
        <v>38</v>
      </c>
      <c r="L35">
        <v>0.18548287374799061</v>
      </c>
      <c r="M35">
        <v>0.49512728026601144</v>
      </c>
    </row>
    <row r="36" spans="5:13" x14ac:dyDescent="0.25">
      <c r="E36" t="s">
        <v>23</v>
      </c>
      <c r="F36">
        <f>_xlfn.RANK.AVG(correlations!L36,correlations!L2:L153)</f>
        <v>95</v>
      </c>
      <c r="G36">
        <f>_xlfn.RANK.AVG(correlations!M36,correlations!M2:M153)</f>
        <v>123</v>
      </c>
      <c r="H36">
        <f>_xlfn.RANK.AVG(F36,F34:F69)</f>
        <v>12</v>
      </c>
      <c r="I36">
        <f>_xlfn.RANK.AVG(G36,G34:G69)</f>
        <v>4</v>
      </c>
      <c r="K36" t="s">
        <v>23</v>
      </c>
      <c r="L36">
        <v>0.20743301642178047</v>
      </c>
      <c r="M36">
        <v>0.27183935523529812</v>
      </c>
    </row>
    <row r="37" spans="5:13" x14ac:dyDescent="0.25">
      <c r="E37" t="s">
        <v>23</v>
      </c>
      <c r="F37">
        <f>_xlfn.RANK.AVG(correlations!L37,correlations!L2:L153)</f>
        <v>17</v>
      </c>
      <c r="G37">
        <f>_xlfn.RANK.AVG(correlations!M37,correlations!M2:M153)</f>
        <v>16</v>
      </c>
      <c r="H37">
        <f>_xlfn.RANK.AVG(F37,F34:F69)</f>
        <v>30</v>
      </c>
      <c r="I37">
        <f>_xlfn.RANK.AVG(G37,G34:G69)</f>
        <v>29</v>
      </c>
      <c r="K37" t="s">
        <v>23</v>
      </c>
      <c r="L37">
        <v>0.35178639563600378</v>
      </c>
      <c r="M37">
        <v>0.67882606045920801</v>
      </c>
    </row>
    <row r="38" spans="5:13" x14ac:dyDescent="0.25">
      <c r="E38" t="s">
        <v>23</v>
      </c>
      <c r="F38">
        <f>_xlfn.RANK.AVG(correlations!L38,correlations!L2:L153)</f>
        <v>57</v>
      </c>
      <c r="G38">
        <f>_xlfn.RANK.AVG(correlations!M38,correlations!M2:M153)</f>
        <v>103</v>
      </c>
      <c r="H38">
        <f>_xlfn.RANK.AVG(F38,F34:F69)</f>
        <v>17</v>
      </c>
      <c r="I38">
        <f>_xlfn.RANK.AVG(G38,G34:G69)</f>
        <v>6</v>
      </c>
      <c r="K38" t="s">
        <v>23</v>
      </c>
      <c r="L38">
        <v>0.26126994324874181</v>
      </c>
      <c r="M38">
        <v>0.33541395838088339</v>
      </c>
    </row>
    <row r="39" spans="5:13" x14ac:dyDescent="0.25">
      <c r="E39" t="s">
        <v>23</v>
      </c>
      <c r="F39">
        <f>_xlfn.RANK.AVG(correlations!L39,correlations!L2:L153)</f>
        <v>96</v>
      </c>
      <c r="G39">
        <f>_xlfn.RANK.AVG(correlations!M39,correlations!M2:M153)</f>
        <v>40</v>
      </c>
      <c r="H39">
        <f>_xlfn.RANK.AVG(F39,F34:F69)</f>
        <v>11</v>
      </c>
      <c r="I39">
        <f>_xlfn.RANK.AVG(G39,G34:G69)</f>
        <v>24</v>
      </c>
      <c r="K39" t="s">
        <v>23</v>
      </c>
      <c r="L39">
        <v>0.20717056096868791</v>
      </c>
      <c r="M39">
        <v>0.50757714077049476</v>
      </c>
    </row>
    <row r="40" spans="5:13" x14ac:dyDescent="0.25">
      <c r="E40" t="s">
        <v>23</v>
      </c>
      <c r="F40">
        <f>_xlfn.RANK.AVG(correlations!L40,correlations!L2:L153)</f>
        <v>14</v>
      </c>
      <c r="G40">
        <f>_xlfn.RANK.AVG(correlations!M40,correlations!M2:M153)</f>
        <v>15</v>
      </c>
      <c r="H40">
        <f>_xlfn.RANK.AVG(F40,F34:F69)</f>
        <v>31</v>
      </c>
      <c r="I40">
        <f>_xlfn.RANK.AVG(G40,G34:G69)</f>
        <v>30</v>
      </c>
      <c r="K40" t="s">
        <v>23</v>
      </c>
      <c r="L40">
        <v>0.37798844997590914</v>
      </c>
      <c r="M40">
        <v>0.68419469763568219</v>
      </c>
    </row>
    <row r="41" spans="5:13" x14ac:dyDescent="0.25">
      <c r="E41" t="s">
        <v>23</v>
      </c>
      <c r="F41">
        <f>_xlfn.RANK.AVG(correlations!L41,correlations!L2:L153)</f>
        <v>83</v>
      </c>
      <c r="G41">
        <f>_xlfn.RANK.AVG(correlations!M41,correlations!M2:M153)</f>
        <v>30</v>
      </c>
      <c r="H41">
        <f>_xlfn.RANK.AVG(F41,F34:F69)</f>
        <v>13</v>
      </c>
      <c r="I41">
        <f>_xlfn.RANK.AVG(G41,G34:G69)</f>
        <v>26</v>
      </c>
      <c r="K41" t="s">
        <v>23</v>
      </c>
      <c r="L41">
        <v>0.22179182806447581</v>
      </c>
      <c r="M41">
        <v>0.58438931919851722</v>
      </c>
    </row>
    <row r="42" spans="5:13" x14ac:dyDescent="0.25">
      <c r="E42" t="s">
        <v>23</v>
      </c>
      <c r="F42">
        <f>_xlfn.RANK.AVG(correlations!L42,correlations!L2:L153)</f>
        <v>47</v>
      </c>
      <c r="G42">
        <f>_xlfn.RANK.AVG(correlations!M42,correlations!M2:M153)</f>
        <v>7</v>
      </c>
      <c r="H42">
        <f>_xlfn.RANK.AVG(F42,F34:F69)</f>
        <v>20</v>
      </c>
      <c r="I42">
        <f>_xlfn.RANK.AVG(G42,G34:G69)</f>
        <v>33</v>
      </c>
      <c r="K42" t="s">
        <v>23</v>
      </c>
      <c r="L42">
        <v>0.27803918213705192</v>
      </c>
      <c r="M42">
        <v>0.83497789587969606</v>
      </c>
    </row>
    <row r="43" spans="5:13" x14ac:dyDescent="0.25">
      <c r="E43" t="s">
        <v>23</v>
      </c>
      <c r="F43">
        <f>_xlfn.RANK.AVG(correlations!L43,correlations!L2:L153)</f>
        <v>113</v>
      </c>
      <c r="G43">
        <f>_xlfn.RANK.AVG(correlations!M43,correlations!M2:M153)</f>
        <v>83</v>
      </c>
      <c r="H43">
        <f>_xlfn.RANK.AVG(F43,F34:F69)</f>
        <v>6</v>
      </c>
      <c r="I43">
        <f>_xlfn.RANK.AVG(G43,G34:G69)</f>
        <v>11</v>
      </c>
      <c r="K43" t="s">
        <v>23</v>
      </c>
      <c r="L43">
        <v>0.18380760828770221</v>
      </c>
      <c r="M43">
        <v>0.38307041579101381</v>
      </c>
    </row>
    <row r="44" spans="5:13" x14ac:dyDescent="0.25">
      <c r="E44" t="s">
        <v>23</v>
      </c>
      <c r="F44">
        <f>_xlfn.RANK.AVG(correlations!L44,correlations!L2:L153)</f>
        <v>67</v>
      </c>
      <c r="G44">
        <f>_xlfn.RANK.AVG(correlations!M44,correlations!M2:M153)</f>
        <v>33</v>
      </c>
      <c r="H44">
        <f>_xlfn.RANK.AVG(F44,F34:F69)</f>
        <v>14</v>
      </c>
      <c r="I44">
        <f>_xlfn.RANK.AVG(G44,G34:G69)</f>
        <v>25</v>
      </c>
      <c r="K44" t="s">
        <v>23</v>
      </c>
      <c r="L44">
        <v>0.24701504036758079</v>
      </c>
      <c r="M44">
        <v>0.57221826347951887</v>
      </c>
    </row>
    <row r="45" spans="5:13" x14ac:dyDescent="0.25">
      <c r="E45" t="s">
        <v>23</v>
      </c>
      <c r="F45">
        <f>_xlfn.RANK.AVG(correlations!L45,correlations!L2:L153)</f>
        <v>27</v>
      </c>
      <c r="G45">
        <f>_xlfn.RANK.AVG(correlations!M45,correlations!M2:M153)</f>
        <v>54</v>
      </c>
      <c r="H45">
        <f>_xlfn.RANK.AVG(F45,F34:F69)</f>
        <v>26</v>
      </c>
      <c r="I45">
        <f>_xlfn.RANK.AVG(G45,G34:G69)</f>
        <v>20</v>
      </c>
      <c r="K45" t="s">
        <v>23</v>
      </c>
      <c r="L45">
        <v>0.32003834820736232</v>
      </c>
      <c r="M45">
        <v>0.45793063555951896</v>
      </c>
    </row>
    <row r="46" spans="5:13" x14ac:dyDescent="0.25">
      <c r="E46" t="s">
        <v>23</v>
      </c>
      <c r="F46">
        <f>_xlfn.RANK.AVG(correlations!L46,correlations!L2:L153)</f>
        <v>107</v>
      </c>
      <c r="G46">
        <f>_xlfn.RANK.AVG(correlations!M46,correlations!M2:M153)</f>
        <v>104</v>
      </c>
      <c r="H46">
        <f>_xlfn.RANK.AVG(F46,F34:F69)</f>
        <v>8</v>
      </c>
      <c r="I46">
        <f>_xlfn.RANK.AVG(G46,G34:G69)</f>
        <v>5</v>
      </c>
      <c r="K46" t="s">
        <v>23</v>
      </c>
      <c r="L46">
        <v>0.19149551634365058</v>
      </c>
      <c r="M46">
        <v>0.33325199224055274</v>
      </c>
    </row>
    <row r="47" spans="5:13" x14ac:dyDescent="0.25">
      <c r="E47" t="s">
        <v>23</v>
      </c>
      <c r="F47">
        <f>_xlfn.RANK.AVG(correlations!L47,correlations!L2:L153)</f>
        <v>34</v>
      </c>
      <c r="G47">
        <f>_xlfn.RANK.AVG(correlations!M47,correlations!M2:M153)</f>
        <v>61</v>
      </c>
      <c r="H47">
        <f>_xlfn.RANK.AVG(F47,F34:F69)</f>
        <v>23</v>
      </c>
      <c r="I47">
        <f>_xlfn.RANK.AVG(G47,G34:G69)</f>
        <v>16</v>
      </c>
      <c r="K47" t="s">
        <v>23</v>
      </c>
      <c r="L47">
        <v>0.30492211431315597</v>
      </c>
      <c r="M47">
        <v>0.43926531169629246</v>
      </c>
    </row>
    <row r="48" spans="5:13" x14ac:dyDescent="0.25">
      <c r="E48" t="s">
        <v>23</v>
      </c>
      <c r="F48">
        <f>_xlfn.RANK.AVG(correlations!L48,correlations!L2:L153)</f>
        <v>39</v>
      </c>
      <c r="G48">
        <f>_xlfn.RANK.AVG(correlations!M48,correlations!M2:M153)</f>
        <v>43</v>
      </c>
      <c r="H48">
        <f>_xlfn.RANK.AVG(F48,F34:F69)</f>
        <v>22</v>
      </c>
      <c r="I48">
        <f>_xlfn.RANK.AVG(G48,G34:G69)</f>
        <v>23</v>
      </c>
      <c r="K48" t="s">
        <v>23</v>
      </c>
      <c r="L48">
        <v>0.29208845814254331</v>
      </c>
      <c r="M48">
        <v>0.49686072623394079</v>
      </c>
    </row>
    <row r="49" spans="5:13" x14ac:dyDescent="0.25">
      <c r="E49" t="s">
        <v>23</v>
      </c>
      <c r="F49">
        <f>_xlfn.RANK.AVG(correlations!L49,correlations!L2:L153)</f>
        <v>135</v>
      </c>
      <c r="G49">
        <f>_xlfn.RANK.AVG(correlations!M49,correlations!M2:M153)</f>
        <v>131</v>
      </c>
      <c r="H49">
        <f>_xlfn.RANK.AVG(F49,F34:F69)</f>
        <v>2</v>
      </c>
      <c r="I49">
        <f>_xlfn.RANK.AVG(G49,G34:G69)</f>
        <v>3</v>
      </c>
      <c r="K49" t="s">
        <v>23</v>
      </c>
      <c r="L49">
        <v>0.15334254977673961</v>
      </c>
      <c r="M49">
        <v>0.25056814870928268</v>
      </c>
    </row>
    <row r="50" spans="5:13" x14ac:dyDescent="0.25">
      <c r="E50" t="s">
        <v>23</v>
      </c>
      <c r="F50">
        <f>_xlfn.RANK.AVG(correlations!L50,correlations!L2:L153)</f>
        <v>54</v>
      </c>
      <c r="G50">
        <f>_xlfn.RANK.AVG(correlations!M50,correlations!M2:M153)</f>
        <v>64</v>
      </c>
      <c r="H50">
        <f>_xlfn.RANK.AVG(F50,F34:F69)</f>
        <v>18</v>
      </c>
      <c r="I50">
        <f>_xlfn.RANK.AVG(G50,G34:G69)</f>
        <v>14</v>
      </c>
      <c r="K50" t="s">
        <v>23</v>
      </c>
      <c r="L50">
        <v>0.26464027825034969</v>
      </c>
      <c r="M50">
        <v>0.43464789979197094</v>
      </c>
    </row>
    <row r="51" spans="5:13" x14ac:dyDescent="0.25">
      <c r="E51" t="s">
        <v>23</v>
      </c>
      <c r="F51">
        <f>_xlfn.RANK.AVG(correlations!L51,correlations!L2:L153)</f>
        <v>22</v>
      </c>
      <c r="G51">
        <f>_xlfn.RANK.AVG(correlations!M51,correlations!M2:M153)</f>
        <v>69</v>
      </c>
      <c r="H51">
        <f>_xlfn.RANK.AVG(F51,F34:F69)</f>
        <v>28</v>
      </c>
      <c r="I51">
        <f>_xlfn.RANK.AVG(G51,G34:G69)</f>
        <v>13</v>
      </c>
      <c r="K51" t="s">
        <v>23</v>
      </c>
      <c r="L51">
        <v>0.33084572438295395</v>
      </c>
      <c r="M51">
        <v>0.41583204442303306</v>
      </c>
    </row>
    <row r="52" spans="5:13" x14ac:dyDescent="0.25">
      <c r="E52" t="s">
        <v>23</v>
      </c>
      <c r="F52">
        <f>_xlfn.RANK.AVG(correlations!L52,correlations!L2:L153)</f>
        <v>25</v>
      </c>
      <c r="G52">
        <f>_xlfn.RANK.AVG(correlations!M52,correlations!M2:M153)</f>
        <v>63</v>
      </c>
      <c r="H52">
        <f>_xlfn.RANK.AVG(F52,F34:F69)</f>
        <v>27</v>
      </c>
      <c r="I52">
        <f>_xlfn.RANK.AVG(G52,G34:G69)</f>
        <v>15</v>
      </c>
      <c r="K52" t="s">
        <v>23</v>
      </c>
      <c r="L52">
        <v>0.32399094386759308</v>
      </c>
      <c r="M52">
        <v>0.43641782571671867</v>
      </c>
    </row>
    <row r="53" spans="5:13" x14ac:dyDescent="0.25">
      <c r="E53" t="s">
        <v>23</v>
      </c>
      <c r="F53">
        <f>_xlfn.RANK.AVG(correlations!L53,correlations!L2:L153)</f>
        <v>65</v>
      </c>
      <c r="G53">
        <f>_xlfn.RANK.AVG(correlations!M53,correlations!M2:M153)</f>
        <v>45</v>
      </c>
      <c r="H53">
        <f>_xlfn.RANK.AVG(F53,F34:F69)</f>
        <v>15</v>
      </c>
      <c r="I53">
        <f>_xlfn.RANK.AVG(G53,G34:G69)</f>
        <v>21</v>
      </c>
      <c r="K53" t="s">
        <v>23</v>
      </c>
      <c r="L53">
        <v>0.24973770152650321</v>
      </c>
      <c r="M53">
        <v>0.49029012385154874</v>
      </c>
    </row>
    <row r="54" spans="5:13" x14ac:dyDescent="0.25">
      <c r="E54" t="s">
        <v>23</v>
      </c>
      <c r="F54">
        <f>_xlfn.RANK.AVG(correlations!L54,correlations!L2:L153)</f>
        <v>4</v>
      </c>
      <c r="G54">
        <f>_xlfn.RANK.AVG(correlations!M54,correlations!M2:M153)</f>
        <v>5</v>
      </c>
      <c r="H54">
        <f>_xlfn.RANK.AVG(F54,F34:F69)</f>
        <v>34</v>
      </c>
      <c r="I54">
        <f>_xlfn.RANK.AVG(G54,G34:G69)</f>
        <v>34</v>
      </c>
      <c r="K54" t="s">
        <v>23</v>
      </c>
      <c r="L54">
        <v>0.5035814274806385</v>
      </c>
      <c r="M54">
        <v>0.85302205510971429</v>
      </c>
    </row>
    <row r="55" spans="5:13" x14ac:dyDescent="0.25">
      <c r="E55" t="s">
        <v>23</v>
      </c>
      <c r="F55">
        <f>_xlfn.RANK.AVG(correlations!L55,correlations!L2:L153)</f>
        <v>102</v>
      </c>
      <c r="G55">
        <f>_xlfn.RANK.AVG(correlations!M55,correlations!M2:M153)</f>
        <v>60</v>
      </c>
      <c r="H55">
        <f>_xlfn.RANK.AVG(F55,F34:F69)</f>
        <v>9</v>
      </c>
      <c r="I55">
        <f>_xlfn.RANK.AVG(G55,G34:G69)</f>
        <v>17</v>
      </c>
      <c r="K55" t="s">
        <v>23</v>
      </c>
      <c r="L55">
        <v>0.19459790873891225</v>
      </c>
      <c r="M55">
        <v>0.44058968569729234</v>
      </c>
    </row>
    <row r="56" spans="5:13" x14ac:dyDescent="0.25">
      <c r="E56" t="s">
        <v>23</v>
      </c>
      <c r="F56">
        <f>_xlfn.RANK.AVG(correlations!L56,correlations!L2:L153)</f>
        <v>59</v>
      </c>
      <c r="G56">
        <f>_xlfn.RANK.AVG(correlations!M56,correlations!M2:M153)</f>
        <v>92</v>
      </c>
      <c r="H56">
        <f>_xlfn.RANK.AVG(F56,F34:F69)</f>
        <v>16</v>
      </c>
      <c r="I56">
        <f>_xlfn.RANK.AVG(G56,G34:G69)</f>
        <v>8</v>
      </c>
      <c r="K56" t="s">
        <v>23</v>
      </c>
      <c r="L56">
        <v>0.2546466272795252</v>
      </c>
      <c r="M56">
        <v>0.35733512786002691</v>
      </c>
    </row>
    <row r="57" spans="5:13" x14ac:dyDescent="0.25">
      <c r="E57" t="s">
        <v>23</v>
      </c>
      <c r="F57">
        <f>_xlfn.RANK.AVG(correlations!L57,correlations!L2:L153)</f>
        <v>127</v>
      </c>
      <c r="G57">
        <f>_xlfn.RANK.AVG(correlations!M57,correlations!M2:M153)</f>
        <v>91</v>
      </c>
      <c r="H57">
        <f>_xlfn.RANK.AVG(F57,F34:F69)</f>
        <v>5</v>
      </c>
      <c r="I57">
        <f>_xlfn.RANK.AVG(G57,G34:G69)</f>
        <v>9</v>
      </c>
      <c r="K57" t="s">
        <v>23</v>
      </c>
      <c r="L57">
        <v>0.16844948556120765</v>
      </c>
      <c r="M57">
        <v>0.35820277898112646</v>
      </c>
    </row>
    <row r="58" spans="5:13" x14ac:dyDescent="0.25">
      <c r="E58" t="s">
        <v>23</v>
      </c>
      <c r="F58">
        <f>_xlfn.RANK.AVG(correlations!L58,correlations!L2:L153)</f>
        <v>134</v>
      </c>
      <c r="G58">
        <f>_xlfn.RANK.AVG(correlations!M58,correlations!M2:M153)</f>
        <v>56</v>
      </c>
      <c r="H58">
        <f>_xlfn.RANK.AVG(F58,F34:F69)</f>
        <v>3</v>
      </c>
      <c r="I58">
        <f>_xlfn.RANK.AVG(G58,G34:G69)</f>
        <v>19</v>
      </c>
      <c r="K58" t="s">
        <v>23</v>
      </c>
      <c r="L58">
        <v>0.15355583512173462</v>
      </c>
      <c r="M58">
        <v>0.45174923691007279</v>
      </c>
    </row>
    <row r="59" spans="5:13" x14ac:dyDescent="0.25">
      <c r="E59" t="s">
        <v>23</v>
      </c>
      <c r="F59">
        <f>_xlfn.RANK.AVG(correlations!L59,correlations!L2:L153)</f>
        <v>141</v>
      </c>
      <c r="G59">
        <f>_xlfn.RANK.AVG(correlations!M59,correlations!M2:M153)</f>
        <v>133</v>
      </c>
      <c r="H59">
        <f>_xlfn.RANK.AVG(F59,F34:F69)</f>
        <v>1</v>
      </c>
      <c r="I59">
        <f>_xlfn.RANK.AVG(G59,G34:G69)</f>
        <v>2</v>
      </c>
      <c r="K59" t="s">
        <v>23</v>
      </c>
      <c r="L59">
        <v>0.13586253299518658</v>
      </c>
      <c r="M59">
        <v>0.24916741619466659</v>
      </c>
    </row>
    <row r="60" spans="5:13" x14ac:dyDescent="0.25">
      <c r="E60" t="s">
        <v>23</v>
      </c>
      <c r="F60">
        <f>_xlfn.RANK.AVG(correlations!L60,correlations!L2:L153)</f>
        <v>42</v>
      </c>
      <c r="G60">
        <f>_xlfn.RANK.AVG(correlations!M60,correlations!M2:M153)</f>
        <v>80</v>
      </c>
      <c r="H60">
        <f>_xlfn.RANK.AVG(F60,F34:F69)</f>
        <v>21</v>
      </c>
      <c r="I60">
        <f>_xlfn.RANK.AVG(G60,G34:G69)</f>
        <v>12</v>
      </c>
      <c r="K60" t="s">
        <v>23</v>
      </c>
      <c r="L60">
        <v>0.2844062886565239</v>
      </c>
      <c r="M60">
        <v>0.38593659465276053</v>
      </c>
    </row>
    <row r="61" spans="5:13" x14ac:dyDescent="0.25">
      <c r="E61" t="s">
        <v>23</v>
      </c>
      <c r="F61">
        <f>_xlfn.RANK.AVG(correlations!L61,correlations!L2:L153)</f>
        <v>9</v>
      </c>
      <c r="G61">
        <f>_xlfn.RANK.AVG(correlations!M61,correlations!M2:M153)</f>
        <v>22</v>
      </c>
      <c r="H61">
        <f>_xlfn.RANK.AVG(F61,F34:F69)</f>
        <v>33</v>
      </c>
      <c r="I61">
        <f>_xlfn.RANK.AVG(G61,G34:G69)</f>
        <v>27</v>
      </c>
      <c r="K61" t="s">
        <v>23</v>
      </c>
      <c r="L61">
        <v>0.45614176724659905</v>
      </c>
      <c r="M61">
        <v>0.65234736539750426</v>
      </c>
    </row>
    <row r="62" spans="5:13" x14ac:dyDescent="0.25">
      <c r="E62" t="s">
        <v>23</v>
      </c>
      <c r="F62">
        <f>_xlfn.RANK.AVG(correlations!L62,correlations!L2:L153)</f>
        <v>101</v>
      </c>
      <c r="G62">
        <f>_xlfn.RANK.AVG(correlations!M62,correlations!M2:M153)</f>
        <v>101</v>
      </c>
      <c r="H62">
        <f>_xlfn.RANK.AVG(F62,F34:F69)</f>
        <v>10</v>
      </c>
      <c r="I62">
        <f>_xlfn.RANK.AVG(G62,G34:G69)</f>
        <v>7</v>
      </c>
      <c r="K62" t="s">
        <v>23</v>
      </c>
      <c r="L62">
        <v>0.19676493242770116</v>
      </c>
      <c r="M62">
        <v>0.33736367031070935</v>
      </c>
    </row>
    <row r="63" spans="5:13" x14ac:dyDescent="0.25">
      <c r="E63" t="s">
        <v>23</v>
      </c>
      <c r="F63">
        <f>_xlfn.RANK.AVG(correlations!L63,correlations!L2:L153)</f>
        <v>48</v>
      </c>
      <c r="G63">
        <f>_xlfn.RANK.AVG(correlations!M63,correlations!M2:M153)</f>
        <v>89</v>
      </c>
      <c r="H63">
        <f>_xlfn.RANK.AVG(F63,F34:F69)</f>
        <v>19</v>
      </c>
      <c r="I63">
        <f>_xlfn.RANK.AVG(G63,G34:G69)</f>
        <v>10</v>
      </c>
      <c r="K63" t="s">
        <v>23</v>
      </c>
      <c r="L63">
        <v>0.2766547972834284</v>
      </c>
      <c r="M63">
        <v>0.36278132348001341</v>
      </c>
    </row>
    <row r="64" spans="5:13" x14ac:dyDescent="0.25">
      <c r="E64" t="s">
        <v>23</v>
      </c>
      <c r="F64">
        <f>_xlfn.RANK.AVG(correlations!L64,correlations!L2:L153)</f>
        <v>31</v>
      </c>
      <c r="G64">
        <f>_xlfn.RANK.AVG(correlations!M64,correlations!M2:M153)</f>
        <v>59</v>
      </c>
      <c r="H64">
        <f>_xlfn.RANK.AVG(F64,F34:F69)</f>
        <v>24</v>
      </c>
      <c r="I64">
        <f>_xlfn.RANK.AVG(G64,G34:G69)</f>
        <v>18</v>
      </c>
      <c r="K64" t="s">
        <v>23</v>
      </c>
      <c r="L64">
        <v>0.30981716297280792</v>
      </c>
      <c r="M64">
        <v>0.44157277833695902</v>
      </c>
    </row>
    <row r="65" spans="5:13" x14ac:dyDescent="0.25">
      <c r="E65" t="s">
        <v>23</v>
      </c>
      <c r="F65">
        <f>_xlfn.RANK.AVG(correlations!L65,correlations!L2:L153)</f>
        <v>20</v>
      </c>
      <c r="G65">
        <f>_xlfn.RANK.AVG(correlations!M65,correlations!M2:M153)</f>
        <v>10</v>
      </c>
      <c r="H65">
        <f>_xlfn.RANK.AVG(F65,F34:F69)</f>
        <v>29</v>
      </c>
      <c r="I65">
        <f>_xlfn.RANK.AVG(G65,G34:G69)</f>
        <v>31</v>
      </c>
      <c r="K65" t="s">
        <v>23</v>
      </c>
      <c r="L65">
        <v>0.33967545915928904</v>
      </c>
      <c r="M65">
        <v>0.8049457619879421</v>
      </c>
    </row>
    <row r="66" spans="5:13" x14ac:dyDescent="0.25">
      <c r="E66" t="s">
        <v>23</v>
      </c>
      <c r="F66">
        <f>_xlfn.RANK.AVG(correlations!L66,correlations!L2:L153)</f>
        <v>30</v>
      </c>
      <c r="G66">
        <f>_xlfn.RANK.AVG(correlations!M66,correlations!M2:M153)</f>
        <v>17</v>
      </c>
      <c r="H66">
        <f>_xlfn.RANK.AVG(F66,F34:F69)</f>
        <v>25</v>
      </c>
      <c r="I66">
        <f>_xlfn.RANK.AVG(G66,G34:G69)</f>
        <v>28</v>
      </c>
      <c r="K66" t="s">
        <v>23</v>
      </c>
      <c r="L66">
        <v>0.31120331950207469</v>
      </c>
      <c r="M66">
        <v>0.67358553732842319</v>
      </c>
    </row>
    <row r="67" spans="5:13" x14ac:dyDescent="0.25">
      <c r="E67" t="s">
        <v>23</v>
      </c>
      <c r="F67">
        <f>_xlfn.RANK.AVG(correlations!L67,correlations!L2:L153)</f>
        <v>2</v>
      </c>
      <c r="G67">
        <f>_xlfn.RANK.AVG(correlations!M67,correlations!M2:M153)</f>
        <v>8</v>
      </c>
      <c r="H67">
        <f>_xlfn.RANK.AVG(F67,F34:F69)</f>
        <v>35</v>
      </c>
      <c r="I67">
        <f>_xlfn.RANK.AVG(G67,G34:G69)</f>
        <v>32</v>
      </c>
      <c r="K67" t="s">
        <v>23</v>
      </c>
      <c r="L67">
        <v>0.58561822242714201</v>
      </c>
      <c r="M67">
        <v>0.83131819181061917</v>
      </c>
    </row>
    <row r="68" spans="5:13" x14ac:dyDescent="0.25">
      <c r="E68" t="s">
        <v>23</v>
      </c>
      <c r="F68">
        <f>_xlfn.RANK.AVG(correlations!L68,correlations!L2:L153)</f>
        <v>1</v>
      </c>
      <c r="G68">
        <f>_xlfn.RANK.AVG(correlations!M68,correlations!M2:M153)</f>
        <v>1</v>
      </c>
      <c r="H68">
        <f>_xlfn.RANK.AVG(F68,F34:F69)</f>
        <v>36</v>
      </c>
      <c r="I68">
        <f>_xlfn.RANK.AVG(G68,G34:G69)</f>
        <v>36</v>
      </c>
      <c r="K68" t="s">
        <v>23</v>
      </c>
      <c r="L68">
        <v>0.65863722405011138</v>
      </c>
      <c r="M68">
        <v>1.0782164788563122</v>
      </c>
    </row>
    <row r="69" spans="5:13" x14ac:dyDescent="0.25">
      <c r="E69" t="s">
        <v>23</v>
      </c>
      <c r="F69">
        <f>_xlfn.RANK.AVG(correlations!L69,correlations!L2:L153)</f>
        <v>12</v>
      </c>
      <c r="G69">
        <f>_xlfn.RANK.AVG(correlations!M69,correlations!M2:M153)</f>
        <v>4</v>
      </c>
      <c r="H69">
        <f>_xlfn.RANK.AVG(F69,F34:F69)</f>
        <v>32</v>
      </c>
      <c r="I69">
        <f>_xlfn.RANK.AVG(G69,G34:G69)</f>
        <v>35</v>
      </c>
      <c r="K69" t="s">
        <v>23</v>
      </c>
      <c r="L69">
        <v>0.39859680960521093</v>
      </c>
      <c r="M69">
        <v>0.87906460698130917</v>
      </c>
    </row>
    <row r="70" spans="5:13" x14ac:dyDescent="0.25">
      <c r="E70" t="s">
        <v>32</v>
      </c>
      <c r="F70">
        <f>_xlfn.RANK.AVG(correlations!L70,correlations!L2:L153)</f>
        <v>118</v>
      </c>
      <c r="G70">
        <f>_xlfn.RANK.AVG(correlations!M70,correlations!M2:M153)</f>
        <v>117</v>
      </c>
      <c r="H70">
        <f>_xlfn.RANK.AVG(F70,F70:F96)</f>
        <v>6</v>
      </c>
      <c r="I70">
        <f>_xlfn.RANK.AVG(G70,G70:G96)</f>
        <v>7</v>
      </c>
      <c r="K70" t="s">
        <v>32</v>
      </c>
      <c r="L70">
        <v>0.17747538427772439</v>
      </c>
      <c r="M70">
        <v>0.29517513131737017</v>
      </c>
    </row>
    <row r="71" spans="5:13" x14ac:dyDescent="0.25">
      <c r="E71" t="s">
        <v>25</v>
      </c>
      <c r="F71">
        <f>_xlfn.RANK.AVG(correlations!L71,correlations!L2:L153)</f>
        <v>93</v>
      </c>
      <c r="G71">
        <f>_xlfn.RANK.AVG(correlations!M71,correlations!M2:M153)</f>
        <v>113</v>
      </c>
      <c r="H71">
        <f>_xlfn.RANK.AVG(F71,F70:F96)</f>
        <v>11</v>
      </c>
      <c r="I71">
        <f>_xlfn.RANK.AVG(G71,G70:G96)</f>
        <v>8</v>
      </c>
      <c r="K71" t="s">
        <v>25</v>
      </c>
      <c r="L71">
        <v>0.20865968467151486</v>
      </c>
      <c r="M71">
        <v>0.30378559071049466</v>
      </c>
    </row>
    <row r="72" spans="5:13" x14ac:dyDescent="0.25">
      <c r="E72" t="s">
        <v>25</v>
      </c>
      <c r="F72">
        <f>_xlfn.RANK.AVG(correlations!L72,correlations!L2:L153)</f>
        <v>115</v>
      </c>
      <c r="G72">
        <f>_xlfn.RANK.AVG(correlations!M72,correlations!M2:M153)</f>
        <v>86</v>
      </c>
      <c r="H72">
        <f>_xlfn.RANK.AVG(F72,F70:F96)</f>
        <v>7</v>
      </c>
      <c r="I72">
        <f>_xlfn.RANK.AVG(G72,G70:G96)</f>
        <v>10</v>
      </c>
      <c r="K72" t="s">
        <v>25</v>
      </c>
      <c r="L72">
        <v>0.18067679401428408</v>
      </c>
      <c r="M72">
        <v>0.37311551454646297</v>
      </c>
    </row>
    <row r="73" spans="5:13" x14ac:dyDescent="0.25">
      <c r="E73" t="s">
        <v>25</v>
      </c>
      <c r="F73">
        <f>_xlfn.RANK.AVG(correlations!L73,correlations!L2:L153)</f>
        <v>29</v>
      </c>
      <c r="G73">
        <f>_xlfn.RANK.AVG(correlations!M73,correlations!M2:M153)</f>
        <v>14</v>
      </c>
      <c r="H73">
        <f>_xlfn.RANK.AVG(F73,F70:F96)</f>
        <v>22</v>
      </c>
      <c r="I73">
        <f>_xlfn.RANK.AVG(G73,G70:G96)</f>
        <v>26</v>
      </c>
      <c r="K73" t="s">
        <v>25</v>
      </c>
      <c r="L73">
        <v>0.31569509252565464</v>
      </c>
      <c r="M73">
        <v>0.69119607913798697</v>
      </c>
    </row>
    <row r="74" spans="5:13" x14ac:dyDescent="0.25">
      <c r="E74" t="s">
        <v>25</v>
      </c>
      <c r="F74">
        <f>_xlfn.RANK.AVG(correlations!L74,correlations!L2:L153)</f>
        <v>138</v>
      </c>
      <c r="G74">
        <f>_xlfn.RANK.AVG(correlations!M74,correlations!M2:M153)</f>
        <v>125</v>
      </c>
      <c r="H74">
        <f>_xlfn.RANK.AVG(F74,F70:F96)</f>
        <v>3</v>
      </c>
      <c r="I74">
        <f>_xlfn.RANK.AVG(G74,G70:G96)</f>
        <v>5</v>
      </c>
      <c r="K74" t="s">
        <v>25</v>
      </c>
      <c r="L74">
        <v>0.14726940800412625</v>
      </c>
      <c r="M74">
        <v>0.26856471276791571</v>
      </c>
    </row>
    <row r="75" spans="5:13" x14ac:dyDescent="0.25">
      <c r="E75" t="s">
        <v>25</v>
      </c>
      <c r="F75">
        <f>_xlfn.RANK.AVG(correlations!L75,correlations!L2:L153)</f>
        <v>79</v>
      </c>
      <c r="G75">
        <f>_xlfn.RANK.AVG(correlations!M75,correlations!M2:M153)</f>
        <v>84</v>
      </c>
      <c r="H75">
        <f>_xlfn.RANK.AVG(F75,F70:F96)</f>
        <v>15</v>
      </c>
      <c r="I75">
        <f>_xlfn.RANK.AVG(G75,G70:G96)</f>
        <v>11</v>
      </c>
      <c r="K75" t="s">
        <v>25</v>
      </c>
      <c r="L75">
        <v>0.2272883544323139</v>
      </c>
      <c r="M75">
        <v>0.38167311690125799</v>
      </c>
    </row>
    <row r="76" spans="5:13" x14ac:dyDescent="0.25">
      <c r="E76" t="s">
        <v>32</v>
      </c>
      <c r="F76">
        <f>_xlfn.RANK.AVG(correlations!L76,correlations!L2:L153)</f>
        <v>76</v>
      </c>
      <c r="G76">
        <f>_xlfn.RANK.AVG(correlations!M76,correlations!M2:M153)</f>
        <v>73</v>
      </c>
      <c r="H76">
        <f>_xlfn.RANK.AVG(F76,F70:F96)</f>
        <v>16</v>
      </c>
      <c r="I76">
        <f>_xlfn.RANK.AVG(G76,G70:G96)</f>
        <v>15</v>
      </c>
      <c r="K76" t="s">
        <v>32</v>
      </c>
      <c r="L76">
        <v>0.23289155512097146</v>
      </c>
      <c r="M76">
        <v>0.40839444345078402</v>
      </c>
    </row>
    <row r="77" spans="5:13" x14ac:dyDescent="0.25">
      <c r="E77" t="s">
        <v>25</v>
      </c>
      <c r="F77">
        <f>_xlfn.RANK.AVG(correlations!L77,correlations!L2:L153)</f>
        <v>130</v>
      </c>
      <c r="G77">
        <f>_xlfn.RANK.AVG(correlations!M77,correlations!M2:M153)</f>
        <v>130</v>
      </c>
      <c r="H77">
        <f>_xlfn.RANK.AVG(F77,F70:F96)</f>
        <v>4</v>
      </c>
      <c r="I77">
        <f>_xlfn.RANK.AVG(G77,G70:G96)</f>
        <v>4</v>
      </c>
      <c r="K77" t="s">
        <v>25</v>
      </c>
      <c r="L77">
        <v>0.16494123636980779</v>
      </c>
      <c r="M77">
        <v>0.25077653067057948</v>
      </c>
    </row>
    <row r="78" spans="5:13" x14ac:dyDescent="0.25">
      <c r="E78" t="s">
        <v>25</v>
      </c>
      <c r="F78">
        <f>_xlfn.RANK.AVG(correlations!L78,correlations!L2:L153)</f>
        <v>103</v>
      </c>
      <c r="G78">
        <f>_xlfn.RANK.AVG(correlations!M78,correlations!M2:M153)</f>
        <v>141</v>
      </c>
      <c r="H78">
        <f>_xlfn.RANK.AVG(F78,F70:F96)</f>
        <v>9</v>
      </c>
      <c r="I78">
        <f>_xlfn.RANK.AVG(G78,G70:G96)</f>
        <v>2</v>
      </c>
      <c r="K78" t="s">
        <v>25</v>
      </c>
      <c r="L78">
        <v>0.19439937503755786</v>
      </c>
      <c r="M78">
        <v>0.23512828067499725</v>
      </c>
    </row>
    <row r="79" spans="5:13" x14ac:dyDescent="0.25">
      <c r="E79" t="s">
        <v>25</v>
      </c>
      <c r="F79">
        <f>_xlfn.RANK.AVG(correlations!L79,correlations!L2:L153)</f>
        <v>120</v>
      </c>
      <c r="G79">
        <f>_xlfn.RANK.AVG(correlations!M79,correlations!M2:M153)</f>
        <v>110</v>
      </c>
      <c r="H79">
        <f>_xlfn.RANK.AVG(F79,F70:F96)</f>
        <v>5</v>
      </c>
      <c r="I79">
        <f>_xlfn.RANK.AVG(G79,G70:G96)</f>
        <v>9</v>
      </c>
      <c r="K79" t="s">
        <v>25</v>
      </c>
      <c r="L79">
        <v>0.17434976283712594</v>
      </c>
      <c r="M79">
        <v>0.30911062906724512</v>
      </c>
    </row>
    <row r="80" spans="5:13" x14ac:dyDescent="0.25">
      <c r="E80" t="s">
        <v>25</v>
      </c>
      <c r="F80">
        <f>_xlfn.RANK.AVG(correlations!L80,correlations!L2:L153)</f>
        <v>68</v>
      </c>
      <c r="G80">
        <f>_xlfn.RANK.AVG(correlations!M80,correlations!M2:M153)</f>
        <v>75</v>
      </c>
      <c r="H80">
        <f>_xlfn.RANK.AVG(F80,F70:F96)</f>
        <v>17</v>
      </c>
      <c r="I80">
        <f>_xlfn.RANK.AVG(G80,G70:G96)</f>
        <v>14</v>
      </c>
      <c r="K80" t="s">
        <v>25</v>
      </c>
      <c r="L80">
        <v>0.24323805453024083</v>
      </c>
      <c r="M80">
        <v>0.40540713978605025</v>
      </c>
    </row>
    <row r="81" spans="5:13" x14ac:dyDescent="0.25">
      <c r="E81" t="s">
        <v>25</v>
      </c>
      <c r="F81">
        <f>_xlfn.RANK.AVG(correlations!L81,correlations!L2:L153)</f>
        <v>97</v>
      </c>
      <c r="G81">
        <f>_xlfn.RANK.AVG(correlations!M81,correlations!M2:M153)</f>
        <v>118</v>
      </c>
      <c r="H81">
        <f>_xlfn.RANK.AVG(F81,F70:F96)</f>
        <v>10</v>
      </c>
      <c r="I81">
        <f>_xlfn.RANK.AVG(G81,G70:G96)</f>
        <v>6</v>
      </c>
      <c r="K81" t="s">
        <v>25</v>
      </c>
      <c r="L81">
        <v>0.20496674506233722</v>
      </c>
      <c r="M81">
        <v>0.29332382012835617</v>
      </c>
    </row>
    <row r="82" spans="5:13" x14ac:dyDescent="0.25">
      <c r="E82" t="s">
        <v>25</v>
      </c>
      <c r="F82">
        <f>_xlfn.RANK.AVG(correlations!L82,correlations!L2:L153)</f>
        <v>33</v>
      </c>
      <c r="G82">
        <f>_xlfn.RANK.AVG(correlations!M82,correlations!M2:M153)</f>
        <v>47</v>
      </c>
      <c r="H82">
        <f>_xlfn.RANK.AVG(F82,F70:F96)</f>
        <v>21</v>
      </c>
      <c r="I82">
        <f>_xlfn.RANK.AVG(G82,G70:G96)</f>
        <v>21</v>
      </c>
      <c r="K82" t="s">
        <v>25</v>
      </c>
      <c r="L82">
        <v>0.30585061595138463</v>
      </c>
      <c r="M82">
        <v>0.48548968431518763</v>
      </c>
    </row>
    <row r="83" spans="5:13" x14ac:dyDescent="0.25">
      <c r="E83" t="s">
        <v>25</v>
      </c>
      <c r="F83">
        <f>_xlfn.RANK.AVG(correlations!L83,correlations!L2:L153)</f>
        <v>63</v>
      </c>
      <c r="G83">
        <f>_xlfn.RANK.AVG(correlations!M83,correlations!M2:M153)</f>
        <v>50</v>
      </c>
      <c r="H83">
        <f>_xlfn.RANK.AVG(F83,F70:F96)</f>
        <v>18</v>
      </c>
      <c r="I83">
        <f>_xlfn.RANK.AVG(G83,G70:G96)</f>
        <v>18</v>
      </c>
      <c r="K83" t="s">
        <v>25</v>
      </c>
      <c r="L83">
        <v>0.25024592653693634</v>
      </c>
      <c r="M83">
        <v>0.46683999208378174</v>
      </c>
    </row>
    <row r="84" spans="5:13" x14ac:dyDescent="0.25">
      <c r="E84" t="s">
        <v>25</v>
      </c>
      <c r="F84">
        <f>_xlfn.RANK.AVG(correlations!L84,correlations!L2:L153)</f>
        <v>91</v>
      </c>
      <c r="G84">
        <f>_xlfn.RANK.AVG(correlations!M84,correlations!M2:M153)</f>
        <v>82</v>
      </c>
      <c r="H84">
        <f>_xlfn.RANK.AVG(F84,F70:F96)</f>
        <v>12</v>
      </c>
      <c r="I84">
        <f>_xlfn.RANK.AVG(G84,G70:G96)</f>
        <v>12</v>
      </c>
      <c r="K84" t="s">
        <v>25</v>
      </c>
      <c r="L84">
        <v>0.21264247289540039</v>
      </c>
      <c r="M84">
        <v>0.38420780244966363</v>
      </c>
    </row>
    <row r="85" spans="5:13" x14ac:dyDescent="0.25">
      <c r="E85" t="s">
        <v>25</v>
      </c>
      <c r="F85">
        <f>_xlfn.RANK.AVG(correlations!L85,correlations!L2:L153)</f>
        <v>82</v>
      </c>
      <c r="G85">
        <f>_xlfn.RANK.AVG(correlations!M85,correlations!M2:M153)</f>
        <v>72</v>
      </c>
      <c r="H85">
        <f>_xlfn.RANK.AVG(F85,F70:F96)</f>
        <v>14</v>
      </c>
      <c r="I85">
        <f>_xlfn.RANK.AVG(G85,G70:G96)</f>
        <v>16</v>
      </c>
      <c r="K85" t="s">
        <v>25</v>
      </c>
      <c r="L85">
        <v>0.22261689933153828</v>
      </c>
      <c r="M85">
        <v>0.40858506886685736</v>
      </c>
    </row>
    <row r="86" spans="5:13" x14ac:dyDescent="0.25">
      <c r="E86" t="s">
        <v>25</v>
      </c>
      <c r="F86">
        <f>_xlfn.RANK.AVG(correlations!L86,correlations!L2:L153)</f>
        <v>35</v>
      </c>
      <c r="G86">
        <f>_xlfn.RANK.AVG(correlations!M86,correlations!M2:M153)</f>
        <v>49</v>
      </c>
      <c r="H86">
        <f>_xlfn.RANK.AVG(F86,F70:F96)</f>
        <v>20</v>
      </c>
      <c r="I86">
        <f>_xlfn.RANK.AVG(G86,G70:G96)</f>
        <v>19</v>
      </c>
      <c r="K86" t="s">
        <v>25</v>
      </c>
      <c r="L86">
        <v>0.3005070152046716</v>
      </c>
      <c r="M86">
        <v>0.47453462014532621</v>
      </c>
    </row>
    <row r="87" spans="5:13" x14ac:dyDescent="0.25">
      <c r="E87" t="s">
        <v>25</v>
      </c>
      <c r="F87">
        <f>_xlfn.RANK.AVG(correlations!L87,correlations!L2:L153)</f>
        <v>21</v>
      </c>
      <c r="G87">
        <f>_xlfn.RANK.AVG(correlations!M87,correlations!M2:M153)</f>
        <v>29</v>
      </c>
      <c r="H87">
        <f>_xlfn.RANK.AVG(F87,F70:F96)</f>
        <v>23</v>
      </c>
      <c r="I87">
        <f>_xlfn.RANK.AVG(G87,G70:G96)</f>
        <v>22</v>
      </c>
      <c r="K87" t="s">
        <v>25</v>
      </c>
      <c r="L87">
        <v>0.33339105148734183</v>
      </c>
      <c r="M87">
        <v>0.59033583090800257</v>
      </c>
    </row>
    <row r="88" spans="5:13" x14ac:dyDescent="0.25">
      <c r="E88" t="s">
        <v>25</v>
      </c>
      <c r="F88">
        <f>_xlfn.RANK.AVG(correlations!L88,correlations!L2:L153)</f>
        <v>8</v>
      </c>
      <c r="G88">
        <f>_xlfn.RANK.AVG(correlations!M88,correlations!M2:M153)</f>
        <v>6</v>
      </c>
      <c r="H88">
        <f>_xlfn.RANK.AVG(F88,F70:F96)</f>
        <v>27</v>
      </c>
      <c r="I88">
        <f>_xlfn.RANK.AVG(G88,G70:G96)</f>
        <v>27</v>
      </c>
      <c r="K88" t="s">
        <v>25</v>
      </c>
      <c r="L88">
        <v>0.46389289640807729</v>
      </c>
      <c r="M88">
        <v>0.85298190630637205</v>
      </c>
    </row>
    <row r="89" spans="5:13" x14ac:dyDescent="0.25">
      <c r="E89" t="s">
        <v>25</v>
      </c>
      <c r="F89">
        <f>_xlfn.RANK.AVG(correlations!L89,correlations!L2:L153)</f>
        <v>144</v>
      </c>
      <c r="G89">
        <f>_xlfn.RANK.AVG(correlations!M89,correlations!M2:M153)</f>
        <v>136</v>
      </c>
      <c r="H89">
        <f>_xlfn.RANK.AVG(F89,F70:F96)</f>
        <v>2</v>
      </c>
      <c r="I89">
        <f>_xlfn.RANK.AVG(G89,G70:G96)</f>
        <v>3</v>
      </c>
      <c r="K89" t="s">
        <v>25</v>
      </c>
      <c r="L89">
        <v>0.11959729626808834</v>
      </c>
      <c r="M89">
        <v>0.24737356462252624</v>
      </c>
    </row>
    <row r="90" spans="5:13" x14ac:dyDescent="0.25">
      <c r="E90" t="s">
        <v>25</v>
      </c>
      <c r="F90">
        <f>_xlfn.RANK.AVG(correlations!L90,correlations!L2:L153)</f>
        <v>105</v>
      </c>
      <c r="G90">
        <f>_xlfn.RANK.AVG(correlations!M90,correlations!M2:M153)</f>
        <v>48</v>
      </c>
      <c r="H90">
        <f>_xlfn.RANK.AVG(F90,F70:F96)</f>
        <v>8</v>
      </c>
      <c r="I90">
        <f>_xlfn.RANK.AVG(G90,G70:G96)</f>
        <v>20</v>
      </c>
      <c r="K90" t="s">
        <v>25</v>
      </c>
      <c r="L90">
        <v>0.19280121076528264</v>
      </c>
      <c r="M90">
        <v>0.47888410361894967</v>
      </c>
    </row>
    <row r="91" spans="5:13" x14ac:dyDescent="0.25">
      <c r="E91" t="s">
        <v>25</v>
      </c>
      <c r="F91">
        <f>_xlfn.RANK.AVG(correlations!L91,correlations!L2:L153)</f>
        <v>16</v>
      </c>
      <c r="G91">
        <f>_xlfn.RANK.AVG(correlations!M91,correlations!M2:M153)</f>
        <v>20</v>
      </c>
      <c r="H91">
        <f>_xlfn.RANK.AVG(F91,F70:F96)</f>
        <v>25</v>
      </c>
      <c r="I91">
        <f>_xlfn.RANK.AVG(G91,G70:G96)</f>
        <v>25</v>
      </c>
      <c r="K91" t="s">
        <v>25</v>
      </c>
      <c r="L91">
        <v>0.35395225464190982</v>
      </c>
      <c r="M91">
        <v>0.66217653617893746</v>
      </c>
    </row>
    <row r="92" spans="5:13" x14ac:dyDescent="0.25">
      <c r="E92" t="s">
        <v>25</v>
      </c>
      <c r="F92">
        <f>_xlfn.RANK.AVG(correlations!L92,correlations!L2:L153)</f>
        <v>61</v>
      </c>
      <c r="G92">
        <f>_xlfn.RANK.AVG(correlations!M92,correlations!M2:M153)</f>
        <v>58</v>
      </c>
      <c r="H92">
        <f>_xlfn.RANK.AVG(F92,F70:F96)</f>
        <v>19</v>
      </c>
      <c r="I92">
        <f>_xlfn.RANK.AVG(G92,G70:G96)</f>
        <v>17</v>
      </c>
      <c r="K92" t="s">
        <v>25</v>
      </c>
      <c r="L92">
        <v>0.25170013328167756</v>
      </c>
      <c r="M92">
        <v>0.44435634819873843</v>
      </c>
    </row>
    <row r="93" spans="5:13" x14ac:dyDescent="0.25">
      <c r="E93" t="s">
        <v>25</v>
      </c>
      <c r="F93">
        <f>_xlfn.RANK.AVG(correlations!L93,correlations!L2:L153)</f>
        <v>147</v>
      </c>
      <c r="G93">
        <f>_xlfn.RANK.AVG(correlations!M93,correlations!M2:M153)</f>
        <v>143</v>
      </c>
      <c r="H93">
        <f>_xlfn.RANK.AVG(F93,F70:F96)</f>
        <v>1</v>
      </c>
      <c r="I93">
        <f>_xlfn.RANK.AVG(G93,G70:G96)</f>
        <v>1</v>
      </c>
      <c r="K93" t="s">
        <v>25</v>
      </c>
      <c r="L93">
        <v>0.10427510966718578</v>
      </c>
      <c r="M93">
        <v>0.20776403754779632</v>
      </c>
    </row>
    <row r="94" spans="5:13" x14ac:dyDescent="0.25">
      <c r="E94" t="s">
        <v>25</v>
      </c>
      <c r="F94">
        <f>_xlfn.RANK.AVG(correlations!L94,correlations!L2:L153)</f>
        <v>18</v>
      </c>
      <c r="G94">
        <f>_xlfn.RANK.AVG(correlations!M94,correlations!M2:M153)</f>
        <v>26</v>
      </c>
      <c r="H94">
        <f>_xlfn.RANK.AVG(F94,F70:F96)</f>
        <v>24</v>
      </c>
      <c r="I94">
        <f>_xlfn.RANK.AVG(G94,G70:G96)</f>
        <v>23</v>
      </c>
      <c r="K94" t="s">
        <v>25</v>
      </c>
      <c r="L94">
        <v>0.34851770537289711</v>
      </c>
      <c r="M94">
        <v>0.62886201501047545</v>
      </c>
    </row>
    <row r="95" spans="5:13" x14ac:dyDescent="0.25">
      <c r="E95" t="s">
        <v>25</v>
      </c>
      <c r="F95">
        <f>_xlfn.RANK.AVG(correlations!L95,correlations!L2:L153)</f>
        <v>88</v>
      </c>
      <c r="G95">
        <f>_xlfn.RANK.AVG(correlations!M95,correlations!M2:M153)</f>
        <v>77</v>
      </c>
      <c r="H95">
        <f>_xlfn.RANK.AVG(F95,F70:F96)</f>
        <v>13</v>
      </c>
      <c r="I95">
        <f>_xlfn.RANK.AVG(G95,G70:G96)</f>
        <v>13</v>
      </c>
      <c r="K95" t="s">
        <v>25</v>
      </c>
      <c r="L95">
        <v>0.21598079576329929</v>
      </c>
      <c r="M95">
        <v>0.39282458009732735</v>
      </c>
    </row>
    <row r="96" spans="5:13" x14ac:dyDescent="0.25">
      <c r="E96" t="s">
        <v>25</v>
      </c>
      <c r="F96">
        <f>_xlfn.RANK.AVG(correlations!L96,correlations!L2:L153)</f>
        <v>15</v>
      </c>
      <c r="G96">
        <f>_xlfn.RANK.AVG(correlations!M96,correlations!M2:M153)</f>
        <v>24</v>
      </c>
      <c r="H96">
        <f>_xlfn.RANK.AVG(F96,F70:F96)</f>
        <v>26</v>
      </c>
      <c r="I96">
        <f>_xlfn.RANK.AVG(G96,G70:G96)</f>
        <v>24</v>
      </c>
      <c r="K96" t="s">
        <v>25</v>
      </c>
      <c r="L96">
        <v>0.37758215704783438</v>
      </c>
      <c r="M96">
        <v>0.63938659143731458</v>
      </c>
    </row>
    <row r="97" spans="5:13" x14ac:dyDescent="0.25">
      <c r="E97" t="s">
        <v>33</v>
      </c>
      <c r="F97">
        <f>_xlfn.RANK.AVG(correlations!L97,correlations!L2:L153)</f>
        <v>152</v>
      </c>
      <c r="G97">
        <f>_xlfn.RANK.AVG(correlations!M97,correlations!M2:M153)</f>
        <v>137</v>
      </c>
      <c r="K97" t="s">
        <v>33</v>
      </c>
      <c r="L97">
        <v>6.8243858052775261E-2</v>
      </c>
      <c r="M97">
        <v>0.24252223120452709</v>
      </c>
    </row>
    <row r="98" spans="5:13" x14ac:dyDescent="0.25">
      <c r="E98" t="s">
        <v>31</v>
      </c>
      <c r="F98">
        <f>_xlfn.RANK.AVG(correlations!L98,correlations!L2:L153)</f>
        <v>123</v>
      </c>
      <c r="G98">
        <f>_xlfn.RANK.AVG(correlations!M98,correlations!M2:M153)</f>
        <v>98</v>
      </c>
      <c r="H98">
        <f>_xlfn.RANK.AVG(F98,F98:F153)</f>
        <v>15</v>
      </c>
      <c r="I98">
        <f>_xlfn.RANK.AVG(G98,G98:G153)</f>
        <v>22</v>
      </c>
      <c r="K98" t="s">
        <v>31</v>
      </c>
      <c r="L98">
        <v>0.17163604356914952</v>
      </c>
      <c r="M98">
        <v>0.34334240786640119</v>
      </c>
    </row>
    <row r="99" spans="5:13" x14ac:dyDescent="0.25">
      <c r="E99" t="s">
        <v>24</v>
      </c>
      <c r="F99">
        <f>_xlfn.RANK.AVG(correlations!L99,correlations!L2:L153)</f>
        <v>110</v>
      </c>
      <c r="G99">
        <f>_xlfn.RANK.AVG(correlations!M99,correlations!M2:M153)</f>
        <v>139</v>
      </c>
      <c r="H99">
        <f>_xlfn.RANK.AVG(F99,F98:F153)</f>
        <v>20</v>
      </c>
      <c r="I99">
        <f>_xlfn.RANK.AVG(G99,G98:G153)</f>
        <v>9</v>
      </c>
      <c r="K99" t="s">
        <v>24</v>
      </c>
      <c r="L99">
        <v>0.1888414095316491</v>
      </c>
      <c r="M99">
        <v>0.24017119311585131</v>
      </c>
    </row>
    <row r="100" spans="5:13" x14ac:dyDescent="0.25">
      <c r="E100" t="s">
        <v>24</v>
      </c>
      <c r="F100">
        <f>_xlfn.RANK.AVG(correlations!L100,correlations!L2:L153)</f>
        <v>10</v>
      </c>
      <c r="G100">
        <f>_xlfn.RANK.AVG(correlations!M100,correlations!M2:M153)</f>
        <v>2</v>
      </c>
      <c r="H100">
        <f>_xlfn.RANK.AVG(F100,F98:F153)</f>
        <v>52</v>
      </c>
      <c r="I100">
        <f>_xlfn.RANK.AVG(G100,G98:G153)</f>
        <v>56</v>
      </c>
      <c r="K100" t="s">
        <v>24</v>
      </c>
      <c r="L100">
        <v>0.42536397123311698</v>
      </c>
      <c r="M100">
        <v>0.90912786050103644</v>
      </c>
    </row>
    <row r="101" spans="5:13" x14ac:dyDescent="0.25">
      <c r="E101" t="s">
        <v>24</v>
      </c>
      <c r="F101">
        <f>_xlfn.RANK.AVG(correlations!L101,correlations!L2:L153)</f>
        <v>53</v>
      </c>
      <c r="G101">
        <f>_xlfn.RANK.AVG(correlations!M101,correlations!M2:M153)</f>
        <v>31</v>
      </c>
      <c r="H101">
        <f>_xlfn.RANK.AVG(F101,F98:F153)</f>
        <v>37</v>
      </c>
      <c r="I101">
        <f>_xlfn.RANK.AVG(G101,G98:G153)</f>
        <v>44</v>
      </c>
      <c r="K101" t="s">
        <v>24</v>
      </c>
      <c r="L101">
        <v>0.26548193097469797</v>
      </c>
      <c r="M101">
        <v>0.57924223720444401</v>
      </c>
    </row>
    <row r="102" spans="5:13" x14ac:dyDescent="0.25">
      <c r="E102" t="s">
        <v>31</v>
      </c>
      <c r="F102">
        <f>_xlfn.RANK.AVG(correlations!L102,correlations!L2:L153)</f>
        <v>7</v>
      </c>
      <c r="G102">
        <f>_xlfn.RANK.AVG(correlations!M102,correlations!M2:M153)</f>
        <v>32</v>
      </c>
      <c r="H102">
        <f>_xlfn.RANK.AVG(F102,F98:F153)</f>
        <v>53</v>
      </c>
      <c r="I102">
        <f>_xlfn.RANK.AVG(G102,G98:G153)</f>
        <v>43</v>
      </c>
      <c r="K102" t="s">
        <v>31</v>
      </c>
      <c r="L102">
        <v>0.46402174273308811</v>
      </c>
      <c r="M102">
        <v>0.57919313786399984</v>
      </c>
    </row>
    <row r="103" spans="5:13" x14ac:dyDescent="0.25">
      <c r="E103" t="s">
        <v>24</v>
      </c>
      <c r="F103">
        <f>_xlfn.RANK.AVG(correlations!L103,correlations!L2:L153)</f>
        <v>117</v>
      </c>
      <c r="G103">
        <f>_xlfn.RANK.AVG(correlations!M103,correlations!M2:M153)</f>
        <v>134</v>
      </c>
      <c r="H103">
        <f>_xlfn.RANK.AVG(F103,F98:F153)</f>
        <v>18</v>
      </c>
      <c r="I103">
        <f>_xlfn.RANK.AVG(G103,G98:G153)</f>
        <v>10</v>
      </c>
      <c r="K103" t="s">
        <v>24</v>
      </c>
      <c r="L103">
        <v>0.17840730929339893</v>
      </c>
      <c r="M103">
        <v>0.24912805181863479</v>
      </c>
    </row>
    <row r="104" spans="5:13" x14ac:dyDescent="0.25">
      <c r="E104" t="s">
        <v>24</v>
      </c>
      <c r="F104">
        <f>_xlfn.RANK.AVG(correlations!L104,correlations!L2:L153)</f>
        <v>122</v>
      </c>
      <c r="G104">
        <f>_xlfn.RANK.AVG(correlations!M104,correlations!M2:M153)</f>
        <v>119</v>
      </c>
      <c r="H104">
        <f>_xlfn.RANK.AVG(F104,F98:F153)</f>
        <v>16</v>
      </c>
      <c r="I104">
        <f>_xlfn.RANK.AVG(G104,G98:G153)</f>
        <v>15</v>
      </c>
      <c r="K104" t="s">
        <v>24</v>
      </c>
      <c r="L104">
        <v>0.17312408829328502</v>
      </c>
      <c r="M104">
        <v>0.28771606158441498</v>
      </c>
    </row>
    <row r="105" spans="5:13" x14ac:dyDescent="0.25">
      <c r="E105" t="s">
        <v>24</v>
      </c>
      <c r="F105">
        <f>_xlfn.RANK.AVG(correlations!L105,correlations!L2:L153)</f>
        <v>26</v>
      </c>
      <c r="G105">
        <f>_xlfn.RANK.AVG(correlations!M105,correlations!M2:M153)</f>
        <v>28</v>
      </c>
      <c r="H105">
        <f>_xlfn.RANK.AVG(F105,F98:F153)</f>
        <v>48</v>
      </c>
      <c r="I105">
        <f>_xlfn.RANK.AVG(G105,G98:G153)</f>
        <v>45</v>
      </c>
      <c r="K105" t="s">
        <v>24</v>
      </c>
      <c r="L105">
        <v>0.32131682048854882</v>
      </c>
      <c r="M105">
        <v>0.60491054139880718</v>
      </c>
    </row>
    <row r="106" spans="5:13" x14ac:dyDescent="0.25">
      <c r="E106" t="s">
        <v>24</v>
      </c>
      <c r="F106">
        <f>_xlfn.RANK.AVG(correlations!L106,correlations!L2:L153)</f>
        <v>114</v>
      </c>
      <c r="G106">
        <f>_xlfn.RANK.AVG(correlations!M106,correlations!M2:M153)</f>
        <v>126</v>
      </c>
      <c r="H106">
        <f>_xlfn.RANK.AVG(F106,F98:F153)</f>
        <v>19</v>
      </c>
      <c r="I106">
        <f>_xlfn.RANK.AVG(G106,G98:G153)</f>
        <v>13</v>
      </c>
      <c r="K106" t="s">
        <v>24</v>
      </c>
      <c r="L106">
        <v>0.18133013506953366</v>
      </c>
      <c r="M106">
        <v>0.26377823929694749</v>
      </c>
    </row>
    <row r="107" spans="5:13" x14ac:dyDescent="0.25">
      <c r="E107" t="s">
        <v>24</v>
      </c>
      <c r="F107">
        <f>_xlfn.RANK.AVG(correlations!L107,correlations!L2:L153)</f>
        <v>37</v>
      </c>
      <c r="G107">
        <f>_xlfn.RANK.AVG(correlations!M107,correlations!M2:M153)</f>
        <v>37</v>
      </c>
      <c r="H107">
        <f>_xlfn.RANK.AVG(F107,F98:F153)</f>
        <v>47</v>
      </c>
      <c r="I107">
        <f>_xlfn.RANK.AVG(G107,G98:G153)</f>
        <v>40</v>
      </c>
      <c r="K107" t="s">
        <v>24</v>
      </c>
      <c r="L107">
        <v>0.29366132039918363</v>
      </c>
      <c r="M107">
        <v>0.52948704000165792</v>
      </c>
    </row>
    <row r="108" spans="5:13" x14ac:dyDescent="0.25">
      <c r="E108" t="s">
        <v>24</v>
      </c>
      <c r="F108">
        <f>_xlfn.RANK.AVG(correlations!L108,correlations!L2:L153)</f>
        <v>49</v>
      </c>
      <c r="G108">
        <f>_xlfn.RANK.AVG(correlations!M108,correlations!M2:M153)</f>
        <v>34</v>
      </c>
      <c r="H108">
        <f>_xlfn.RANK.AVG(F108,F98:F153)</f>
        <v>41</v>
      </c>
      <c r="I108">
        <f>_xlfn.RANK.AVG(G108,G98:G153)</f>
        <v>42</v>
      </c>
      <c r="K108" t="s">
        <v>24</v>
      </c>
      <c r="L108">
        <v>0.26929174584256271</v>
      </c>
      <c r="M108">
        <v>0.57027975988220636</v>
      </c>
    </row>
    <row r="109" spans="5:13" x14ac:dyDescent="0.25">
      <c r="E109" t="s">
        <v>24</v>
      </c>
      <c r="F109">
        <f>_xlfn.RANK.AVG(correlations!L109,correlations!L2:L153)</f>
        <v>13</v>
      </c>
      <c r="G109">
        <f>_xlfn.RANK.AVG(correlations!M109,correlations!M2:M153)</f>
        <v>9</v>
      </c>
      <c r="H109">
        <f>_xlfn.RANK.AVG(F109,F98:F153)</f>
        <v>50</v>
      </c>
      <c r="I109">
        <f>_xlfn.RANK.AVG(G109,G98:G153)</f>
        <v>54</v>
      </c>
      <c r="K109" t="s">
        <v>24</v>
      </c>
      <c r="L109">
        <v>0.38324196225050527</v>
      </c>
      <c r="M109">
        <v>0.82062575310591268</v>
      </c>
    </row>
    <row r="110" spans="5:13" x14ac:dyDescent="0.25">
      <c r="E110" t="s">
        <v>24</v>
      </c>
      <c r="F110">
        <f>_xlfn.RANK.AVG(correlations!L110,correlations!L2:L153)</f>
        <v>137</v>
      </c>
      <c r="G110">
        <f>_xlfn.RANK.AVG(correlations!M110,correlations!M2:M153)</f>
        <v>149</v>
      </c>
      <c r="H110">
        <f>_xlfn.RANK.AVG(F110,F98:F153)</f>
        <v>10</v>
      </c>
      <c r="I110">
        <f>_xlfn.RANK.AVG(G110,G98:G153)</f>
        <v>4</v>
      </c>
      <c r="K110" t="s">
        <v>24</v>
      </c>
      <c r="L110">
        <v>0.148030272190663</v>
      </c>
      <c r="M110">
        <v>0.1574149353906831</v>
      </c>
    </row>
    <row r="111" spans="5:13" x14ac:dyDescent="0.25">
      <c r="E111" t="s">
        <v>24</v>
      </c>
      <c r="F111">
        <f>_xlfn.RANK.AVG(correlations!L111,correlations!L2:L153)</f>
        <v>74</v>
      </c>
      <c r="G111">
        <f>_xlfn.RANK.AVG(correlations!M111,correlations!M2:M153)</f>
        <v>27</v>
      </c>
      <c r="H111">
        <f>_xlfn.RANK.AVG(F111,F98:F153)</f>
        <v>30</v>
      </c>
      <c r="I111">
        <f>_xlfn.RANK.AVG(G111,G98:G153)</f>
        <v>46</v>
      </c>
      <c r="K111" t="s">
        <v>24</v>
      </c>
      <c r="L111">
        <v>0.23341057510006319</v>
      </c>
      <c r="M111">
        <v>0.62519712633607849</v>
      </c>
    </row>
    <row r="112" spans="5:13" x14ac:dyDescent="0.25">
      <c r="E112" t="s">
        <v>24</v>
      </c>
      <c r="F112">
        <f>_xlfn.RANK.AVG(correlations!L112,correlations!L2:L153)</f>
        <v>125</v>
      </c>
      <c r="G112">
        <f>_xlfn.RANK.AVG(correlations!M112,correlations!M2:M153)</f>
        <v>140</v>
      </c>
      <c r="H112">
        <f>_xlfn.RANK.AVG(F112,F98:F153)</f>
        <v>14</v>
      </c>
      <c r="I112">
        <f>_xlfn.RANK.AVG(G112,G98:G153)</f>
        <v>8</v>
      </c>
      <c r="K112" t="s">
        <v>24</v>
      </c>
      <c r="L112">
        <v>0.16930595434902404</v>
      </c>
      <c r="M112">
        <v>0.23969302472272355</v>
      </c>
    </row>
    <row r="113" spans="5:13" x14ac:dyDescent="0.25">
      <c r="E113" t="s">
        <v>24</v>
      </c>
      <c r="F113">
        <f>_xlfn.RANK.AVG(correlations!L113,correlations!L2:L153)</f>
        <v>86</v>
      </c>
      <c r="G113">
        <f>_xlfn.RANK.AVG(correlations!M113,correlations!M2:M153)</f>
        <v>71</v>
      </c>
      <c r="H113">
        <f>_xlfn.RANK.AVG(F113,F98:F153)</f>
        <v>27</v>
      </c>
      <c r="I113">
        <f>_xlfn.RANK.AVG(G113,G98:G153)</f>
        <v>29</v>
      </c>
      <c r="K113" t="s">
        <v>24</v>
      </c>
      <c r="L113">
        <v>0.21872378531102524</v>
      </c>
      <c r="M113">
        <v>0.40888336560386584</v>
      </c>
    </row>
    <row r="114" spans="5:13" x14ac:dyDescent="0.25">
      <c r="E114" t="s">
        <v>24</v>
      </c>
      <c r="F114">
        <f>_xlfn.RANK.AVG(correlations!L114,correlations!L2:L153)</f>
        <v>45</v>
      </c>
      <c r="G114">
        <f>_xlfn.RANK.AVG(correlations!M114,correlations!M2:M153)</f>
        <v>62</v>
      </c>
      <c r="H114">
        <f>_xlfn.RANK.AVG(F114,F98:F153)</f>
        <v>42</v>
      </c>
      <c r="I114">
        <f>_xlfn.RANK.AVG(G114,G98:G153)</f>
        <v>34</v>
      </c>
      <c r="K114" t="s">
        <v>24</v>
      </c>
      <c r="L114">
        <v>0.28254257437971869</v>
      </c>
      <c r="M114">
        <v>0.43872985534946352</v>
      </c>
    </row>
    <row r="115" spans="5:13" x14ac:dyDescent="0.25">
      <c r="E115" t="s">
        <v>24</v>
      </c>
      <c r="F115">
        <f>_xlfn.RANK.AVG(correlations!L115,correlations!L2:L153)</f>
        <v>64</v>
      </c>
      <c r="G115">
        <f>_xlfn.RANK.AVG(correlations!M115,correlations!M2:M153)</f>
        <v>66</v>
      </c>
      <c r="H115">
        <f>_xlfn.RANK.AVG(F115,F98:F153)</f>
        <v>33</v>
      </c>
      <c r="I115">
        <f>_xlfn.RANK.AVG(G115,G98:G153)</f>
        <v>32</v>
      </c>
      <c r="K115" t="s">
        <v>24</v>
      </c>
      <c r="L115">
        <v>0.25013361838588988</v>
      </c>
      <c r="M115">
        <v>0.42935839274141285</v>
      </c>
    </row>
    <row r="116" spans="5:13" x14ac:dyDescent="0.25">
      <c r="E116" t="s">
        <v>24</v>
      </c>
      <c r="F116">
        <f>_xlfn.RANK.AVG(correlations!L116,correlations!L2:L153)</f>
        <v>131</v>
      </c>
      <c r="G116">
        <f>_xlfn.RANK.AVG(correlations!M116,correlations!M2:M153)</f>
        <v>102</v>
      </c>
      <c r="H116">
        <f>_xlfn.RANK.AVG(F116,F98:F153)</f>
        <v>13</v>
      </c>
      <c r="I116">
        <f>_xlfn.RANK.AVG(G116,G98:G153)</f>
        <v>21</v>
      </c>
      <c r="K116" t="s">
        <v>24</v>
      </c>
      <c r="L116">
        <v>0.1631156930126002</v>
      </c>
      <c r="M116">
        <v>0.33629145259224658</v>
      </c>
    </row>
    <row r="117" spans="5:13" x14ac:dyDescent="0.25">
      <c r="E117" t="s">
        <v>24</v>
      </c>
      <c r="F117">
        <f>_xlfn.RANK.AVG(correlations!L117,correlations!L2:L153)</f>
        <v>40</v>
      </c>
      <c r="G117">
        <f>_xlfn.RANK.AVG(correlations!M117,correlations!M2:M153)</f>
        <v>111</v>
      </c>
      <c r="H117">
        <f>_xlfn.RANK.AVG(F117,F98:F153)</f>
        <v>45</v>
      </c>
      <c r="I117">
        <f>_xlfn.RANK.AVG(G117,G98:G153)</f>
        <v>18</v>
      </c>
      <c r="K117" t="s">
        <v>24</v>
      </c>
      <c r="L117">
        <v>0.29153490777857455</v>
      </c>
      <c r="M117">
        <v>0.30653313365780605</v>
      </c>
    </row>
    <row r="118" spans="5:13" x14ac:dyDescent="0.25">
      <c r="E118" t="s">
        <v>24</v>
      </c>
      <c r="F118">
        <f>_xlfn.RANK.AVG(correlations!L118,correlations!L2:L153)</f>
        <v>151</v>
      </c>
      <c r="G118">
        <f>_xlfn.RANK.AVG(correlations!M118,correlations!M2:M153)</f>
        <v>116</v>
      </c>
      <c r="H118">
        <f>_xlfn.RANK.AVG(F118,F98:F153)</f>
        <v>1</v>
      </c>
      <c r="I118">
        <f>_xlfn.RANK.AVG(G118,G98:G153)</f>
        <v>16</v>
      </c>
      <c r="K118" t="s">
        <v>24</v>
      </c>
      <c r="L118">
        <v>7.0126227208976155E-2</v>
      </c>
      <c r="M118">
        <v>0.29585798816568049</v>
      </c>
    </row>
    <row r="119" spans="5:13" x14ac:dyDescent="0.25">
      <c r="E119" t="s">
        <v>24</v>
      </c>
      <c r="F119">
        <f>_xlfn.RANK.AVG(correlations!L119,correlations!L2:L153)</f>
        <v>142</v>
      </c>
      <c r="G119">
        <f>_xlfn.RANK.AVG(correlations!M119,correlations!M2:M153)</f>
        <v>93</v>
      </c>
      <c r="H119">
        <f>_xlfn.RANK.AVG(F119,F98:F153)</f>
        <v>8</v>
      </c>
      <c r="I119">
        <f>_xlfn.RANK.AVG(G119,G98:G153)</f>
        <v>25</v>
      </c>
      <c r="K119" t="s">
        <v>24</v>
      </c>
      <c r="L119">
        <v>0.1276654196394664</v>
      </c>
      <c r="M119">
        <v>0.35327977302797592</v>
      </c>
    </row>
    <row r="120" spans="5:13" x14ac:dyDescent="0.25">
      <c r="E120" t="s">
        <v>24</v>
      </c>
      <c r="F120">
        <f>_xlfn.RANK.AVG(correlations!L120,correlations!L2:L153)</f>
        <v>87</v>
      </c>
      <c r="G120">
        <f>_xlfn.RANK.AVG(correlations!M120,correlations!M2:M153)</f>
        <v>53</v>
      </c>
      <c r="H120">
        <f>_xlfn.RANK.AVG(F120,F98:F153)</f>
        <v>26</v>
      </c>
      <c r="I120">
        <f>_xlfn.RANK.AVG(G120,G98:G153)</f>
        <v>36</v>
      </c>
      <c r="K120" t="s">
        <v>24</v>
      </c>
      <c r="L120">
        <v>0.21863329104033605</v>
      </c>
      <c r="M120">
        <v>0.46020428288817034</v>
      </c>
    </row>
    <row r="121" spans="5:13" x14ac:dyDescent="0.25">
      <c r="E121" t="s">
        <v>24</v>
      </c>
      <c r="F121">
        <f>_xlfn.RANK.AVG(correlations!L121,correlations!L2:L153)</f>
        <v>106</v>
      </c>
      <c r="G121">
        <f>_xlfn.RANK.AVG(correlations!M121,correlations!M2:M153)</f>
        <v>97</v>
      </c>
      <c r="H121">
        <f>_xlfn.RANK.AVG(F121,F98:F153)</f>
        <v>21</v>
      </c>
      <c r="I121">
        <f>_xlfn.RANK.AVG(G121,G98:G153)</f>
        <v>23</v>
      </c>
      <c r="K121" t="s">
        <v>24</v>
      </c>
      <c r="L121">
        <v>0.19232459996483209</v>
      </c>
      <c r="M121">
        <v>0.3467561521252796</v>
      </c>
    </row>
    <row r="122" spans="5:13" x14ac:dyDescent="0.25">
      <c r="E122" t="s">
        <v>24</v>
      </c>
      <c r="F122">
        <f>_xlfn.RANK.AVG(correlations!L122,correlations!L2:L153)</f>
        <v>44</v>
      </c>
      <c r="G122">
        <f>_xlfn.RANK.AVG(correlations!M122,correlations!M2:M153)</f>
        <v>41</v>
      </c>
      <c r="H122">
        <f>_xlfn.RANK.AVG(F122,F98:F153)</f>
        <v>43</v>
      </c>
      <c r="I122">
        <f>_xlfn.RANK.AVG(G122,G98:G153)</f>
        <v>38</v>
      </c>
      <c r="K122" t="s">
        <v>24</v>
      </c>
      <c r="L122">
        <v>0.28349971348433212</v>
      </c>
      <c r="M122">
        <v>0.50614999455752696</v>
      </c>
    </row>
    <row r="123" spans="5:13" x14ac:dyDescent="0.25">
      <c r="E123" t="s">
        <v>24</v>
      </c>
      <c r="F123">
        <f>_xlfn.RANK.AVG(correlations!L123,correlations!L2:L153)</f>
        <v>119</v>
      </c>
      <c r="G123">
        <f>_xlfn.RANK.AVG(correlations!M123,correlations!M2:M153)</f>
        <v>147</v>
      </c>
      <c r="H123">
        <f>_xlfn.RANK.AVG(F123,F98:F153)</f>
        <v>17</v>
      </c>
      <c r="I123">
        <f>_xlfn.RANK.AVG(G123,G98:G153)</f>
        <v>6</v>
      </c>
      <c r="K123" t="s">
        <v>24</v>
      </c>
      <c r="L123">
        <v>0.17451198418581665</v>
      </c>
      <c r="M123">
        <v>0.19815994338287329</v>
      </c>
    </row>
    <row r="124" spans="5:13" x14ac:dyDescent="0.25">
      <c r="E124" t="s">
        <v>24</v>
      </c>
      <c r="F124">
        <f>_xlfn.RANK.AVG(correlations!L124,correlations!L2:L153)</f>
        <v>62</v>
      </c>
      <c r="G124">
        <f>_xlfn.RANK.AVG(correlations!M124,correlations!M2:M153)</f>
        <v>67</v>
      </c>
      <c r="H124">
        <f>_xlfn.RANK.AVG(F124,F98:F153)</f>
        <v>34</v>
      </c>
      <c r="I124">
        <f>_xlfn.RANK.AVG(G124,G98:G153)</f>
        <v>31</v>
      </c>
      <c r="K124" t="s">
        <v>24</v>
      </c>
      <c r="L124">
        <v>0.25041807084709217</v>
      </c>
      <c r="M124">
        <v>0.42618822319745481</v>
      </c>
    </row>
    <row r="125" spans="5:13" x14ac:dyDescent="0.25">
      <c r="E125" t="s">
        <v>24</v>
      </c>
      <c r="F125">
        <f>_xlfn.RANK.AVG(correlations!L125,correlations!L2:L153)</f>
        <v>94</v>
      </c>
      <c r="G125">
        <f>_xlfn.RANK.AVG(correlations!M125,correlations!M2:M153)</f>
        <v>107</v>
      </c>
      <c r="H125">
        <f>_xlfn.RANK.AVG(F125,F98:F153)</f>
        <v>23</v>
      </c>
      <c r="I125">
        <f>_xlfn.RANK.AVG(G125,G98:G153)</f>
        <v>20</v>
      </c>
      <c r="K125" t="s">
        <v>24</v>
      </c>
      <c r="L125">
        <v>0.20848648453223104</v>
      </c>
      <c r="M125">
        <v>0.32993296415039347</v>
      </c>
    </row>
    <row r="126" spans="5:13" x14ac:dyDescent="0.25">
      <c r="E126" t="s">
        <v>24</v>
      </c>
      <c r="F126">
        <f>_xlfn.RANK.AVG(correlations!L126,correlations!L2:L153)</f>
        <v>143</v>
      </c>
      <c r="G126">
        <f>_xlfn.RANK.AVG(correlations!M126,correlations!M2:M153)</f>
        <v>132</v>
      </c>
      <c r="H126">
        <f>_xlfn.RANK.AVG(F126,F98:F153)</f>
        <v>7</v>
      </c>
      <c r="I126">
        <f>_xlfn.RANK.AVG(G126,G98:G153)</f>
        <v>11</v>
      </c>
      <c r="K126" t="s">
        <v>24</v>
      </c>
      <c r="L126">
        <v>0.12287684043409235</v>
      </c>
      <c r="M126">
        <v>0.249264286028023</v>
      </c>
    </row>
    <row r="127" spans="5:13" x14ac:dyDescent="0.25">
      <c r="E127" t="s">
        <v>24</v>
      </c>
      <c r="F127">
        <f>_xlfn.RANK.AVG(correlations!L127,correlations!L2:L153)</f>
        <v>78</v>
      </c>
      <c r="G127">
        <f>_xlfn.RANK.AVG(correlations!M127,correlations!M2:M153)</f>
        <v>35</v>
      </c>
      <c r="H127">
        <f>_xlfn.RANK.AVG(F127,F98:F153)</f>
        <v>28</v>
      </c>
      <c r="I127">
        <f>_xlfn.RANK.AVG(G127,G98:G153)</f>
        <v>41</v>
      </c>
      <c r="K127" t="s">
        <v>24</v>
      </c>
      <c r="L127">
        <v>0.22962112514351321</v>
      </c>
      <c r="M127">
        <v>0.54629124690259567</v>
      </c>
    </row>
    <row r="128" spans="5:13" x14ac:dyDescent="0.25">
      <c r="E128" t="s">
        <v>24</v>
      </c>
      <c r="F128">
        <f>_xlfn.RANK.AVG(correlations!L128,correlations!L2:L153)</f>
        <v>50</v>
      </c>
      <c r="G128">
        <f>_xlfn.RANK.AVG(correlations!M128,correlations!M2:M153)</f>
        <v>51</v>
      </c>
      <c r="H128">
        <f>_xlfn.RANK.AVG(F128,F98:F153)</f>
        <v>40</v>
      </c>
      <c r="I128">
        <f>_xlfn.RANK.AVG(G128,G98:G153)</f>
        <v>37</v>
      </c>
      <c r="K128" t="s">
        <v>24</v>
      </c>
      <c r="L128">
        <v>0.26909034066167192</v>
      </c>
      <c r="M128">
        <v>0.46562807667805639</v>
      </c>
    </row>
    <row r="129" spans="5:13" x14ac:dyDescent="0.25">
      <c r="E129" t="s">
        <v>24</v>
      </c>
      <c r="F129">
        <f>_xlfn.RANK.AVG(correlations!L129,correlations!L2:L153)</f>
        <v>6</v>
      </c>
      <c r="G129">
        <f>_xlfn.RANK.AVG(correlations!M129,correlations!M2:M153)</f>
        <v>3</v>
      </c>
      <c r="H129">
        <f>_xlfn.RANK.AVG(F129,F98:F153)</f>
        <v>54</v>
      </c>
      <c r="I129">
        <f>_xlfn.RANK.AVG(G129,G98:G153)</f>
        <v>55</v>
      </c>
      <c r="K129" t="s">
        <v>24</v>
      </c>
      <c r="L129">
        <v>0.46540900049726502</v>
      </c>
      <c r="M129">
        <v>0.90479768821441453</v>
      </c>
    </row>
    <row r="130" spans="5:13" x14ac:dyDescent="0.25">
      <c r="E130" t="s">
        <v>24</v>
      </c>
      <c r="F130">
        <f>_xlfn.RANK.AVG(correlations!L130,correlations!L2:L153)</f>
        <v>136</v>
      </c>
      <c r="G130">
        <f>_xlfn.RANK.AVG(correlations!M130,correlations!M2:M153)</f>
        <v>94</v>
      </c>
      <c r="H130">
        <f>_xlfn.RANK.AVG(F130,F98:F153)</f>
        <v>11</v>
      </c>
      <c r="I130">
        <f>_xlfn.RANK.AVG(G130,G98:G153)</f>
        <v>24</v>
      </c>
      <c r="K130" t="s">
        <v>24</v>
      </c>
      <c r="L130">
        <v>0.15054739475519444</v>
      </c>
      <c r="M130">
        <v>0.35130812292928137</v>
      </c>
    </row>
    <row r="131" spans="5:13" x14ac:dyDescent="0.25">
      <c r="E131" t="s">
        <v>24</v>
      </c>
      <c r="F131">
        <f>_xlfn.RANK.AVG(correlations!L131,correlations!L2:L153)</f>
        <v>66</v>
      </c>
      <c r="G131">
        <f>_xlfn.RANK.AVG(correlations!M131,correlations!M2:M153)</f>
        <v>109</v>
      </c>
      <c r="H131">
        <f>_xlfn.RANK.AVG(F131,F98:F153)</f>
        <v>32</v>
      </c>
      <c r="I131">
        <f>_xlfn.RANK.AVG(G131,G98:G153)</f>
        <v>19</v>
      </c>
      <c r="K131" t="s">
        <v>24</v>
      </c>
      <c r="L131">
        <v>0.24736586664161697</v>
      </c>
      <c r="M131">
        <v>0.32571144162079868</v>
      </c>
    </row>
    <row r="132" spans="5:13" x14ac:dyDescent="0.25">
      <c r="E132" t="s">
        <v>24</v>
      </c>
      <c r="F132">
        <f>_xlfn.RANK.AVG(correlations!L132,correlations!L2:L153)</f>
        <v>51</v>
      </c>
      <c r="G132">
        <f>_xlfn.RANK.AVG(correlations!M132,correlations!M2:M153)</f>
        <v>57</v>
      </c>
      <c r="H132">
        <f>_xlfn.RANK.AVG(F132,F98:F153)</f>
        <v>39</v>
      </c>
      <c r="I132">
        <f>_xlfn.RANK.AVG(G132,G98:G153)</f>
        <v>35</v>
      </c>
      <c r="K132" t="s">
        <v>24</v>
      </c>
      <c r="L132">
        <v>0.2671878479008436</v>
      </c>
      <c r="M132">
        <v>0.44713438735177868</v>
      </c>
    </row>
    <row r="133" spans="5:13" x14ac:dyDescent="0.25">
      <c r="E133" t="s">
        <v>24</v>
      </c>
      <c r="F133">
        <f>_xlfn.RANK.AVG(correlations!L133,correlations!L2:L153)</f>
        <v>75</v>
      </c>
      <c r="G133">
        <f>_xlfn.RANK.AVG(correlations!M133,correlations!M2:M153)</f>
        <v>79</v>
      </c>
      <c r="H133">
        <f>_xlfn.RANK.AVG(F133,F98:F153)</f>
        <v>29</v>
      </c>
      <c r="I133">
        <f>_xlfn.RANK.AVG(G133,G98:G153)</f>
        <v>28</v>
      </c>
      <c r="K133" t="s">
        <v>24</v>
      </c>
      <c r="L133">
        <v>0.23326507779020922</v>
      </c>
      <c r="M133">
        <v>0.38867450834534384</v>
      </c>
    </row>
    <row r="134" spans="5:13" x14ac:dyDescent="0.25">
      <c r="E134" t="s">
        <v>24</v>
      </c>
      <c r="F134">
        <f>_xlfn.RANK.AVG(correlations!L134,correlations!L2:L153)</f>
        <v>150</v>
      </c>
      <c r="G134">
        <f>_xlfn.RANK.AVG(correlations!M134,correlations!M2:M153)</f>
        <v>151</v>
      </c>
      <c r="H134">
        <f>_xlfn.RANK.AVG(F134,F98:F153)</f>
        <v>2</v>
      </c>
      <c r="I134">
        <f>_xlfn.RANK.AVG(G134,G98:G153)</f>
        <v>2</v>
      </c>
      <c r="K134" t="s">
        <v>24</v>
      </c>
      <c r="L134">
        <v>7.4250939055993948E-2</v>
      </c>
      <c r="M134">
        <v>0.14410408432147562</v>
      </c>
    </row>
    <row r="135" spans="5:13" x14ac:dyDescent="0.25">
      <c r="E135" t="s">
        <v>24</v>
      </c>
      <c r="F135">
        <f>_xlfn.RANK.AVG(correlations!L135,correlations!L2:L153)</f>
        <v>139</v>
      </c>
      <c r="G135">
        <f>_xlfn.RANK.AVG(correlations!M135,correlations!M2:M153)</f>
        <v>146</v>
      </c>
      <c r="H135">
        <f>_xlfn.RANK.AVG(F135,F98:F153)</f>
        <v>9</v>
      </c>
      <c r="I135">
        <f>_xlfn.RANK.AVG(G135,G98:G153)</f>
        <v>7</v>
      </c>
      <c r="K135" t="s">
        <v>24</v>
      </c>
      <c r="L135">
        <v>0.14238989454688999</v>
      </c>
      <c r="M135">
        <v>0.19888997890153601</v>
      </c>
    </row>
    <row r="136" spans="5:13" x14ac:dyDescent="0.25">
      <c r="E136" t="s">
        <v>24</v>
      </c>
      <c r="F136">
        <f>_xlfn.RANK.AVG(correlations!L136,correlations!L2:L153)</f>
        <v>145</v>
      </c>
      <c r="G136">
        <f>_xlfn.RANK.AVG(correlations!M136,correlations!M2:M153)</f>
        <v>114</v>
      </c>
      <c r="H136">
        <f>_xlfn.RANK.AVG(F136,F98:F153)</f>
        <v>6</v>
      </c>
      <c r="I136">
        <f>_xlfn.RANK.AVG(G136,G98:G153)</f>
        <v>17</v>
      </c>
      <c r="K136" t="s">
        <v>24</v>
      </c>
      <c r="L136">
        <v>0.11208829108466976</v>
      </c>
      <c r="M136">
        <v>0.30370520348248631</v>
      </c>
    </row>
    <row r="137" spans="5:13" x14ac:dyDescent="0.25">
      <c r="E137" t="s">
        <v>24</v>
      </c>
      <c r="F137">
        <f>_xlfn.RANK.AVG(correlations!L137,correlations!L2:L153)</f>
        <v>41</v>
      </c>
      <c r="G137">
        <f>_xlfn.RANK.AVG(correlations!M137,correlations!M2:M153)</f>
        <v>38</v>
      </c>
      <c r="H137">
        <f>_xlfn.RANK.AVG(F137,F98:F153)</f>
        <v>44</v>
      </c>
      <c r="I137">
        <f>_xlfn.RANK.AVG(G137,G98:G153)</f>
        <v>39</v>
      </c>
      <c r="K137" t="s">
        <v>24</v>
      </c>
      <c r="L137">
        <v>0.28763024635916312</v>
      </c>
      <c r="M137">
        <v>0.51439910154727064</v>
      </c>
    </row>
    <row r="138" spans="5:13" x14ac:dyDescent="0.25">
      <c r="E138" t="s">
        <v>24</v>
      </c>
      <c r="F138">
        <f>_xlfn.RANK.AVG(correlations!L138,correlations!L2:L153)</f>
        <v>5</v>
      </c>
      <c r="G138">
        <f>_xlfn.RANK.AVG(correlations!M138,correlations!M2:M153)</f>
        <v>11</v>
      </c>
      <c r="H138">
        <f>_xlfn.RANK.AVG(F138,F98:F153)</f>
        <v>55</v>
      </c>
      <c r="I138">
        <f>_xlfn.RANK.AVG(G138,G98:G153)</f>
        <v>53</v>
      </c>
      <c r="K138" t="s">
        <v>24</v>
      </c>
      <c r="L138">
        <v>0.47071905114899926</v>
      </c>
      <c r="M138">
        <v>0.80470869545224633</v>
      </c>
    </row>
    <row r="139" spans="5:13" x14ac:dyDescent="0.25">
      <c r="E139" t="s">
        <v>24</v>
      </c>
      <c r="F139">
        <f>_xlfn.RANK.AVG(correlations!L139,correlations!L2:L153)</f>
        <v>70</v>
      </c>
      <c r="G139">
        <f>_xlfn.RANK.AVG(correlations!M139,correlations!M2:M153)</f>
        <v>21</v>
      </c>
      <c r="H139">
        <f>_xlfn.RANK.AVG(F139,F98:F153)</f>
        <v>31</v>
      </c>
      <c r="I139">
        <f>_xlfn.RANK.AVG(G139,G98:G153)</f>
        <v>49</v>
      </c>
      <c r="K139" t="s">
        <v>24</v>
      </c>
      <c r="L139">
        <v>0.24194746485748445</v>
      </c>
      <c r="M139">
        <v>0.66109183762140633</v>
      </c>
    </row>
    <row r="140" spans="5:13" x14ac:dyDescent="0.25">
      <c r="E140" t="s">
        <v>24</v>
      </c>
      <c r="F140">
        <f>_xlfn.RANK.AVG(correlations!L140,correlations!L2:L153)</f>
        <v>11</v>
      </c>
      <c r="G140">
        <f>_xlfn.RANK.AVG(correlations!M140,correlations!M2:M153)</f>
        <v>13</v>
      </c>
      <c r="H140">
        <f>_xlfn.RANK.AVG(F140,F98:F153)</f>
        <v>51</v>
      </c>
      <c r="I140">
        <f>_xlfn.RANK.AVG(G140,G98:G153)</f>
        <v>51</v>
      </c>
      <c r="K140" t="s">
        <v>24</v>
      </c>
      <c r="L140">
        <v>0.42148315987557122</v>
      </c>
      <c r="M140">
        <v>0.70385345325521909</v>
      </c>
    </row>
    <row r="141" spans="5:13" x14ac:dyDescent="0.25">
      <c r="E141" t="s">
        <v>24</v>
      </c>
      <c r="F141">
        <f>_xlfn.RANK.AVG(correlations!L141,correlations!L2:L153)</f>
        <v>146</v>
      </c>
      <c r="G141">
        <f>_xlfn.RANK.AVG(correlations!M141,correlations!M2:M153)</f>
        <v>122</v>
      </c>
      <c r="H141">
        <f>_xlfn.RANK.AVG(F141,F98:F153)</f>
        <v>5</v>
      </c>
      <c r="I141">
        <f>_xlfn.RANK.AVG(G141,G98:G153)</f>
        <v>14</v>
      </c>
      <c r="K141" t="s">
        <v>24</v>
      </c>
      <c r="L141">
        <v>0.10974779955661888</v>
      </c>
      <c r="M141">
        <v>0.27355500373488384</v>
      </c>
    </row>
    <row r="142" spans="5:13" x14ac:dyDescent="0.25">
      <c r="E142" t="s">
        <v>24</v>
      </c>
      <c r="F142">
        <f>_xlfn.RANK.AVG(correlations!L142,correlations!L2:L153)</f>
        <v>90</v>
      </c>
      <c r="G142">
        <f>_xlfn.RANK.AVG(correlations!M142,correlations!M2:M153)</f>
        <v>88</v>
      </c>
      <c r="H142">
        <f>_xlfn.RANK.AVG(F142,F98:F153)</f>
        <v>24</v>
      </c>
      <c r="I142">
        <f>_xlfn.RANK.AVG(G142,G98:G153)</f>
        <v>26</v>
      </c>
      <c r="K142" t="s">
        <v>24</v>
      </c>
      <c r="L142">
        <v>0.21495202147463255</v>
      </c>
      <c r="M142">
        <v>0.37036328139953295</v>
      </c>
    </row>
    <row r="143" spans="5:13" x14ac:dyDescent="0.25">
      <c r="E143" t="s">
        <v>24</v>
      </c>
      <c r="F143">
        <f>_xlfn.RANK.AVG(correlations!L143,correlations!L2:L153)</f>
        <v>38</v>
      </c>
      <c r="G143">
        <f>_xlfn.RANK.AVG(correlations!M143,correlations!M2:M153)</f>
        <v>19</v>
      </c>
      <c r="H143">
        <f>_xlfn.RANK.AVG(F143,F98:F153)</f>
        <v>46</v>
      </c>
      <c r="I143">
        <f>_xlfn.RANK.AVG(G143,G98:G153)</f>
        <v>50</v>
      </c>
      <c r="K143" t="s">
        <v>24</v>
      </c>
      <c r="L143">
        <v>0.29239535012367535</v>
      </c>
      <c r="M143">
        <v>0.66619941716773023</v>
      </c>
    </row>
    <row r="144" spans="5:13" x14ac:dyDescent="0.25">
      <c r="E144" t="s">
        <v>24</v>
      </c>
      <c r="F144">
        <f>_xlfn.RANK.AVG(correlations!L144,correlations!L2:L153)</f>
        <v>89</v>
      </c>
      <c r="G144">
        <f>_xlfn.RANK.AVG(correlations!M144,correlations!M2:M153)</f>
        <v>65</v>
      </c>
      <c r="H144">
        <f>_xlfn.RANK.AVG(F144,F98:F153)</f>
        <v>25</v>
      </c>
      <c r="I144">
        <f>_xlfn.RANK.AVG(G144,G98:G153)</f>
        <v>33</v>
      </c>
      <c r="K144" t="s">
        <v>24</v>
      </c>
      <c r="L144">
        <v>0.21495370585772111</v>
      </c>
      <c r="M144">
        <v>0.43219834539635438</v>
      </c>
    </row>
    <row r="145" spans="5:13" x14ac:dyDescent="0.25">
      <c r="E145" t="s">
        <v>24</v>
      </c>
      <c r="F145">
        <f>_xlfn.RANK.AVG(correlations!L145,correlations!L2:L153)</f>
        <v>24</v>
      </c>
      <c r="G145">
        <f>_xlfn.RANK.AVG(correlations!M145,correlations!M2:M153)</f>
        <v>25</v>
      </c>
      <c r="H145">
        <f>_xlfn.RANK.AVG(F145,F98:F153)</f>
        <v>49</v>
      </c>
      <c r="I145">
        <f>_xlfn.RANK.AVG(G145,G98:G153)</f>
        <v>47</v>
      </c>
      <c r="K145" t="s">
        <v>24</v>
      </c>
      <c r="L145">
        <v>0.32444124008651765</v>
      </c>
      <c r="M145">
        <v>0.62952844755909254</v>
      </c>
    </row>
    <row r="146" spans="5:13" x14ac:dyDescent="0.25">
      <c r="E146" t="s">
        <v>24</v>
      </c>
      <c r="F146">
        <f>_xlfn.RANK.AVG(correlations!L146,correlations!L2:L153)</f>
        <v>133</v>
      </c>
      <c r="G146">
        <f>_xlfn.RANK.AVG(correlations!M146,correlations!M2:M153)</f>
        <v>148</v>
      </c>
      <c r="H146">
        <f>_xlfn.RANK.AVG(F146,F98:F153)</f>
        <v>12</v>
      </c>
      <c r="I146">
        <f>_xlfn.RANK.AVG(G146,G98:G153)</f>
        <v>5</v>
      </c>
      <c r="K146" t="s">
        <v>24</v>
      </c>
      <c r="L146">
        <v>0.1599014378022727</v>
      </c>
      <c r="M146">
        <v>0.18626991565135895</v>
      </c>
    </row>
    <row r="147" spans="5:13" x14ac:dyDescent="0.25">
      <c r="E147" t="s">
        <v>24</v>
      </c>
      <c r="F147">
        <f>_xlfn.RANK.AVG(correlations!L147,correlations!L2:L153)</f>
        <v>52</v>
      </c>
      <c r="G147">
        <f>_xlfn.RANK.AVG(correlations!M147,correlations!M2:M153)</f>
        <v>23</v>
      </c>
      <c r="H147">
        <f>_xlfn.RANK.AVG(F147,F98:F153)</f>
        <v>38</v>
      </c>
      <c r="I147">
        <f>_xlfn.RANK.AVG(G147,G98:G153)</f>
        <v>48</v>
      </c>
      <c r="K147" t="s">
        <v>24</v>
      </c>
      <c r="L147">
        <v>0.26637188178415883</v>
      </c>
      <c r="M147">
        <v>0.64830064380895347</v>
      </c>
    </row>
    <row r="148" spans="5:13" x14ac:dyDescent="0.25">
      <c r="E148" t="s">
        <v>24</v>
      </c>
      <c r="F148">
        <f>_xlfn.RANK.AVG(correlations!L148,correlations!L2:L153)</f>
        <v>55</v>
      </c>
      <c r="G148">
        <f>_xlfn.RANK.AVG(correlations!M148,correlations!M2:M153)</f>
        <v>128</v>
      </c>
      <c r="H148">
        <f>_xlfn.RANK.AVG(F148,F98:F153)</f>
        <v>36</v>
      </c>
      <c r="I148">
        <f>_xlfn.RANK.AVG(G148,G98:G153)</f>
        <v>12</v>
      </c>
      <c r="K148" t="s">
        <v>24</v>
      </c>
      <c r="L148">
        <v>0.26389915683283577</v>
      </c>
      <c r="M148">
        <v>0.26233181862644839</v>
      </c>
    </row>
    <row r="149" spans="5:13" x14ac:dyDescent="0.25">
      <c r="E149" t="s">
        <v>24</v>
      </c>
      <c r="F149">
        <f>_xlfn.RANK.AVG(correlations!L149,correlations!L2:L153)</f>
        <v>149</v>
      </c>
      <c r="G149">
        <f>_xlfn.RANK.AVG(correlations!M149,correlations!M2:M153)</f>
        <v>150</v>
      </c>
      <c r="H149">
        <f>_xlfn.RANK.AVG(F149,F98:F153)</f>
        <v>3</v>
      </c>
      <c r="I149">
        <f>_xlfn.RANK.AVG(G149,G98:G153)</f>
        <v>3</v>
      </c>
      <c r="K149" t="s">
        <v>24</v>
      </c>
      <c r="L149">
        <v>7.4944396093221149E-2</v>
      </c>
      <c r="M149">
        <v>0.14586322333811574</v>
      </c>
    </row>
    <row r="150" spans="5:13" x14ac:dyDescent="0.25">
      <c r="E150" t="s">
        <v>24</v>
      </c>
      <c r="F150">
        <f>_xlfn.RANK.AVG(correlations!L150,correlations!L2:L153)</f>
        <v>100</v>
      </c>
      <c r="G150">
        <f>_xlfn.RANK.AVG(correlations!M150,correlations!M2:M153)</f>
        <v>81</v>
      </c>
      <c r="H150">
        <f>_xlfn.RANK.AVG(F150,F98:F153)</f>
        <v>22</v>
      </c>
      <c r="I150">
        <f>_xlfn.RANK.AVG(G150,G98:G153)</f>
        <v>27</v>
      </c>
      <c r="K150" t="s">
        <v>24</v>
      </c>
      <c r="L150">
        <v>0.19716476313737957</v>
      </c>
      <c r="M150">
        <v>0.38555131901174866</v>
      </c>
    </row>
    <row r="151" spans="5:13" x14ac:dyDescent="0.25">
      <c r="E151" t="s">
        <v>24</v>
      </c>
      <c r="F151">
        <f>_xlfn.RANK.AVG(correlations!L151,correlations!L2:L153)</f>
        <v>56</v>
      </c>
      <c r="G151">
        <f>_xlfn.RANK.AVG(correlations!M151,correlations!M2:M153)</f>
        <v>68</v>
      </c>
      <c r="H151">
        <f>_xlfn.RANK.AVG(F151,F98:F153)</f>
        <v>35</v>
      </c>
      <c r="I151">
        <f>_xlfn.RANK.AVG(G151,G98:G153)</f>
        <v>30</v>
      </c>
      <c r="K151" t="s">
        <v>24</v>
      </c>
      <c r="L151">
        <v>0.26357050173010382</v>
      </c>
      <c r="M151">
        <v>0.42225218121232155</v>
      </c>
    </row>
    <row r="152" spans="5:13" x14ac:dyDescent="0.25">
      <c r="E152" t="s">
        <v>24</v>
      </c>
      <c r="F152">
        <f>_xlfn.RANK.AVG(correlations!L152,correlations!L2:L153)</f>
        <v>148</v>
      </c>
      <c r="G152">
        <f>_xlfn.RANK.AVG(correlations!M152,correlations!M2:M153)</f>
        <v>152</v>
      </c>
      <c r="H152">
        <f>_xlfn.RANK.AVG(F152,F98:F153)</f>
        <v>4</v>
      </c>
      <c r="I152">
        <f>_xlfn.RANK.AVG(G152,G98:G153)</f>
        <v>1</v>
      </c>
      <c r="K152" t="s">
        <v>24</v>
      </c>
      <c r="L152">
        <v>8.3253600407569864E-2</v>
      </c>
      <c r="M152">
        <v>0.11831574063333719</v>
      </c>
    </row>
    <row r="153" spans="5:13" x14ac:dyDescent="0.25">
      <c r="E153" t="s">
        <v>24</v>
      </c>
      <c r="F153">
        <f>_xlfn.RANK.AVG(correlations!L153,correlations!L2:L153)</f>
        <v>3</v>
      </c>
      <c r="G153">
        <f>_xlfn.RANK.AVG(correlations!M153,correlations!M2:M153)</f>
        <v>12</v>
      </c>
      <c r="H153">
        <f>_xlfn.RANK.AVG(F153,F98:F153)</f>
        <v>56</v>
      </c>
      <c r="I153">
        <f>_xlfn.RANK.AVG(G153,G98:G153)</f>
        <v>52</v>
      </c>
      <c r="K153" t="s">
        <v>24</v>
      </c>
      <c r="L153">
        <v>0.53174016588650741</v>
      </c>
      <c r="M153">
        <v>0.7813930773457054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my analytics</vt:lpstr>
      <vt:lpstr>Sheet1</vt:lpstr>
      <vt:lpstr>Sheet2</vt:lpstr>
      <vt:lpstr>summary</vt:lpstr>
      <vt:lpstr>scatter plots</vt:lpstr>
      <vt:lpstr>box plots</vt:lpstr>
      <vt:lpstr>hist | KDE</vt:lpstr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2020-11-09T12:52:18Z</dcterms:created>
  <dcterms:modified xsi:type="dcterms:W3CDTF">2020-11-13T15:13:04Z</dcterms:modified>
</cp:coreProperties>
</file>